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showInkAnnotation="0" codeName="ThisWorkbook"/>
  <xr:revisionPtr revIDLastSave="0" documentId="8_{C6374BB0-6D7D-43BB-827C-4A69B4190615}" xr6:coauthVersionLast="47" xr6:coauthVersionMax="47" xr10:uidLastSave="{00000000-0000-0000-0000-000000000000}"/>
  <bookViews>
    <workbookView xWindow="30675" yWindow="1875" windowWidth="21600" windowHeight="11325" tabRatio="801" firstSheet="20" activeTab="20" xr2:uid="{00000000-000D-0000-FFFF-FFFF00000000}"/>
  </bookViews>
  <sheets>
    <sheet name="Cover" sheetId="41" r:id="rId1"/>
    <sheet name="Documentation--&gt;" sheetId="42" r:id="rId2"/>
    <sheet name="Style Guide" sheetId="44" r:id="rId3"/>
    <sheet name="ToC" sheetId="43" r:id="rId4"/>
    <sheet name="Inputs--&gt;" sheetId="38" r:id="rId5"/>
    <sheet name="F_Inputs-APR &amp; PR19" sheetId="72" r:id="rId6"/>
    <sheet name="F_Inputs" sheetId="77" r:id="rId7"/>
    <sheet name="Consolidated actual totex inp" sheetId="64" r:id="rId8"/>
    <sheet name="Non-fountain inputs" sheetId="59" r:id="rId9"/>
    <sheet name="InpActive" sheetId="7" r:id="rId10"/>
    <sheet name="Calc--&gt;" sheetId="13" r:id="rId11"/>
    <sheet name="Index" sheetId="39" r:id="rId12"/>
    <sheet name="Time" sheetId="19" r:id="rId13"/>
    <sheet name="Cost sharing calculations" sheetId="37" r:id="rId14"/>
    <sheet name="Abstraction &amp; Rates" sheetId="46" r:id="rId15"/>
    <sheet name="Bioresources" sheetId="51" r:id="rId16"/>
    <sheet name="Thames Tideway Tunnel" sheetId="54" r:id="rId17"/>
    <sheet name="Green Recovery" sheetId="53" r:id="rId18"/>
    <sheet name="Outputs--&gt;" sheetId="26" r:id="rId19"/>
    <sheet name="Outputs" sheetId="40" r:id="rId20"/>
    <sheet name="F_Outputs" sheetId="57" r:id="rId21"/>
    <sheet name="Integrity checks--&gt;" sheetId="27" r:id="rId22"/>
    <sheet name="Check" sheetId="20" r:id="rId23"/>
  </sheets>
  <definedNames>
    <definedName name="ChK_Tol">InpActive!$F$299</definedName>
    <definedName name="_xlnm.Print_Area" localSheetId="22">Check!$A$1:$P$25</definedName>
    <definedName name="_xlnm.Print_Area" localSheetId="13">'Cost sharing calculations'!$A$1:$P$556</definedName>
    <definedName name="_xlnm.Print_Area" localSheetId="0">Cover!$A$1:$F$66</definedName>
    <definedName name="_xlnm.Print_Area" localSheetId="17">'Green Recovery'!$A$1:$P$59</definedName>
    <definedName name="_xlnm.Print_Area" localSheetId="11">Index!$A$1:$P$45</definedName>
    <definedName name="_xlnm.Print_Area" localSheetId="9">InpActive!$A$1:$P$303</definedName>
    <definedName name="_xlnm.Print_Area" localSheetId="19">Outputs!$A$1:$P$115</definedName>
    <definedName name="_xlnm.Print_Area" localSheetId="12">Time!$A$1:$P$104</definedName>
    <definedName name="_xlnm.Print_Titles" localSheetId="12">Time!$A:$F,Time!$1:$3</definedName>
    <definedName name="Trk_Tol">InpActive!$F$301</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1" i="64" l="1"/>
  <c r="E52" i="41"/>
  <c r="E51" i="41"/>
  <c r="E50" i="41"/>
  <c r="E46" i="41"/>
  <c r="E45" i="41"/>
  <c r="E49" i="41"/>
  <c r="E44" i="41"/>
  <c r="E43" i="41"/>
  <c r="N250" i="7" l="1"/>
  <c r="G21" i="20" l="1"/>
  <c r="E21" i="20"/>
  <c r="G20" i="20"/>
  <c r="E20" i="20"/>
  <c r="G19" i="20"/>
  <c r="E19" i="20"/>
  <c r="G18" i="20"/>
  <c r="E18" i="20"/>
  <c r="G17" i="20"/>
  <c r="E17" i="20"/>
  <c r="G16" i="20"/>
  <c r="E16" i="20"/>
  <c r="G15" i="20"/>
  <c r="E15" i="20"/>
  <c r="G14" i="20"/>
  <c r="E14" i="20"/>
  <c r="G13" i="20"/>
  <c r="E13" i="20"/>
  <c r="G12" i="20"/>
  <c r="E12" i="20"/>
  <c r="E6" i="20"/>
  <c r="E5" i="20"/>
  <c r="E4" i="20"/>
  <c r="E3" i="20"/>
  <c r="E2" i="20"/>
  <c r="A1" i="20"/>
  <c r="J5" i="43" s="1"/>
  <c r="F18" i="57"/>
  <c r="F17" i="57"/>
  <c r="F16" i="57"/>
  <c r="G112" i="40"/>
  <c r="E112" i="40"/>
  <c r="G109" i="40"/>
  <c r="E109" i="40"/>
  <c r="G102" i="40"/>
  <c r="E102" i="40"/>
  <c r="G101" i="40"/>
  <c r="E101" i="40"/>
  <c r="G97" i="40"/>
  <c r="E97" i="40"/>
  <c r="G96" i="40"/>
  <c r="E96" i="40"/>
  <c r="G93" i="40"/>
  <c r="E93" i="40"/>
  <c r="G92" i="40"/>
  <c r="E92" i="40"/>
  <c r="G91" i="40"/>
  <c r="E91" i="40"/>
  <c r="G88" i="40"/>
  <c r="E88" i="40"/>
  <c r="G82" i="40"/>
  <c r="E82" i="40"/>
  <c r="G81" i="40"/>
  <c r="E81" i="40"/>
  <c r="G80" i="40"/>
  <c r="E80" i="40"/>
  <c r="G76" i="40"/>
  <c r="E76" i="40"/>
  <c r="G75" i="40"/>
  <c r="E75" i="40"/>
  <c r="G72" i="40"/>
  <c r="E72" i="40"/>
  <c r="G71" i="40"/>
  <c r="E71" i="40"/>
  <c r="G70" i="40"/>
  <c r="E70" i="40"/>
  <c r="G66" i="40"/>
  <c r="E66" i="40"/>
  <c r="G65" i="40"/>
  <c r="E65" i="40"/>
  <c r="G64" i="40"/>
  <c r="E64" i="40"/>
  <c r="G63" i="40"/>
  <c r="E63" i="40"/>
  <c r="G56" i="40"/>
  <c r="E56" i="40"/>
  <c r="G55" i="40"/>
  <c r="E55" i="40"/>
  <c r="G54" i="40"/>
  <c r="E54" i="40"/>
  <c r="G50" i="40"/>
  <c r="E50" i="40"/>
  <c r="G49" i="40"/>
  <c r="E49" i="40"/>
  <c r="G46" i="40"/>
  <c r="E46" i="40"/>
  <c r="G45" i="40"/>
  <c r="E45" i="40"/>
  <c r="G44" i="40"/>
  <c r="E44" i="40"/>
  <c r="G40" i="40"/>
  <c r="E40" i="40"/>
  <c r="G39" i="40"/>
  <c r="E39" i="40"/>
  <c r="G38" i="40"/>
  <c r="E38" i="40"/>
  <c r="G37" i="40"/>
  <c r="E37" i="40"/>
  <c r="G30" i="40"/>
  <c r="E30" i="40"/>
  <c r="G29" i="40"/>
  <c r="E29" i="40"/>
  <c r="G28" i="40"/>
  <c r="E28" i="40"/>
  <c r="G24" i="40"/>
  <c r="E24" i="40"/>
  <c r="G23" i="40"/>
  <c r="E23" i="40"/>
  <c r="G20" i="40"/>
  <c r="E20" i="40"/>
  <c r="G19" i="40"/>
  <c r="E19" i="40"/>
  <c r="G18" i="40"/>
  <c r="E18" i="40"/>
  <c r="G14" i="40"/>
  <c r="E14" i="40"/>
  <c r="G13" i="40"/>
  <c r="E13" i="40"/>
  <c r="G12" i="40"/>
  <c r="E12" i="40"/>
  <c r="G11" i="40"/>
  <c r="E11" i="40"/>
  <c r="E6" i="40"/>
  <c r="E5" i="40"/>
  <c r="E4" i="40"/>
  <c r="E3" i="40"/>
  <c r="E2" i="40"/>
  <c r="A1" i="40"/>
  <c r="H5" i="43" s="1"/>
  <c r="G128" i="53"/>
  <c r="G127" i="53"/>
  <c r="E127" i="53"/>
  <c r="I121" i="53"/>
  <c r="H121" i="53"/>
  <c r="G121" i="53"/>
  <c r="F121" i="53"/>
  <c r="E121" i="53"/>
  <c r="I120" i="53"/>
  <c r="G120" i="53"/>
  <c r="F120" i="53"/>
  <c r="E120" i="53"/>
  <c r="G117" i="53"/>
  <c r="E117" i="53"/>
  <c r="P116" i="53"/>
  <c r="O116" i="53"/>
  <c r="N116" i="53"/>
  <c r="M116" i="53"/>
  <c r="L116" i="53"/>
  <c r="K116" i="53"/>
  <c r="J116" i="53"/>
  <c r="I116" i="53"/>
  <c r="H116" i="53"/>
  <c r="G116" i="53"/>
  <c r="F116" i="53"/>
  <c r="E116" i="53"/>
  <c r="G111" i="53"/>
  <c r="E111" i="53"/>
  <c r="E110" i="53"/>
  <c r="P107" i="53"/>
  <c r="J107" i="53"/>
  <c r="I107" i="53"/>
  <c r="G107" i="53"/>
  <c r="F107" i="53"/>
  <c r="E107" i="53"/>
  <c r="I106" i="53"/>
  <c r="I110" i="53" s="1"/>
  <c r="G106" i="53"/>
  <c r="G110" i="53" s="1"/>
  <c r="F106" i="53"/>
  <c r="F110" i="53" s="1"/>
  <c r="E106" i="53"/>
  <c r="I102" i="53"/>
  <c r="G102" i="53"/>
  <c r="F102" i="53"/>
  <c r="E102" i="53"/>
  <c r="I101" i="53"/>
  <c r="G101" i="53"/>
  <c r="F101" i="53"/>
  <c r="E101" i="53"/>
  <c r="I98" i="53"/>
  <c r="H98" i="53"/>
  <c r="G98" i="53"/>
  <c r="F98" i="53"/>
  <c r="E98" i="53"/>
  <c r="P97" i="53"/>
  <c r="J97" i="53"/>
  <c r="I97" i="53"/>
  <c r="G97" i="53"/>
  <c r="F97" i="53"/>
  <c r="E97" i="53"/>
  <c r="G92" i="53"/>
  <c r="G91" i="53"/>
  <c r="E91" i="53"/>
  <c r="I85" i="53"/>
  <c r="H85" i="53"/>
  <c r="G85" i="53"/>
  <c r="F85" i="53"/>
  <c r="E85" i="53"/>
  <c r="I84" i="53"/>
  <c r="G84" i="53"/>
  <c r="F84" i="53"/>
  <c r="E84" i="53"/>
  <c r="G81" i="53"/>
  <c r="E81" i="53"/>
  <c r="P80" i="53"/>
  <c r="O80" i="53"/>
  <c r="N80" i="53"/>
  <c r="M80" i="53"/>
  <c r="L80" i="53"/>
  <c r="K80" i="53"/>
  <c r="J80" i="53"/>
  <c r="I80" i="53"/>
  <c r="H80" i="53"/>
  <c r="G80" i="53"/>
  <c r="F80" i="53"/>
  <c r="E80" i="53"/>
  <c r="G76" i="53"/>
  <c r="E76" i="53"/>
  <c r="I75" i="53"/>
  <c r="G75" i="53"/>
  <c r="F75" i="53"/>
  <c r="E75" i="53"/>
  <c r="H73" i="53"/>
  <c r="P72" i="53"/>
  <c r="J72" i="53"/>
  <c r="I72" i="53"/>
  <c r="G72" i="53"/>
  <c r="F72" i="53"/>
  <c r="E72" i="53"/>
  <c r="I71" i="53"/>
  <c r="G71" i="53"/>
  <c r="F71" i="53"/>
  <c r="E71" i="53"/>
  <c r="I67" i="53"/>
  <c r="G67" i="53"/>
  <c r="F67" i="53"/>
  <c r="E67" i="53"/>
  <c r="I66" i="53"/>
  <c r="G66" i="53"/>
  <c r="F66" i="53"/>
  <c r="E66" i="53"/>
  <c r="I63" i="53"/>
  <c r="H63" i="53"/>
  <c r="G63" i="53"/>
  <c r="F63" i="53"/>
  <c r="E63" i="53"/>
  <c r="P62" i="53"/>
  <c r="J62" i="53"/>
  <c r="I62" i="53"/>
  <c r="G62" i="53"/>
  <c r="F62" i="53"/>
  <c r="E62" i="53"/>
  <c r="G56" i="53"/>
  <c r="G55" i="53"/>
  <c r="E55" i="53"/>
  <c r="I49" i="53"/>
  <c r="H49" i="53"/>
  <c r="G49" i="53"/>
  <c r="F49" i="53"/>
  <c r="E49" i="53"/>
  <c r="I48" i="53"/>
  <c r="G48" i="53"/>
  <c r="F48" i="53"/>
  <c r="E48" i="53"/>
  <c r="G45" i="53"/>
  <c r="E45" i="53"/>
  <c r="P44" i="53"/>
  <c r="O44" i="53"/>
  <c r="N44" i="53"/>
  <c r="M44" i="53"/>
  <c r="L44" i="53"/>
  <c r="K44" i="53"/>
  <c r="J44" i="53"/>
  <c r="I44" i="53"/>
  <c r="H44" i="53"/>
  <c r="G44" i="53"/>
  <c r="F44" i="53"/>
  <c r="E44" i="53"/>
  <c r="G40" i="53"/>
  <c r="E40" i="53"/>
  <c r="I39" i="53"/>
  <c r="G39" i="53"/>
  <c r="F39" i="53"/>
  <c r="E39" i="53"/>
  <c r="H37" i="53"/>
  <c r="P36" i="53"/>
  <c r="J36" i="53"/>
  <c r="I36" i="53"/>
  <c r="G36" i="53"/>
  <c r="F36" i="53"/>
  <c r="E36" i="53"/>
  <c r="I35" i="53"/>
  <c r="G35" i="53"/>
  <c r="F35" i="53"/>
  <c r="E35" i="53"/>
  <c r="I31" i="53"/>
  <c r="G31" i="53"/>
  <c r="F31" i="53"/>
  <c r="E31" i="53"/>
  <c r="I30" i="53"/>
  <c r="G30" i="53"/>
  <c r="F30" i="53"/>
  <c r="E30" i="53"/>
  <c r="I27" i="53"/>
  <c r="H27" i="53"/>
  <c r="G27" i="53"/>
  <c r="F27" i="53"/>
  <c r="E27" i="53"/>
  <c r="P26" i="53"/>
  <c r="J26" i="53"/>
  <c r="I26" i="53"/>
  <c r="G26" i="53"/>
  <c r="F26" i="53"/>
  <c r="E26" i="53"/>
  <c r="G20" i="53"/>
  <c r="F20" i="53"/>
  <c r="E20" i="53"/>
  <c r="G19" i="53"/>
  <c r="F19" i="53"/>
  <c r="E19" i="53"/>
  <c r="G18" i="53"/>
  <c r="E18" i="53"/>
  <c r="G15" i="53"/>
  <c r="E15" i="53"/>
  <c r="G14" i="53"/>
  <c r="E14" i="53"/>
  <c r="G13" i="53"/>
  <c r="E13" i="53"/>
  <c r="E6" i="53"/>
  <c r="E5" i="53"/>
  <c r="E4" i="53"/>
  <c r="E3" i="53"/>
  <c r="E2" i="53"/>
  <c r="A1" i="53"/>
  <c r="G124" i="54"/>
  <c r="F124" i="54"/>
  <c r="E124" i="54"/>
  <c r="G123" i="54"/>
  <c r="E123" i="54"/>
  <c r="G120" i="54"/>
  <c r="F120" i="54"/>
  <c r="E120" i="54"/>
  <c r="G119" i="54"/>
  <c r="E119" i="54"/>
  <c r="G114" i="54"/>
  <c r="E114" i="54"/>
  <c r="G113" i="54"/>
  <c r="E113" i="54"/>
  <c r="G112" i="54"/>
  <c r="E112" i="54"/>
  <c r="F108" i="54"/>
  <c r="G107" i="54"/>
  <c r="E107" i="54"/>
  <c r="P104" i="54"/>
  <c r="O104" i="54"/>
  <c r="N104" i="54"/>
  <c r="M104" i="54"/>
  <c r="L104" i="54"/>
  <c r="K104" i="54"/>
  <c r="J104" i="54"/>
  <c r="I104" i="54"/>
  <c r="H104" i="54"/>
  <c r="G104" i="54"/>
  <c r="F104" i="54"/>
  <c r="E104" i="54"/>
  <c r="P103" i="54"/>
  <c r="O103" i="54"/>
  <c r="N103" i="54"/>
  <c r="M103" i="54"/>
  <c r="L103" i="54"/>
  <c r="K103" i="54"/>
  <c r="J103" i="54"/>
  <c r="I103" i="54"/>
  <c r="H103" i="54"/>
  <c r="G103" i="54"/>
  <c r="F103" i="54"/>
  <c r="E103" i="54"/>
  <c r="G102" i="54"/>
  <c r="G105" i="54" s="1"/>
  <c r="G108" i="54" s="1"/>
  <c r="E102" i="54"/>
  <c r="I96" i="54"/>
  <c r="H96" i="54"/>
  <c r="G96" i="54"/>
  <c r="F96" i="54"/>
  <c r="E96" i="54"/>
  <c r="I95" i="54"/>
  <c r="G95" i="54"/>
  <c r="F95" i="54"/>
  <c r="E95" i="54"/>
  <c r="I90" i="54"/>
  <c r="G90" i="54"/>
  <c r="F90" i="54"/>
  <c r="E90" i="54"/>
  <c r="I89" i="54"/>
  <c r="G89" i="54"/>
  <c r="F89" i="54"/>
  <c r="E89" i="54"/>
  <c r="I85" i="54"/>
  <c r="G85" i="54"/>
  <c r="F85" i="54"/>
  <c r="E85" i="54"/>
  <c r="P84" i="54"/>
  <c r="O84" i="54"/>
  <c r="N84" i="54"/>
  <c r="M84" i="54"/>
  <c r="L84" i="54"/>
  <c r="K84" i="54"/>
  <c r="J84" i="54"/>
  <c r="I84" i="54"/>
  <c r="H84" i="54"/>
  <c r="G84" i="54"/>
  <c r="F84" i="54"/>
  <c r="E84" i="54"/>
  <c r="I83" i="54"/>
  <c r="G83" i="54"/>
  <c r="F83" i="54"/>
  <c r="E83" i="54"/>
  <c r="I82" i="54"/>
  <c r="G82" i="54"/>
  <c r="F82" i="54"/>
  <c r="E82" i="54"/>
  <c r="I79" i="54"/>
  <c r="G79" i="54"/>
  <c r="F79" i="54"/>
  <c r="E79" i="54"/>
  <c r="G78" i="54"/>
  <c r="E78" i="54"/>
  <c r="G75" i="54"/>
  <c r="E75" i="54"/>
  <c r="P71" i="54"/>
  <c r="O71" i="54"/>
  <c r="N71" i="54"/>
  <c r="M71" i="54"/>
  <c r="L71" i="54"/>
  <c r="K71" i="54"/>
  <c r="J71" i="54"/>
  <c r="J72" i="54" s="1"/>
  <c r="J79" i="54" s="1"/>
  <c r="I71" i="54"/>
  <c r="H71" i="54"/>
  <c r="G71" i="54"/>
  <c r="F71" i="54"/>
  <c r="E71" i="54"/>
  <c r="P70" i="54"/>
  <c r="O70" i="54"/>
  <c r="N70" i="54"/>
  <c r="N72" i="54" s="1"/>
  <c r="N79" i="54" s="1"/>
  <c r="M70" i="54"/>
  <c r="M72" i="54" s="1"/>
  <c r="M79" i="54" s="1"/>
  <c r="L70" i="54"/>
  <c r="K70" i="54"/>
  <c r="K72" i="54" s="1"/>
  <c r="K79" i="54" s="1"/>
  <c r="J70" i="54"/>
  <c r="I70" i="54"/>
  <c r="H70" i="54"/>
  <c r="G70" i="54"/>
  <c r="F70" i="54"/>
  <c r="E70" i="54"/>
  <c r="I66" i="54"/>
  <c r="G66" i="54"/>
  <c r="F66" i="54"/>
  <c r="E66" i="54"/>
  <c r="I65" i="54"/>
  <c r="G65" i="54"/>
  <c r="F65" i="54"/>
  <c r="E65" i="54"/>
  <c r="I64" i="54"/>
  <c r="H64" i="54"/>
  <c r="G64" i="54"/>
  <c r="F64" i="54"/>
  <c r="E64" i="54"/>
  <c r="I60" i="54"/>
  <c r="H60" i="54"/>
  <c r="G60" i="54"/>
  <c r="F60" i="54"/>
  <c r="E60" i="54"/>
  <c r="P59" i="54"/>
  <c r="O59" i="54"/>
  <c r="N59" i="54"/>
  <c r="M59" i="54"/>
  <c r="L59" i="54"/>
  <c r="K59" i="54"/>
  <c r="J59" i="54"/>
  <c r="I59" i="54"/>
  <c r="H59" i="54"/>
  <c r="G59" i="54"/>
  <c r="F59" i="54"/>
  <c r="E59" i="54"/>
  <c r="I56" i="54"/>
  <c r="H56" i="54"/>
  <c r="G56" i="54"/>
  <c r="F56" i="54"/>
  <c r="E56" i="54"/>
  <c r="P55" i="54"/>
  <c r="J55" i="54"/>
  <c r="I55" i="54"/>
  <c r="H55" i="54"/>
  <c r="G55" i="54"/>
  <c r="F55" i="54"/>
  <c r="E55" i="54"/>
  <c r="I49" i="54"/>
  <c r="H49" i="54"/>
  <c r="G49" i="54"/>
  <c r="F49" i="54"/>
  <c r="E49" i="54"/>
  <c r="I48" i="54"/>
  <c r="G48" i="54"/>
  <c r="F48" i="54"/>
  <c r="E48" i="54"/>
  <c r="G45" i="54"/>
  <c r="E45" i="54"/>
  <c r="P44" i="54"/>
  <c r="O44" i="54"/>
  <c r="N44" i="54"/>
  <c r="M44" i="54"/>
  <c r="L44" i="54"/>
  <c r="K44" i="54"/>
  <c r="J44" i="54"/>
  <c r="I44" i="54"/>
  <c r="H44" i="54"/>
  <c r="G44" i="54"/>
  <c r="F44" i="54"/>
  <c r="E44" i="54"/>
  <c r="I39" i="54"/>
  <c r="G39" i="54"/>
  <c r="F39" i="54"/>
  <c r="E39" i="54"/>
  <c r="I38" i="54"/>
  <c r="G38" i="54"/>
  <c r="F38" i="54"/>
  <c r="E38" i="54"/>
  <c r="I34" i="54"/>
  <c r="H34" i="54"/>
  <c r="G34" i="54"/>
  <c r="F34" i="54"/>
  <c r="E34" i="54"/>
  <c r="I33" i="54"/>
  <c r="G33" i="54"/>
  <c r="F33" i="54"/>
  <c r="E33" i="54"/>
  <c r="I32" i="54"/>
  <c r="G32" i="54"/>
  <c r="F32" i="54"/>
  <c r="E32" i="54"/>
  <c r="I28" i="54"/>
  <c r="G28" i="54"/>
  <c r="F28" i="54"/>
  <c r="E28" i="54"/>
  <c r="G27" i="54"/>
  <c r="F27" i="54"/>
  <c r="E27" i="54"/>
  <c r="I23" i="54"/>
  <c r="G23" i="54"/>
  <c r="F23" i="54"/>
  <c r="E23" i="54"/>
  <c r="I22" i="54"/>
  <c r="G22" i="54"/>
  <c r="F22" i="54"/>
  <c r="E22" i="54"/>
  <c r="G21" i="54"/>
  <c r="F21" i="54"/>
  <c r="E21" i="54"/>
  <c r="G18" i="54"/>
  <c r="E18" i="54"/>
  <c r="P14" i="54"/>
  <c r="O14" i="54"/>
  <c r="N14" i="54"/>
  <c r="M14" i="54"/>
  <c r="M15" i="54" s="1"/>
  <c r="M23" i="54" s="1"/>
  <c r="L14" i="54"/>
  <c r="K14" i="54"/>
  <c r="J14" i="54"/>
  <c r="I14" i="54"/>
  <c r="H14" i="54"/>
  <c r="G14" i="54"/>
  <c r="F14" i="54"/>
  <c r="E14" i="54"/>
  <c r="P13" i="54"/>
  <c r="O13" i="54"/>
  <c r="N13" i="54"/>
  <c r="N15" i="54" s="1"/>
  <c r="N23" i="54" s="1"/>
  <c r="M13" i="54"/>
  <c r="L13" i="54"/>
  <c r="K13" i="54"/>
  <c r="J13" i="54"/>
  <c r="I13" i="54"/>
  <c r="H13" i="54"/>
  <c r="G13" i="54"/>
  <c r="F13" i="54"/>
  <c r="E13" i="54"/>
  <c r="E6" i="54"/>
  <c r="E5" i="54"/>
  <c r="E4" i="54"/>
  <c r="E3" i="54"/>
  <c r="E2" i="54"/>
  <c r="A1" i="54"/>
  <c r="G94" i="51"/>
  <c r="E94" i="51"/>
  <c r="G93" i="51"/>
  <c r="E93" i="51"/>
  <c r="G90" i="51"/>
  <c r="E90" i="51"/>
  <c r="G89" i="51"/>
  <c r="E89" i="51"/>
  <c r="G86" i="51"/>
  <c r="E86" i="51"/>
  <c r="G85" i="51"/>
  <c r="E85" i="51"/>
  <c r="G84" i="51"/>
  <c r="E84" i="51"/>
  <c r="G81" i="51"/>
  <c r="E81" i="51"/>
  <c r="G80" i="51"/>
  <c r="E80" i="51"/>
  <c r="I76" i="51"/>
  <c r="H76" i="51"/>
  <c r="G76" i="51"/>
  <c r="F76" i="51"/>
  <c r="E76" i="51"/>
  <c r="I75" i="51"/>
  <c r="G75" i="51"/>
  <c r="F75" i="51"/>
  <c r="E75" i="51"/>
  <c r="I72" i="51"/>
  <c r="H72" i="51"/>
  <c r="G72" i="51"/>
  <c r="F72" i="51"/>
  <c r="E72" i="51"/>
  <c r="P71" i="51"/>
  <c r="J71" i="51"/>
  <c r="I71" i="51"/>
  <c r="H71" i="51"/>
  <c r="G71" i="51"/>
  <c r="F71" i="51"/>
  <c r="E71" i="51"/>
  <c r="I68" i="51"/>
  <c r="H68" i="51"/>
  <c r="G68" i="51"/>
  <c r="F68" i="51"/>
  <c r="E68" i="51"/>
  <c r="P67" i="51"/>
  <c r="J67" i="51"/>
  <c r="I67" i="51"/>
  <c r="H67" i="51"/>
  <c r="G67" i="51"/>
  <c r="F67" i="51"/>
  <c r="E67" i="51"/>
  <c r="I61" i="51"/>
  <c r="H61" i="51"/>
  <c r="G61" i="51"/>
  <c r="F61" i="51"/>
  <c r="E61" i="51"/>
  <c r="P60" i="51"/>
  <c r="O60" i="51"/>
  <c r="N60" i="51"/>
  <c r="M60" i="51"/>
  <c r="L60" i="51"/>
  <c r="K60" i="51"/>
  <c r="J60" i="51"/>
  <c r="I60" i="51"/>
  <c r="H60" i="51"/>
  <c r="G60" i="51"/>
  <c r="F60" i="51"/>
  <c r="E60" i="51"/>
  <c r="I53" i="51"/>
  <c r="H53" i="51"/>
  <c r="G53" i="51"/>
  <c r="F53" i="51"/>
  <c r="E53" i="51"/>
  <c r="I52" i="51"/>
  <c r="G52" i="51"/>
  <c r="F52" i="51"/>
  <c r="E52" i="51"/>
  <c r="G48" i="51"/>
  <c r="E48" i="51"/>
  <c r="P47" i="51"/>
  <c r="O47" i="51"/>
  <c r="N47" i="51"/>
  <c r="M47" i="51"/>
  <c r="L47" i="51"/>
  <c r="K47" i="51"/>
  <c r="J47" i="51"/>
  <c r="I47" i="51"/>
  <c r="H47" i="51"/>
  <c r="G47" i="51"/>
  <c r="F47" i="51"/>
  <c r="E47" i="51"/>
  <c r="I44" i="51"/>
  <c r="G44" i="51"/>
  <c r="F44" i="51"/>
  <c r="E44" i="51"/>
  <c r="I43" i="51"/>
  <c r="G43" i="51"/>
  <c r="F43" i="51"/>
  <c r="E43" i="51"/>
  <c r="I39" i="51"/>
  <c r="H39" i="51"/>
  <c r="G39" i="51"/>
  <c r="F39" i="51"/>
  <c r="E39" i="51"/>
  <c r="I38" i="51"/>
  <c r="G38" i="51"/>
  <c r="F38" i="51"/>
  <c r="E38" i="51"/>
  <c r="I37" i="51"/>
  <c r="G37" i="51"/>
  <c r="F37" i="51"/>
  <c r="E37" i="51"/>
  <c r="I33" i="51"/>
  <c r="G33" i="51"/>
  <c r="F33" i="51"/>
  <c r="E33" i="51"/>
  <c r="G32" i="51"/>
  <c r="F32" i="51"/>
  <c r="E32" i="51"/>
  <c r="I28" i="51"/>
  <c r="G28" i="51"/>
  <c r="F28" i="51"/>
  <c r="E28" i="51"/>
  <c r="I27" i="51"/>
  <c r="G27" i="51"/>
  <c r="F27" i="51"/>
  <c r="E27" i="51"/>
  <c r="G26" i="51"/>
  <c r="E26" i="51"/>
  <c r="G23" i="51"/>
  <c r="E23" i="51"/>
  <c r="P19" i="51"/>
  <c r="P20" i="51" s="1"/>
  <c r="P28" i="51" s="1"/>
  <c r="J19" i="51"/>
  <c r="I19" i="51"/>
  <c r="H19" i="51"/>
  <c r="G19" i="51"/>
  <c r="F19" i="51"/>
  <c r="E19" i="51"/>
  <c r="P18" i="51"/>
  <c r="J18" i="51"/>
  <c r="J20" i="51" s="1"/>
  <c r="I18" i="51"/>
  <c r="H18" i="51"/>
  <c r="G18" i="51"/>
  <c r="F18" i="51"/>
  <c r="E18" i="51"/>
  <c r="G14" i="51"/>
  <c r="E14" i="51"/>
  <c r="G13" i="51"/>
  <c r="E13" i="51"/>
  <c r="E6" i="51"/>
  <c r="E5" i="51"/>
  <c r="E4" i="51"/>
  <c r="E3" i="51"/>
  <c r="E2" i="51"/>
  <c r="A1" i="51"/>
  <c r="F17" i="43" s="1"/>
  <c r="G263" i="46"/>
  <c r="E263" i="46"/>
  <c r="G262" i="46"/>
  <c r="E262" i="46"/>
  <c r="G259" i="46"/>
  <c r="E259" i="46"/>
  <c r="G258" i="46"/>
  <c r="E258" i="46"/>
  <c r="G255" i="46"/>
  <c r="E255" i="46"/>
  <c r="G254" i="46"/>
  <c r="E254" i="46"/>
  <c r="G251" i="46"/>
  <c r="E251" i="46"/>
  <c r="G250" i="46"/>
  <c r="F250" i="46"/>
  <c r="E250" i="46"/>
  <c r="G247" i="46"/>
  <c r="E247" i="46"/>
  <c r="G246" i="46"/>
  <c r="F246" i="46"/>
  <c r="E246" i="46"/>
  <c r="I241" i="46"/>
  <c r="H241" i="46"/>
  <c r="G241" i="46"/>
  <c r="F241" i="46"/>
  <c r="E241" i="46"/>
  <c r="I240" i="46"/>
  <c r="G240" i="46"/>
  <c r="F240" i="46"/>
  <c r="E240" i="46"/>
  <c r="I236" i="46"/>
  <c r="G236" i="46"/>
  <c r="F236" i="46"/>
  <c r="E236" i="46"/>
  <c r="I235" i="46"/>
  <c r="H235" i="46"/>
  <c r="G235" i="46"/>
  <c r="F235" i="46"/>
  <c r="E235" i="46"/>
  <c r="I231" i="46"/>
  <c r="H231" i="46"/>
  <c r="G231" i="46"/>
  <c r="F231" i="46"/>
  <c r="E231" i="46"/>
  <c r="P230" i="46"/>
  <c r="J230" i="46"/>
  <c r="I230" i="46"/>
  <c r="H230" i="46"/>
  <c r="G230" i="46"/>
  <c r="F230" i="46"/>
  <c r="E230" i="46"/>
  <c r="P227" i="46"/>
  <c r="O227" i="46"/>
  <c r="N227" i="46"/>
  <c r="M227" i="46"/>
  <c r="L227" i="46"/>
  <c r="K227" i="46"/>
  <c r="J227" i="46"/>
  <c r="I227" i="46"/>
  <c r="H227" i="46"/>
  <c r="G227" i="46"/>
  <c r="F227" i="46"/>
  <c r="E227" i="46"/>
  <c r="G226" i="46"/>
  <c r="E226" i="46"/>
  <c r="G218" i="46"/>
  <c r="E218" i="46"/>
  <c r="G217" i="46"/>
  <c r="E217" i="46"/>
  <c r="G214" i="46"/>
  <c r="E214" i="46"/>
  <c r="G213" i="46"/>
  <c r="E213" i="46"/>
  <c r="G210" i="46"/>
  <c r="E210" i="46"/>
  <c r="G209" i="46"/>
  <c r="E209" i="46"/>
  <c r="G206" i="46"/>
  <c r="E206" i="46"/>
  <c r="G205" i="46"/>
  <c r="F205" i="46"/>
  <c r="E205" i="46"/>
  <c r="G202" i="46"/>
  <c r="E202" i="46"/>
  <c r="G201" i="46"/>
  <c r="F201" i="46"/>
  <c r="E201" i="46"/>
  <c r="I196" i="46"/>
  <c r="H196" i="46"/>
  <c r="G196" i="46"/>
  <c r="F196" i="46"/>
  <c r="E196" i="46"/>
  <c r="I195" i="46"/>
  <c r="G195" i="46"/>
  <c r="F195" i="46"/>
  <c r="E195" i="46"/>
  <c r="I191" i="46"/>
  <c r="G191" i="46"/>
  <c r="F191" i="46"/>
  <c r="E191" i="46"/>
  <c r="I190" i="46"/>
  <c r="H190" i="46"/>
  <c r="G190" i="46"/>
  <c r="F190" i="46"/>
  <c r="E190" i="46"/>
  <c r="I186" i="46"/>
  <c r="H186" i="46"/>
  <c r="G186" i="46"/>
  <c r="F186" i="46"/>
  <c r="E186" i="46"/>
  <c r="P185" i="46"/>
  <c r="J185" i="46"/>
  <c r="I185" i="46"/>
  <c r="H185" i="46"/>
  <c r="G185" i="46"/>
  <c r="F185" i="46"/>
  <c r="E185" i="46"/>
  <c r="P182" i="46"/>
  <c r="O182" i="46"/>
  <c r="N182" i="46"/>
  <c r="M182" i="46"/>
  <c r="L182" i="46"/>
  <c r="K182" i="46"/>
  <c r="J182" i="46"/>
  <c r="I182" i="46"/>
  <c r="H182" i="46"/>
  <c r="G182" i="46"/>
  <c r="F182" i="46"/>
  <c r="E182" i="46"/>
  <c r="G181" i="46"/>
  <c r="E181" i="46"/>
  <c r="G173" i="46"/>
  <c r="E173" i="46"/>
  <c r="G172" i="46"/>
  <c r="E172" i="46"/>
  <c r="G169" i="46"/>
  <c r="E169" i="46"/>
  <c r="G168" i="46"/>
  <c r="E168" i="46"/>
  <c r="G165" i="46"/>
  <c r="E165" i="46"/>
  <c r="G164" i="46"/>
  <c r="E164" i="46"/>
  <c r="G161" i="46"/>
  <c r="E161" i="46"/>
  <c r="G160" i="46"/>
  <c r="E160" i="46"/>
  <c r="G157" i="46"/>
  <c r="E157" i="46"/>
  <c r="G156" i="46"/>
  <c r="F156" i="46"/>
  <c r="E156" i="46"/>
  <c r="G153" i="46"/>
  <c r="E153" i="46"/>
  <c r="G152" i="46"/>
  <c r="F152" i="46"/>
  <c r="E152" i="46"/>
  <c r="I147" i="46"/>
  <c r="H147" i="46"/>
  <c r="G147" i="46"/>
  <c r="F147" i="46"/>
  <c r="E147" i="46"/>
  <c r="I146" i="46"/>
  <c r="G146" i="46"/>
  <c r="F146" i="46"/>
  <c r="E146" i="46"/>
  <c r="I142" i="46"/>
  <c r="G142" i="46"/>
  <c r="F142" i="46"/>
  <c r="E142" i="46"/>
  <c r="I141" i="46"/>
  <c r="H141" i="46"/>
  <c r="G141" i="46"/>
  <c r="F141" i="46"/>
  <c r="E141" i="46"/>
  <c r="I137" i="46"/>
  <c r="H137" i="46"/>
  <c r="G137" i="46"/>
  <c r="F137" i="46"/>
  <c r="E137" i="46"/>
  <c r="P136" i="46"/>
  <c r="J136" i="46"/>
  <c r="I136" i="46"/>
  <c r="H136" i="46"/>
  <c r="G136" i="46"/>
  <c r="F136" i="46"/>
  <c r="E136" i="46"/>
  <c r="P133" i="46"/>
  <c r="O133" i="46"/>
  <c r="N133" i="46"/>
  <c r="M133" i="46"/>
  <c r="L133" i="46"/>
  <c r="K133" i="46"/>
  <c r="J133" i="46"/>
  <c r="I133" i="46"/>
  <c r="H133" i="46"/>
  <c r="G133" i="46"/>
  <c r="F133" i="46"/>
  <c r="E133" i="46"/>
  <c r="G132" i="46"/>
  <c r="E132" i="46"/>
  <c r="G126" i="46"/>
  <c r="E126" i="46"/>
  <c r="G125" i="46"/>
  <c r="E125" i="46"/>
  <c r="G122" i="46"/>
  <c r="E122" i="46"/>
  <c r="G121" i="46"/>
  <c r="F121" i="46"/>
  <c r="E121" i="46"/>
  <c r="G118" i="46"/>
  <c r="E118" i="46"/>
  <c r="G117" i="46"/>
  <c r="F117" i="46"/>
  <c r="E117" i="46"/>
  <c r="I112" i="46"/>
  <c r="H112" i="46"/>
  <c r="G112" i="46"/>
  <c r="F112" i="46"/>
  <c r="E112" i="46"/>
  <c r="I111" i="46"/>
  <c r="G111" i="46"/>
  <c r="F111" i="46"/>
  <c r="E111" i="46"/>
  <c r="I107" i="46"/>
  <c r="G107" i="46"/>
  <c r="F107" i="46"/>
  <c r="E107" i="46"/>
  <c r="I106" i="46"/>
  <c r="H106" i="46"/>
  <c r="G106" i="46"/>
  <c r="F106" i="46"/>
  <c r="E106" i="46"/>
  <c r="I102" i="46"/>
  <c r="H102" i="46"/>
  <c r="G102" i="46"/>
  <c r="F102" i="46"/>
  <c r="E102" i="46"/>
  <c r="P101" i="46"/>
  <c r="J101" i="46"/>
  <c r="I101" i="46"/>
  <c r="H101" i="46"/>
  <c r="G101" i="46"/>
  <c r="F101" i="46"/>
  <c r="E101" i="46"/>
  <c r="P98" i="46"/>
  <c r="O98" i="46"/>
  <c r="N98" i="46"/>
  <c r="M98" i="46"/>
  <c r="L98" i="46"/>
  <c r="K98" i="46"/>
  <c r="J98" i="46"/>
  <c r="I98" i="46"/>
  <c r="H98" i="46"/>
  <c r="G98" i="46"/>
  <c r="F98" i="46"/>
  <c r="E98" i="46"/>
  <c r="G97" i="46"/>
  <c r="E97" i="46"/>
  <c r="G89" i="46"/>
  <c r="E89" i="46"/>
  <c r="G88" i="46"/>
  <c r="E88" i="46"/>
  <c r="G85" i="46"/>
  <c r="E85" i="46"/>
  <c r="G84" i="46"/>
  <c r="E84" i="46"/>
  <c r="G81" i="46"/>
  <c r="E81" i="46"/>
  <c r="G80" i="46"/>
  <c r="E80" i="46"/>
  <c r="G77" i="46"/>
  <c r="E77" i="46"/>
  <c r="G76" i="46"/>
  <c r="E76" i="46"/>
  <c r="G73" i="46"/>
  <c r="E73" i="46"/>
  <c r="G72" i="46"/>
  <c r="F72" i="46"/>
  <c r="E72" i="46"/>
  <c r="G69" i="46"/>
  <c r="E69" i="46"/>
  <c r="G68" i="46"/>
  <c r="F68" i="46"/>
  <c r="E68" i="46"/>
  <c r="I63" i="46"/>
  <c r="H63" i="46"/>
  <c r="G63" i="46"/>
  <c r="F63" i="46"/>
  <c r="E63" i="46"/>
  <c r="I62" i="46"/>
  <c r="G62" i="46"/>
  <c r="F62" i="46"/>
  <c r="E62" i="46"/>
  <c r="I58" i="46"/>
  <c r="G58" i="46"/>
  <c r="F58" i="46"/>
  <c r="E58" i="46"/>
  <c r="I57" i="46"/>
  <c r="H57" i="46"/>
  <c r="G57" i="46"/>
  <c r="F57" i="46"/>
  <c r="E57" i="46"/>
  <c r="I53" i="46"/>
  <c r="H53" i="46"/>
  <c r="G53" i="46"/>
  <c r="F53" i="46"/>
  <c r="E53" i="46"/>
  <c r="P52" i="46"/>
  <c r="J52" i="46"/>
  <c r="I52" i="46"/>
  <c r="H52" i="46"/>
  <c r="G52" i="46"/>
  <c r="F52" i="46"/>
  <c r="E52" i="46"/>
  <c r="P49" i="46"/>
  <c r="O49" i="46"/>
  <c r="N49" i="46"/>
  <c r="M49" i="46"/>
  <c r="L49" i="46"/>
  <c r="K49" i="46"/>
  <c r="J49" i="46"/>
  <c r="I49" i="46"/>
  <c r="H49" i="46"/>
  <c r="G49" i="46"/>
  <c r="F49" i="46"/>
  <c r="E49" i="46"/>
  <c r="G48" i="46"/>
  <c r="E48" i="46"/>
  <c r="G42" i="46"/>
  <c r="E42" i="46"/>
  <c r="G41" i="46"/>
  <c r="E41" i="46"/>
  <c r="G38" i="46"/>
  <c r="E38" i="46"/>
  <c r="G37" i="46"/>
  <c r="F37" i="46"/>
  <c r="E37" i="46"/>
  <c r="G34" i="46"/>
  <c r="E34" i="46"/>
  <c r="G33" i="46"/>
  <c r="F33" i="46"/>
  <c r="E33" i="46"/>
  <c r="I28" i="46"/>
  <c r="H28" i="46"/>
  <c r="G28" i="46"/>
  <c r="F28" i="46"/>
  <c r="E28" i="46"/>
  <c r="I27" i="46"/>
  <c r="G27" i="46"/>
  <c r="F27" i="46"/>
  <c r="E27" i="46"/>
  <c r="I23" i="46"/>
  <c r="G23" i="46"/>
  <c r="F23" i="46"/>
  <c r="E23" i="46"/>
  <c r="I22" i="46"/>
  <c r="H22" i="46"/>
  <c r="G22" i="46"/>
  <c r="F22" i="46"/>
  <c r="E22" i="46"/>
  <c r="I18" i="46"/>
  <c r="H18" i="46"/>
  <c r="G18" i="46"/>
  <c r="F18" i="46"/>
  <c r="E18" i="46"/>
  <c r="P17" i="46"/>
  <c r="J17" i="46"/>
  <c r="I17" i="46"/>
  <c r="H17" i="46"/>
  <c r="G17" i="46"/>
  <c r="F17" i="46"/>
  <c r="E17" i="46"/>
  <c r="P14" i="46"/>
  <c r="O14" i="46"/>
  <c r="N14" i="46"/>
  <c r="M14" i="46"/>
  <c r="L14" i="46"/>
  <c r="K14" i="46"/>
  <c r="J14" i="46"/>
  <c r="I14" i="46"/>
  <c r="H14" i="46"/>
  <c r="G14" i="46"/>
  <c r="F14" i="46"/>
  <c r="E14" i="46"/>
  <c r="G13" i="46"/>
  <c r="E13" i="46"/>
  <c r="E6" i="46"/>
  <c r="E5" i="46"/>
  <c r="E4" i="46"/>
  <c r="E3" i="46"/>
  <c r="E2" i="46"/>
  <c r="A1" i="46"/>
  <c r="G554" i="37"/>
  <c r="E554" i="37"/>
  <c r="G553" i="37"/>
  <c r="E553" i="37"/>
  <c r="G550" i="37"/>
  <c r="E550" i="37"/>
  <c r="G549" i="37"/>
  <c r="E549" i="37"/>
  <c r="G546" i="37"/>
  <c r="E546" i="37"/>
  <c r="G545" i="37"/>
  <c r="E545" i="37"/>
  <c r="E540" i="37"/>
  <c r="E539" i="37"/>
  <c r="G536" i="37"/>
  <c r="E536" i="37"/>
  <c r="G535" i="37"/>
  <c r="F535" i="37"/>
  <c r="E535" i="37"/>
  <c r="G532" i="37"/>
  <c r="F532" i="37"/>
  <c r="G531" i="37"/>
  <c r="F531" i="37"/>
  <c r="F533" i="37" s="1"/>
  <c r="F536" i="37" s="1"/>
  <c r="E531" i="37"/>
  <c r="G528" i="37"/>
  <c r="F528" i="37"/>
  <c r="G527" i="37"/>
  <c r="F527" i="37"/>
  <c r="F529" i="37" s="1"/>
  <c r="E527" i="37"/>
  <c r="G522" i="37"/>
  <c r="E522" i="37"/>
  <c r="G521" i="37"/>
  <c r="E521" i="37"/>
  <c r="G520" i="37"/>
  <c r="E520" i="37"/>
  <c r="G519" i="37"/>
  <c r="E519" i="37"/>
  <c r="G518" i="37"/>
  <c r="E518" i="37"/>
  <c r="G515" i="37"/>
  <c r="E515" i="37"/>
  <c r="G514" i="37"/>
  <c r="E514" i="37"/>
  <c r="I510" i="37"/>
  <c r="H510" i="37"/>
  <c r="G510" i="37"/>
  <c r="F510" i="37"/>
  <c r="E510" i="37"/>
  <c r="I509" i="37"/>
  <c r="G509" i="37"/>
  <c r="F509" i="37"/>
  <c r="E509" i="37"/>
  <c r="I506" i="37"/>
  <c r="H506" i="37"/>
  <c r="G506" i="37"/>
  <c r="F506" i="37"/>
  <c r="E506" i="37"/>
  <c r="P505" i="37"/>
  <c r="J505" i="37"/>
  <c r="I505" i="37"/>
  <c r="H505" i="37"/>
  <c r="G505" i="37"/>
  <c r="F505" i="37"/>
  <c r="E505" i="37"/>
  <c r="I502" i="37"/>
  <c r="H502" i="37"/>
  <c r="G502" i="37"/>
  <c r="F502" i="37"/>
  <c r="E502" i="37"/>
  <c r="P501" i="37"/>
  <c r="J501" i="37"/>
  <c r="I501" i="37"/>
  <c r="H501" i="37"/>
  <c r="G501" i="37"/>
  <c r="F501" i="37"/>
  <c r="E501" i="37"/>
  <c r="I497" i="37"/>
  <c r="H497" i="37"/>
  <c r="G497" i="37"/>
  <c r="F497" i="37"/>
  <c r="E497" i="37"/>
  <c r="I496" i="37"/>
  <c r="G496" i="37"/>
  <c r="F496" i="37"/>
  <c r="E496" i="37"/>
  <c r="I493" i="37"/>
  <c r="G493" i="37"/>
  <c r="F493" i="37"/>
  <c r="E493" i="37"/>
  <c r="G492" i="37"/>
  <c r="E492" i="37"/>
  <c r="G488" i="37"/>
  <c r="F488" i="37"/>
  <c r="I487" i="37"/>
  <c r="G487" i="37"/>
  <c r="F487" i="37"/>
  <c r="E487" i="37"/>
  <c r="P484" i="37"/>
  <c r="O484" i="37"/>
  <c r="J484" i="37"/>
  <c r="I484" i="37"/>
  <c r="H484" i="37"/>
  <c r="G484" i="37"/>
  <c r="F484" i="37"/>
  <c r="E484" i="37"/>
  <c r="P483" i="37"/>
  <c r="J483" i="37"/>
  <c r="I483" i="37"/>
  <c r="H483" i="37"/>
  <c r="G483" i="37"/>
  <c r="F483" i="37"/>
  <c r="E483" i="37"/>
  <c r="G482" i="37"/>
  <c r="E482" i="37"/>
  <c r="I476" i="37"/>
  <c r="H476" i="37"/>
  <c r="G476" i="37"/>
  <c r="F476" i="37"/>
  <c r="E476" i="37"/>
  <c r="I475" i="37"/>
  <c r="G475" i="37"/>
  <c r="F475" i="37"/>
  <c r="E475" i="37"/>
  <c r="G472" i="37"/>
  <c r="E472" i="37"/>
  <c r="P471" i="37"/>
  <c r="O471" i="37"/>
  <c r="N471" i="37"/>
  <c r="M471" i="37"/>
  <c r="L471" i="37"/>
  <c r="K471" i="37"/>
  <c r="J471" i="37"/>
  <c r="I471" i="37"/>
  <c r="H471" i="37"/>
  <c r="G471" i="37"/>
  <c r="F471" i="37"/>
  <c r="E471" i="37"/>
  <c r="I467" i="37"/>
  <c r="G467" i="37"/>
  <c r="F467" i="37"/>
  <c r="E467" i="37"/>
  <c r="I466" i="37"/>
  <c r="G466" i="37"/>
  <c r="F466" i="37"/>
  <c r="E466" i="37"/>
  <c r="XFD462" i="37"/>
  <c r="XFC462" i="37"/>
  <c r="XFB462" i="37"/>
  <c r="XFA462" i="37"/>
  <c r="XEZ462" i="37"/>
  <c r="XEY462" i="37"/>
  <c r="XEX462" i="37"/>
  <c r="XEW462" i="37"/>
  <c r="XEV462" i="37"/>
  <c r="XEU462" i="37"/>
  <c r="XET462" i="37"/>
  <c r="XES462" i="37"/>
  <c r="XER462" i="37"/>
  <c r="XEQ462" i="37"/>
  <c r="XEP462" i="37"/>
  <c r="XEO462" i="37"/>
  <c r="XEN462" i="37"/>
  <c r="XEM462" i="37"/>
  <c r="XEL462" i="37"/>
  <c r="XEK462" i="37"/>
  <c r="XEJ462" i="37"/>
  <c r="XEI462" i="37"/>
  <c r="XEH462" i="37"/>
  <c r="XEG462" i="37"/>
  <c r="XEF462" i="37"/>
  <c r="XEE462" i="37"/>
  <c r="XED462" i="37"/>
  <c r="XEC462" i="37"/>
  <c r="XEB462" i="37"/>
  <c r="XEA462" i="37"/>
  <c r="XDZ462" i="37"/>
  <c r="XDY462" i="37"/>
  <c r="XDX462" i="37"/>
  <c r="XDW462" i="37"/>
  <c r="XDV462" i="37"/>
  <c r="XDU462" i="37"/>
  <c r="XDT462" i="37"/>
  <c r="XDS462" i="37"/>
  <c r="XDR462" i="37"/>
  <c r="XDQ462" i="37"/>
  <c r="XDP462" i="37"/>
  <c r="XDO462" i="37"/>
  <c r="XDN462" i="37"/>
  <c r="XDM462" i="37"/>
  <c r="XDL462" i="37"/>
  <c r="XDK462" i="37"/>
  <c r="XDJ462" i="37"/>
  <c r="XDI462" i="37"/>
  <c r="XDH462" i="37"/>
  <c r="XDG462" i="37"/>
  <c r="XDF462" i="37"/>
  <c r="XDE462" i="37"/>
  <c r="XDD462" i="37"/>
  <c r="XDC462" i="37"/>
  <c r="XDB462" i="37"/>
  <c r="XDA462" i="37"/>
  <c r="XCZ462" i="37"/>
  <c r="XCY462" i="37"/>
  <c r="XCX462" i="37"/>
  <c r="XCW462" i="37"/>
  <c r="XCV462" i="37"/>
  <c r="XCU462" i="37"/>
  <c r="XCT462" i="37"/>
  <c r="XCS462" i="37"/>
  <c r="XCR462" i="37"/>
  <c r="XCQ462" i="37"/>
  <c r="XCP462" i="37"/>
  <c r="XCO462" i="37"/>
  <c r="XCN462" i="37"/>
  <c r="XCM462" i="37"/>
  <c r="XCL462" i="37"/>
  <c r="XCK462" i="37"/>
  <c r="XCJ462" i="37"/>
  <c r="XCI462" i="37"/>
  <c r="XCH462" i="37"/>
  <c r="XCG462" i="37"/>
  <c r="XCF462" i="37"/>
  <c r="XCE462" i="37"/>
  <c r="XCD462" i="37"/>
  <c r="XCC462" i="37"/>
  <c r="XCB462" i="37"/>
  <c r="XCA462" i="37"/>
  <c r="XBZ462" i="37"/>
  <c r="XBY462" i="37"/>
  <c r="XBX462" i="37"/>
  <c r="XBW462" i="37"/>
  <c r="XBV462" i="37"/>
  <c r="XBU462" i="37"/>
  <c r="XBT462" i="37"/>
  <c r="XBS462" i="37"/>
  <c r="XBR462" i="37"/>
  <c r="XBQ462" i="37"/>
  <c r="XBP462" i="37"/>
  <c r="XBO462" i="37"/>
  <c r="XBN462" i="37"/>
  <c r="XBM462" i="37"/>
  <c r="XBL462" i="37"/>
  <c r="XBK462" i="37"/>
  <c r="XBJ462" i="37"/>
  <c r="XBI462" i="37"/>
  <c r="XBH462" i="37"/>
  <c r="XBG462" i="37"/>
  <c r="XBF462" i="37"/>
  <c r="XBE462" i="37"/>
  <c r="XBD462" i="37"/>
  <c r="XBC462" i="37"/>
  <c r="XBB462" i="37"/>
  <c r="XBA462" i="37"/>
  <c r="XAZ462" i="37"/>
  <c r="XAY462" i="37"/>
  <c r="XAX462" i="37"/>
  <c r="XAW462" i="37"/>
  <c r="XAV462" i="37"/>
  <c r="XAU462" i="37"/>
  <c r="XAT462" i="37"/>
  <c r="XAS462" i="37"/>
  <c r="XAR462" i="37"/>
  <c r="XAQ462" i="37"/>
  <c r="XAP462" i="37"/>
  <c r="XAO462" i="37"/>
  <c r="XAN462" i="37"/>
  <c r="XAM462" i="37"/>
  <c r="XAL462" i="37"/>
  <c r="XAK462" i="37"/>
  <c r="XAJ462" i="37"/>
  <c r="XAI462" i="37"/>
  <c r="XAH462" i="37"/>
  <c r="XAG462" i="37"/>
  <c r="XAF462" i="37"/>
  <c r="XAE462" i="37"/>
  <c r="XAD462" i="37"/>
  <c r="XAC462" i="37"/>
  <c r="XAB462" i="37"/>
  <c r="XAA462" i="37"/>
  <c r="WZZ462" i="37"/>
  <c r="WZY462" i="37"/>
  <c r="WZX462" i="37"/>
  <c r="WZW462" i="37"/>
  <c r="WZV462" i="37"/>
  <c r="WZU462" i="37"/>
  <c r="WZT462" i="37"/>
  <c r="WZS462" i="37"/>
  <c r="WZR462" i="37"/>
  <c r="WZQ462" i="37"/>
  <c r="WZP462" i="37"/>
  <c r="WZO462" i="37"/>
  <c r="WZN462" i="37"/>
  <c r="WZM462" i="37"/>
  <c r="WZL462" i="37"/>
  <c r="WZK462" i="37"/>
  <c r="WZJ462" i="37"/>
  <c r="WZI462" i="37"/>
  <c r="WZH462" i="37"/>
  <c r="WZG462" i="37"/>
  <c r="WZF462" i="37"/>
  <c r="WZE462" i="37"/>
  <c r="WZD462" i="37"/>
  <c r="WZC462" i="37"/>
  <c r="WZB462" i="37"/>
  <c r="WZA462" i="37"/>
  <c r="WYZ462" i="37"/>
  <c r="WYY462" i="37"/>
  <c r="WYX462" i="37"/>
  <c r="WYW462" i="37"/>
  <c r="WYV462" i="37"/>
  <c r="WYU462" i="37"/>
  <c r="WYT462" i="37"/>
  <c r="WYS462" i="37"/>
  <c r="WYR462" i="37"/>
  <c r="WYQ462" i="37"/>
  <c r="WYP462" i="37"/>
  <c r="WYO462" i="37"/>
  <c r="WYN462" i="37"/>
  <c r="WYM462" i="37"/>
  <c r="WYL462" i="37"/>
  <c r="WYK462" i="37"/>
  <c r="WYJ462" i="37"/>
  <c r="WYI462" i="37"/>
  <c r="WYH462" i="37"/>
  <c r="WYG462" i="37"/>
  <c r="WYF462" i="37"/>
  <c r="WYE462" i="37"/>
  <c r="WYD462" i="37"/>
  <c r="WYC462" i="37"/>
  <c r="WYB462" i="37"/>
  <c r="WYA462" i="37"/>
  <c r="WXZ462" i="37"/>
  <c r="WXY462" i="37"/>
  <c r="WXX462" i="37"/>
  <c r="WXW462" i="37"/>
  <c r="WXV462" i="37"/>
  <c r="WXU462" i="37"/>
  <c r="WXT462" i="37"/>
  <c r="WXS462" i="37"/>
  <c r="WXR462" i="37"/>
  <c r="WXQ462" i="37"/>
  <c r="WXP462" i="37"/>
  <c r="WXO462" i="37"/>
  <c r="WXN462" i="37"/>
  <c r="WXM462" i="37"/>
  <c r="WXL462" i="37"/>
  <c r="WXK462" i="37"/>
  <c r="WXJ462" i="37"/>
  <c r="WXI462" i="37"/>
  <c r="WXH462" i="37"/>
  <c r="WXG462" i="37"/>
  <c r="WXF462" i="37"/>
  <c r="WXE462" i="37"/>
  <c r="WXD462" i="37"/>
  <c r="WXC462" i="37"/>
  <c r="WXB462" i="37"/>
  <c r="WXA462" i="37"/>
  <c r="WWZ462" i="37"/>
  <c r="WWY462" i="37"/>
  <c r="WWX462" i="37"/>
  <c r="WWW462" i="37"/>
  <c r="WWV462" i="37"/>
  <c r="WWU462" i="37"/>
  <c r="WWT462" i="37"/>
  <c r="WWS462" i="37"/>
  <c r="WWR462" i="37"/>
  <c r="WWQ462" i="37"/>
  <c r="WWP462" i="37"/>
  <c r="WWO462" i="37"/>
  <c r="WWN462" i="37"/>
  <c r="WWM462" i="37"/>
  <c r="WWL462" i="37"/>
  <c r="WWK462" i="37"/>
  <c r="WWJ462" i="37"/>
  <c r="WWI462" i="37"/>
  <c r="WWH462" i="37"/>
  <c r="WWG462" i="37"/>
  <c r="WWF462" i="37"/>
  <c r="WWE462" i="37"/>
  <c r="WWD462" i="37"/>
  <c r="WWC462" i="37"/>
  <c r="WWB462" i="37"/>
  <c r="WWA462" i="37"/>
  <c r="WVZ462" i="37"/>
  <c r="WVY462" i="37"/>
  <c r="WVX462" i="37"/>
  <c r="WVW462" i="37"/>
  <c r="WVV462" i="37"/>
  <c r="WVU462" i="37"/>
  <c r="WVT462" i="37"/>
  <c r="WVS462" i="37"/>
  <c r="WVR462" i="37"/>
  <c r="WVQ462" i="37"/>
  <c r="WVP462" i="37"/>
  <c r="WVO462" i="37"/>
  <c r="WVN462" i="37"/>
  <c r="WVM462" i="37"/>
  <c r="WVL462" i="37"/>
  <c r="WVK462" i="37"/>
  <c r="WVJ462" i="37"/>
  <c r="WVI462" i="37"/>
  <c r="WVH462" i="37"/>
  <c r="WVG462" i="37"/>
  <c r="WVF462" i="37"/>
  <c r="WVE462" i="37"/>
  <c r="WVD462" i="37"/>
  <c r="WVC462" i="37"/>
  <c r="WVB462" i="37"/>
  <c r="WVA462" i="37"/>
  <c r="WUZ462" i="37"/>
  <c r="WUY462" i="37"/>
  <c r="WUX462" i="37"/>
  <c r="WUW462" i="37"/>
  <c r="WUV462" i="37"/>
  <c r="WUU462" i="37"/>
  <c r="WUT462" i="37"/>
  <c r="WUS462" i="37"/>
  <c r="WUR462" i="37"/>
  <c r="WUQ462" i="37"/>
  <c r="WUP462" i="37"/>
  <c r="WUO462" i="37"/>
  <c r="WUN462" i="37"/>
  <c r="WUM462" i="37"/>
  <c r="WUL462" i="37"/>
  <c r="WUK462" i="37"/>
  <c r="WUJ462" i="37"/>
  <c r="WUI462" i="37"/>
  <c r="WUH462" i="37"/>
  <c r="WUG462" i="37"/>
  <c r="WUF462" i="37"/>
  <c r="WUE462" i="37"/>
  <c r="WUD462" i="37"/>
  <c r="WUC462" i="37"/>
  <c r="WUB462" i="37"/>
  <c r="WUA462" i="37"/>
  <c r="WTZ462" i="37"/>
  <c r="WTY462" i="37"/>
  <c r="WTX462" i="37"/>
  <c r="WTW462" i="37"/>
  <c r="WTV462" i="37"/>
  <c r="WTU462" i="37"/>
  <c r="WTT462" i="37"/>
  <c r="WTS462" i="37"/>
  <c r="WTR462" i="37"/>
  <c r="WTQ462" i="37"/>
  <c r="WTP462" i="37"/>
  <c r="WTO462" i="37"/>
  <c r="WTN462" i="37"/>
  <c r="WTM462" i="37"/>
  <c r="WTL462" i="37"/>
  <c r="WTK462" i="37"/>
  <c r="WTJ462" i="37"/>
  <c r="WTI462" i="37"/>
  <c r="WTH462" i="37"/>
  <c r="WTG462" i="37"/>
  <c r="WTF462" i="37"/>
  <c r="WTE462" i="37"/>
  <c r="WTD462" i="37"/>
  <c r="WTC462" i="37"/>
  <c r="WTB462" i="37"/>
  <c r="WTA462" i="37"/>
  <c r="WSZ462" i="37"/>
  <c r="WSY462" i="37"/>
  <c r="WSX462" i="37"/>
  <c r="WSW462" i="37"/>
  <c r="WSV462" i="37"/>
  <c r="WSU462" i="37"/>
  <c r="WST462" i="37"/>
  <c r="WSS462" i="37"/>
  <c r="WSR462" i="37"/>
  <c r="WSQ462" i="37"/>
  <c r="WSP462" i="37"/>
  <c r="WSO462" i="37"/>
  <c r="WSN462" i="37"/>
  <c r="WSM462" i="37"/>
  <c r="WSL462" i="37"/>
  <c r="WSK462" i="37"/>
  <c r="WSJ462" i="37"/>
  <c r="WSI462" i="37"/>
  <c r="WSH462" i="37"/>
  <c r="WSG462" i="37"/>
  <c r="WSF462" i="37"/>
  <c r="WSE462" i="37"/>
  <c r="WSD462" i="37"/>
  <c r="WSC462" i="37"/>
  <c r="WSB462" i="37"/>
  <c r="WSA462" i="37"/>
  <c r="WRZ462" i="37"/>
  <c r="WRY462" i="37"/>
  <c r="WRX462" i="37"/>
  <c r="WRW462" i="37"/>
  <c r="WRV462" i="37"/>
  <c r="WRU462" i="37"/>
  <c r="WRT462" i="37"/>
  <c r="WRS462" i="37"/>
  <c r="WRR462" i="37"/>
  <c r="WRQ462" i="37"/>
  <c r="WRP462" i="37"/>
  <c r="WRO462" i="37"/>
  <c r="WRN462" i="37"/>
  <c r="WRM462" i="37"/>
  <c r="WRL462" i="37"/>
  <c r="WRK462" i="37"/>
  <c r="WRJ462" i="37"/>
  <c r="WRI462" i="37"/>
  <c r="WRH462" i="37"/>
  <c r="WRG462" i="37"/>
  <c r="WRF462" i="37"/>
  <c r="WRE462" i="37"/>
  <c r="WRD462" i="37"/>
  <c r="WRC462" i="37"/>
  <c r="WRB462" i="37"/>
  <c r="WRA462" i="37"/>
  <c r="WQZ462" i="37"/>
  <c r="WQY462" i="37"/>
  <c r="WQX462" i="37"/>
  <c r="WQW462" i="37"/>
  <c r="WQV462" i="37"/>
  <c r="WQU462" i="37"/>
  <c r="WQT462" i="37"/>
  <c r="WQS462" i="37"/>
  <c r="WQR462" i="37"/>
  <c r="WQQ462" i="37"/>
  <c r="WQP462" i="37"/>
  <c r="WQO462" i="37"/>
  <c r="WQN462" i="37"/>
  <c r="WQM462" i="37"/>
  <c r="WQL462" i="37"/>
  <c r="WQK462" i="37"/>
  <c r="WQJ462" i="37"/>
  <c r="WQI462" i="37"/>
  <c r="WQH462" i="37"/>
  <c r="WQG462" i="37"/>
  <c r="WQF462" i="37"/>
  <c r="WQE462" i="37"/>
  <c r="WQD462" i="37"/>
  <c r="WQC462" i="37"/>
  <c r="WQB462" i="37"/>
  <c r="WQA462" i="37"/>
  <c r="WPZ462" i="37"/>
  <c r="WPY462" i="37"/>
  <c r="WPX462" i="37"/>
  <c r="WPW462" i="37"/>
  <c r="WPV462" i="37"/>
  <c r="WPU462" i="37"/>
  <c r="WPT462" i="37"/>
  <c r="WPS462" i="37"/>
  <c r="WPR462" i="37"/>
  <c r="WPQ462" i="37"/>
  <c r="WPP462" i="37"/>
  <c r="WPO462" i="37"/>
  <c r="WPN462" i="37"/>
  <c r="WPM462" i="37"/>
  <c r="WPL462" i="37"/>
  <c r="WPK462" i="37"/>
  <c r="WPJ462" i="37"/>
  <c r="WPI462" i="37"/>
  <c r="WPH462" i="37"/>
  <c r="WPG462" i="37"/>
  <c r="WPF462" i="37"/>
  <c r="WPE462" i="37"/>
  <c r="WPD462" i="37"/>
  <c r="WPC462" i="37"/>
  <c r="WPB462" i="37"/>
  <c r="WPA462" i="37"/>
  <c r="WOZ462" i="37"/>
  <c r="WOY462" i="37"/>
  <c r="WOX462" i="37"/>
  <c r="WOW462" i="37"/>
  <c r="WOV462" i="37"/>
  <c r="WOU462" i="37"/>
  <c r="WOT462" i="37"/>
  <c r="WOS462" i="37"/>
  <c r="WOR462" i="37"/>
  <c r="WOQ462" i="37"/>
  <c r="WOP462" i="37"/>
  <c r="WOO462" i="37"/>
  <c r="WON462" i="37"/>
  <c r="WOM462" i="37"/>
  <c r="WOL462" i="37"/>
  <c r="WOK462" i="37"/>
  <c r="WOJ462" i="37"/>
  <c r="WOI462" i="37"/>
  <c r="WOH462" i="37"/>
  <c r="WOG462" i="37"/>
  <c r="WOF462" i="37"/>
  <c r="WOE462" i="37"/>
  <c r="WOD462" i="37"/>
  <c r="WOC462" i="37"/>
  <c r="WOB462" i="37"/>
  <c r="WOA462" i="37"/>
  <c r="WNZ462" i="37"/>
  <c r="WNY462" i="37"/>
  <c r="WNX462" i="37"/>
  <c r="WNW462" i="37"/>
  <c r="WNV462" i="37"/>
  <c r="WNU462" i="37"/>
  <c r="WNT462" i="37"/>
  <c r="WNS462" i="37"/>
  <c r="WNR462" i="37"/>
  <c r="WNQ462" i="37"/>
  <c r="WNP462" i="37"/>
  <c r="WNO462" i="37"/>
  <c r="WNN462" i="37"/>
  <c r="WNM462" i="37"/>
  <c r="WNL462" i="37"/>
  <c r="WNK462" i="37"/>
  <c r="WNJ462" i="37"/>
  <c r="WNI462" i="37"/>
  <c r="WNH462" i="37"/>
  <c r="WNG462" i="37"/>
  <c r="WNF462" i="37"/>
  <c r="WNE462" i="37"/>
  <c r="WND462" i="37"/>
  <c r="WNC462" i="37"/>
  <c r="WNB462" i="37"/>
  <c r="WNA462" i="37"/>
  <c r="WMZ462" i="37"/>
  <c r="WMY462" i="37"/>
  <c r="WMX462" i="37"/>
  <c r="WMW462" i="37"/>
  <c r="WMV462" i="37"/>
  <c r="WMU462" i="37"/>
  <c r="WMT462" i="37"/>
  <c r="WMS462" i="37"/>
  <c r="WMR462" i="37"/>
  <c r="WMQ462" i="37"/>
  <c r="WMP462" i="37"/>
  <c r="WMO462" i="37"/>
  <c r="WMN462" i="37"/>
  <c r="WMM462" i="37"/>
  <c r="WML462" i="37"/>
  <c r="WMK462" i="37"/>
  <c r="WMJ462" i="37"/>
  <c r="WMI462" i="37"/>
  <c r="WMH462" i="37"/>
  <c r="WMG462" i="37"/>
  <c r="WMF462" i="37"/>
  <c r="WME462" i="37"/>
  <c r="WMD462" i="37"/>
  <c r="WMC462" i="37"/>
  <c r="WMB462" i="37"/>
  <c r="WMA462" i="37"/>
  <c r="WLZ462" i="37"/>
  <c r="WLY462" i="37"/>
  <c r="WLX462" i="37"/>
  <c r="WLW462" i="37"/>
  <c r="WLV462" i="37"/>
  <c r="WLU462" i="37"/>
  <c r="WLT462" i="37"/>
  <c r="WLS462" i="37"/>
  <c r="WLR462" i="37"/>
  <c r="WLQ462" i="37"/>
  <c r="WLP462" i="37"/>
  <c r="WLO462" i="37"/>
  <c r="WLN462" i="37"/>
  <c r="WLM462" i="37"/>
  <c r="WLL462" i="37"/>
  <c r="WLK462" i="37"/>
  <c r="WLJ462" i="37"/>
  <c r="WLI462" i="37"/>
  <c r="WLH462" i="37"/>
  <c r="WLG462" i="37"/>
  <c r="WLF462" i="37"/>
  <c r="WLE462" i="37"/>
  <c r="WLD462" i="37"/>
  <c r="WLC462" i="37"/>
  <c r="WLB462" i="37"/>
  <c r="WLA462" i="37"/>
  <c r="WKZ462" i="37"/>
  <c r="WKY462" i="37"/>
  <c r="WKX462" i="37"/>
  <c r="WKW462" i="37"/>
  <c r="WKV462" i="37"/>
  <c r="WKU462" i="37"/>
  <c r="WKT462" i="37"/>
  <c r="WKS462" i="37"/>
  <c r="WKR462" i="37"/>
  <c r="WKQ462" i="37"/>
  <c r="WKP462" i="37"/>
  <c r="WKO462" i="37"/>
  <c r="WKN462" i="37"/>
  <c r="WKM462" i="37"/>
  <c r="WKL462" i="37"/>
  <c r="WKK462" i="37"/>
  <c r="WKJ462" i="37"/>
  <c r="WKI462" i="37"/>
  <c r="WKH462" i="37"/>
  <c r="WKG462" i="37"/>
  <c r="WKF462" i="37"/>
  <c r="WKE462" i="37"/>
  <c r="WKD462" i="37"/>
  <c r="WKC462" i="37"/>
  <c r="WKB462" i="37"/>
  <c r="WKA462" i="37"/>
  <c r="WJZ462" i="37"/>
  <c r="WJY462" i="37"/>
  <c r="WJX462" i="37"/>
  <c r="WJW462" i="37"/>
  <c r="WJV462" i="37"/>
  <c r="WJU462" i="37"/>
  <c r="WJT462" i="37"/>
  <c r="WJS462" i="37"/>
  <c r="WJR462" i="37"/>
  <c r="WJQ462" i="37"/>
  <c r="WJP462" i="37"/>
  <c r="WJO462" i="37"/>
  <c r="WJN462" i="37"/>
  <c r="WJM462" i="37"/>
  <c r="WJL462" i="37"/>
  <c r="WJK462" i="37"/>
  <c r="WJJ462" i="37"/>
  <c r="WJI462" i="37"/>
  <c r="WJH462" i="37"/>
  <c r="WJG462" i="37"/>
  <c r="WJF462" i="37"/>
  <c r="WJE462" i="37"/>
  <c r="WJD462" i="37"/>
  <c r="WJC462" i="37"/>
  <c r="WJB462" i="37"/>
  <c r="WJA462" i="37"/>
  <c r="WIZ462" i="37"/>
  <c r="WIY462" i="37"/>
  <c r="WIX462" i="37"/>
  <c r="WIW462" i="37"/>
  <c r="WIV462" i="37"/>
  <c r="WIU462" i="37"/>
  <c r="WIT462" i="37"/>
  <c r="WIS462" i="37"/>
  <c r="WIR462" i="37"/>
  <c r="WIQ462" i="37"/>
  <c r="WIP462" i="37"/>
  <c r="WIO462" i="37"/>
  <c r="WIN462" i="37"/>
  <c r="WIM462" i="37"/>
  <c r="WIL462" i="37"/>
  <c r="WIK462" i="37"/>
  <c r="WIJ462" i="37"/>
  <c r="WII462" i="37"/>
  <c r="WIH462" i="37"/>
  <c r="WIG462" i="37"/>
  <c r="WIF462" i="37"/>
  <c r="WIE462" i="37"/>
  <c r="WID462" i="37"/>
  <c r="WIC462" i="37"/>
  <c r="WIB462" i="37"/>
  <c r="WIA462" i="37"/>
  <c r="WHZ462" i="37"/>
  <c r="WHY462" i="37"/>
  <c r="WHX462" i="37"/>
  <c r="WHW462" i="37"/>
  <c r="WHV462" i="37"/>
  <c r="WHU462" i="37"/>
  <c r="WHT462" i="37"/>
  <c r="WHS462" i="37"/>
  <c r="WHR462" i="37"/>
  <c r="WHQ462" i="37"/>
  <c r="WHP462" i="37"/>
  <c r="WHO462" i="37"/>
  <c r="WHN462" i="37"/>
  <c r="WHM462" i="37"/>
  <c r="WHL462" i="37"/>
  <c r="WHK462" i="37"/>
  <c r="WHJ462" i="37"/>
  <c r="WHI462" i="37"/>
  <c r="WHH462" i="37"/>
  <c r="WHG462" i="37"/>
  <c r="WHF462" i="37"/>
  <c r="WHE462" i="37"/>
  <c r="WHD462" i="37"/>
  <c r="WHC462" i="37"/>
  <c r="WHB462" i="37"/>
  <c r="WHA462" i="37"/>
  <c r="WGZ462" i="37"/>
  <c r="WGY462" i="37"/>
  <c r="WGX462" i="37"/>
  <c r="WGW462" i="37"/>
  <c r="WGV462" i="37"/>
  <c r="WGU462" i="37"/>
  <c r="WGT462" i="37"/>
  <c r="WGS462" i="37"/>
  <c r="WGR462" i="37"/>
  <c r="WGQ462" i="37"/>
  <c r="WGP462" i="37"/>
  <c r="WGO462" i="37"/>
  <c r="WGN462" i="37"/>
  <c r="WGM462" i="37"/>
  <c r="WGL462" i="37"/>
  <c r="WGK462" i="37"/>
  <c r="WGJ462" i="37"/>
  <c r="WGI462" i="37"/>
  <c r="WGH462" i="37"/>
  <c r="WGG462" i="37"/>
  <c r="WGF462" i="37"/>
  <c r="WGE462" i="37"/>
  <c r="WGD462" i="37"/>
  <c r="WGC462" i="37"/>
  <c r="WGB462" i="37"/>
  <c r="WGA462" i="37"/>
  <c r="WFZ462" i="37"/>
  <c r="WFY462" i="37"/>
  <c r="WFX462" i="37"/>
  <c r="WFW462" i="37"/>
  <c r="WFV462" i="37"/>
  <c r="WFU462" i="37"/>
  <c r="WFT462" i="37"/>
  <c r="WFS462" i="37"/>
  <c r="WFR462" i="37"/>
  <c r="WFQ462" i="37"/>
  <c r="WFP462" i="37"/>
  <c r="WFO462" i="37"/>
  <c r="WFN462" i="37"/>
  <c r="WFM462" i="37"/>
  <c r="WFL462" i="37"/>
  <c r="WFK462" i="37"/>
  <c r="WFJ462" i="37"/>
  <c r="WFI462" i="37"/>
  <c r="WFH462" i="37"/>
  <c r="WFG462" i="37"/>
  <c r="WFF462" i="37"/>
  <c r="WFE462" i="37"/>
  <c r="WFD462" i="37"/>
  <c r="WFC462" i="37"/>
  <c r="WFB462" i="37"/>
  <c r="WFA462" i="37"/>
  <c r="WEZ462" i="37"/>
  <c r="WEY462" i="37"/>
  <c r="WEX462" i="37"/>
  <c r="WEW462" i="37"/>
  <c r="WEV462" i="37"/>
  <c r="WEU462" i="37"/>
  <c r="WET462" i="37"/>
  <c r="WES462" i="37"/>
  <c r="WER462" i="37"/>
  <c r="WEQ462" i="37"/>
  <c r="WEP462" i="37"/>
  <c r="WEO462" i="37"/>
  <c r="WEN462" i="37"/>
  <c r="WEM462" i="37"/>
  <c r="WEL462" i="37"/>
  <c r="WEK462" i="37"/>
  <c r="WEJ462" i="37"/>
  <c r="WEI462" i="37"/>
  <c r="WEH462" i="37"/>
  <c r="WEG462" i="37"/>
  <c r="WEF462" i="37"/>
  <c r="WEE462" i="37"/>
  <c r="WED462" i="37"/>
  <c r="WEC462" i="37"/>
  <c r="WEB462" i="37"/>
  <c r="WEA462" i="37"/>
  <c r="WDZ462" i="37"/>
  <c r="WDY462" i="37"/>
  <c r="WDX462" i="37"/>
  <c r="WDW462" i="37"/>
  <c r="WDV462" i="37"/>
  <c r="WDU462" i="37"/>
  <c r="WDT462" i="37"/>
  <c r="WDS462" i="37"/>
  <c r="WDR462" i="37"/>
  <c r="WDQ462" i="37"/>
  <c r="WDP462" i="37"/>
  <c r="WDO462" i="37"/>
  <c r="WDN462" i="37"/>
  <c r="WDM462" i="37"/>
  <c r="WDL462" i="37"/>
  <c r="WDK462" i="37"/>
  <c r="WDJ462" i="37"/>
  <c r="WDI462" i="37"/>
  <c r="WDH462" i="37"/>
  <c r="WDG462" i="37"/>
  <c r="WDF462" i="37"/>
  <c r="WDE462" i="37"/>
  <c r="WDD462" i="37"/>
  <c r="WDC462" i="37"/>
  <c r="WDB462" i="37"/>
  <c r="WDA462" i="37"/>
  <c r="WCZ462" i="37"/>
  <c r="WCY462" i="37"/>
  <c r="WCX462" i="37"/>
  <c r="WCW462" i="37"/>
  <c r="WCV462" i="37"/>
  <c r="WCU462" i="37"/>
  <c r="WCT462" i="37"/>
  <c r="WCS462" i="37"/>
  <c r="WCR462" i="37"/>
  <c r="WCQ462" i="37"/>
  <c r="WCP462" i="37"/>
  <c r="WCO462" i="37"/>
  <c r="WCN462" i="37"/>
  <c r="WCM462" i="37"/>
  <c r="WCL462" i="37"/>
  <c r="WCK462" i="37"/>
  <c r="WCJ462" i="37"/>
  <c r="WCI462" i="37"/>
  <c r="WCH462" i="37"/>
  <c r="WCG462" i="37"/>
  <c r="WCF462" i="37"/>
  <c r="WCE462" i="37"/>
  <c r="WCD462" i="37"/>
  <c r="WCC462" i="37"/>
  <c r="WCB462" i="37"/>
  <c r="WCA462" i="37"/>
  <c r="WBZ462" i="37"/>
  <c r="WBY462" i="37"/>
  <c r="WBX462" i="37"/>
  <c r="WBW462" i="37"/>
  <c r="WBV462" i="37"/>
  <c r="WBU462" i="37"/>
  <c r="WBT462" i="37"/>
  <c r="WBS462" i="37"/>
  <c r="WBR462" i="37"/>
  <c r="WBQ462" i="37"/>
  <c r="WBP462" i="37"/>
  <c r="WBO462" i="37"/>
  <c r="WBN462" i="37"/>
  <c r="WBM462" i="37"/>
  <c r="WBL462" i="37"/>
  <c r="WBK462" i="37"/>
  <c r="WBJ462" i="37"/>
  <c r="WBI462" i="37"/>
  <c r="WBH462" i="37"/>
  <c r="WBG462" i="37"/>
  <c r="WBF462" i="37"/>
  <c r="WBE462" i="37"/>
  <c r="WBD462" i="37"/>
  <c r="WBC462" i="37"/>
  <c r="WBB462" i="37"/>
  <c r="WBA462" i="37"/>
  <c r="WAZ462" i="37"/>
  <c r="WAY462" i="37"/>
  <c r="WAX462" i="37"/>
  <c r="WAW462" i="37"/>
  <c r="WAV462" i="37"/>
  <c r="WAU462" i="37"/>
  <c r="WAT462" i="37"/>
  <c r="WAS462" i="37"/>
  <c r="WAR462" i="37"/>
  <c r="WAQ462" i="37"/>
  <c r="WAP462" i="37"/>
  <c r="WAO462" i="37"/>
  <c r="WAN462" i="37"/>
  <c r="WAM462" i="37"/>
  <c r="WAL462" i="37"/>
  <c r="WAK462" i="37"/>
  <c r="WAJ462" i="37"/>
  <c r="WAI462" i="37"/>
  <c r="WAH462" i="37"/>
  <c r="WAG462" i="37"/>
  <c r="WAF462" i="37"/>
  <c r="WAE462" i="37"/>
  <c r="WAD462" i="37"/>
  <c r="WAC462" i="37"/>
  <c r="WAB462" i="37"/>
  <c r="WAA462" i="37"/>
  <c r="VZZ462" i="37"/>
  <c r="VZY462" i="37"/>
  <c r="VZX462" i="37"/>
  <c r="VZW462" i="37"/>
  <c r="VZV462" i="37"/>
  <c r="VZU462" i="37"/>
  <c r="VZT462" i="37"/>
  <c r="VZS462" i="37"/>
  <c r="VZR462" i="37"/>
  <c r="VZQ462" i="37"/>
  <c r="VZP462" i="37"/>
  <c r="VZO462" i="37"/>
  <c r="VZN462" i="37"/>
  <c r="VZM462" i="37"/>
  <c r="VZL462" i="37"/>
  <c r="VZK462" i="37"/>
  <c r="VZJ462" i="37"/>
  <c r="VZI462" i="37"/>
  <c r="VZH462" i="37"/>
  <c r="VZG462" i="37"/>
  <c r="VZF462" i="37"/>
  <c r="VZE462" i="37"/>
  <c r="VZD462" i="37"/>
  <c r="VZC462" i="37"/>
  <c r="VZB462" i="37"/>
  <c r="VZA462" i="37"/>
  <c r="VYZ462" i="37"/>
  <c r="VYY462" i="37"/>
  <c r="VYX462" i="37"/>
  <c r="VYW462" i="37"/>
  <c r="VYV462" i="37"/>
  <c r="VYU462" i="37"/>
  <c r="VYT462" i="37"/>
  <c r="VYS462" i="37"/>
  <c r="VYR462" i="37"/>
  <c r="VYQ462" i="37"/>
  <c r="VYP462" i="37"/>
  <c r="VYO462" i="37"/>
  <c r="VYN462" i="37"/>
  <c r="VYM462" i="37"/>
  <c r="VYL462" i="37"/>
  <c r="VYK462" i="37"/>
  <c r="VYJ462" i="37"/>
  <c r="VYI462" i="37"/>
  <c r="VYH462" i="37"/>
  <c r="VYG462" i="37"/>
  <c r="VYF462" i="37"/>
  <c r="VYE462" i="37"/>
  <c r="VYD462" i="37"/>
  <c r="VYC462" i="37"/>
  <c r="VYB462" i="37"/>
  <c r="VYA462" i="37"/>
  <c r="VXZ462" i="37"/>
  <c r="VXY462" i="37"/>
  <c r="VXX462" i="37"/>
  <c r="VXW462" i="37"/>
  <c r="VXV462" i="37"/>
  <c r="VXU462" i="37"/>
  <c r="VXT462" i="37"/>
  <c r="VXS462" i="37"/>
  <c r="VXR462" i="37"/>
  <c r="VXQ462" i="37"/>
  <c r="VXP462" i="37"/>
  <c r="VXO462" i="37"/>
  <c r="VXN462" i="37"/>
  <c r="VXM462" i="37"/>
  <c r="VXL462" i="37"/>
  <c r="VXK462" i="37"/>
  <c r="VXJ462" i="37"/>
  <c r="VXI462" i="37"/>
  <c r="VXH462" i="37"/>
  <c r="VXG462" i="37"/>
  <c r="VXF462" i="37"/>
  <c r="VXE462" i="37"/>
  <c r="VXD462" i="37"/>
  <c r="VXC462" i="37"/>
  <c r="VXB462" i="37"/>
  <c r="VXA462" i="37"/>
  <c r="VWZ462" i="37"/>
  <c r="VWY462" i="37"/>
  <c r="VWX462" i="37"/>
  <c r="VWW462" i="37"/>
  <c r="VWV462" i="37"/>
  <c r="VWU462" i="37"/>
  <c r="VWT462" i="37"/>
  <c r="VWS462" i="37"/>
  <c r="VWR462" i="37"/>
  <c r="VWQ462" i="37"/>
  <c r="VWP462" i="37"/>
  <c r="VWO462" i="37"/>
  <c r="VWN462" i="37"/>
  <c r="VWM462" i="37"/>
  <c r="VWL462" i="37"/>
  <c r="VWK462" i="37"/>
  <c r="VWJ462" i="37"/>
  <c r="VWI462" i="37"/>
  <c r="VWH462" i="37"/>
  <c r="VWG462" i="37"/>
  <c r="VWF462" i="37"/>
  <c r="VWE462" i="37"/>
  <c r="VWD462" i="37"/>
  <c r="VWC462" i="37"/>
  <c r="VWB462" i="37"/>
  <c r="VWA462" i="37"/>
  <c r="VVZ462" i="37"/>
  <c r="VVY462" i="37"/>
  <c r="VVX462" i="37"/>
  <c r="VVW462" i="37"/>
  <c r="VVV462" i="37"/>
  <c r="VVU462" i="37"/>
  <c r="VVT462" i="37"/>
  <c r="VVS462" i="37"/>
  <c r="VVR462" i="37"/>
  <c r="VVQ462" i="37"/>
  <c r="VVP462" i="37"/>
  <c r="VVO462" i="37"/>
  <c r="VVN462" i="37"/>
  <c r="VVM462" i="37"/>
  <c r="VVL462" i="37"/>
  <c r="VVK462" i="37"/>
  <c r="VVJ462" i="37"/>
  <c r="VVI462" i="37"/>
  <c r="VVH462" i="37"/>
  <c r="VVG462" i="37"/>
  <c r="VVF462" i="37"/>
  <c r="VVE462" i="37"/>
  <c r="VVD462" i="37"/>
  <c r="VVC462" i="37"/>
  <c r="VVB462" i="37"/>
  <c r="VVA462" i="37"/>
  <c r="VUZ462" i="37"/>
  <c r="VUY462" i="37"/>
  <c r="VUX462" i="37"/>
  <c r="VUW462" i="37"/>
  <c r="VUV462" i="37"/>
  <c r="VUU462" i="37"/>
  <c r="VUT462" i="37"/>
  <c r="VUS462" i="37"/>
  <c r="VUR462" i="37"/>
  <c r="VUQ462" i="37"/>
  <c r="VUP462" i="37"/>
  <c r="VUO462" i="37"/>
  <c r="VUN462" i="37"/>
  <c r="VUM462" i="37"/>
  <c r="VUL462" i="37"/>
  <c r="VUK462" i="37"/>
  <c r="VUJ462" i="37"/>
  <c r="VUI462" i="37"/>
  <c r="VUH462" i="37"/>
  <c r="VUG462" i="37"/>
  <c r="VUF462" i="37"/>
  <c r="VUE462" i="37"/>
  <c r="VUD462" i="37"/>
  <c r="VUC462" i="37"/>
  <c r="VUB462" i="37"/>
  <c r="VUA462" i="37"/>
  <c r="VTZ462" i="37"/>
  <c r="VTY462" i="37"/>
  <c r="VTX462" i="37"/>
  <c r="VTW462" i="37"/>
  <c r="VTV462" i="37"/>
  <c r="VTU462" i="37"/>
  <c r="VTT462" i="37"/>
  <c r="VTS462" i="37"/>
  <c r="VTR462" i="37"/>
  <c r="VTQ462" i="37"/>
  <c r="VTP462" i="37"/>
  <c r="VTO462" i="37"/>
  <c r="VTN462" i="37"/>
  <c r="VTM462" i="37"/>
  <c r="VTL462" i="37"/>
  <c r="VTK462" i="37"/>
  <c r="VTJ462" i="37"/>
  <c r="VTI462" i="37"/>
  <c r="VTH462" i="37"/>
  <c r="VTG462" i="37"/>
  <c r="VTF462" i="37"/>
  <c r="VTE462" i="37"/>
  <c r="VTD462" i="37"/>
  <c r="VTC462" i="37"/>
  <c r="VTB462" i="37"/>
  <c r="VTA462" i="37"/>
  <c r="VSZ462" i="37"/>
  <c r="VSY462" i="37"/>
  <c r="VSX462" i="37"/>
  <c r="VSW462" i="37"/>
  <c r="VSV462" i="37"/>
  <c r="VSU462" i="37"/>
  <c r="VST462" i="37"/>
  <c r="VSS462" i="37"/>
  <c r="VSR462" i="37"/>
  <c r="VSQ462" i="37"/>
  <c r="VSP462" i="37"/>
  <c r="VSO462" i="37"/>
  <c r="VSN462" i="37"/>
  <c r="VSM462" i="37"/>
  <c r="VSL462" i="37"/>
  <c r="VSK462" i="37"/>
  <c r="VSJ462" i="37"/>
  <c r="VSI462" i="37"/>
  <c r="VSH462" i="37"/>
  <c r="VSG462" i="37"/>
  <c r="VSF462" i="37"/>
  <c r="VSE462" i="37"/>
  <c r="VSD462" i="37"/>
  <c r="VSC462" i="37"/>
  <c r="VSB462" i="37"/>
  <c r="VSA462" i="37"/>
  <c r="VRZ462" i="37"/>
  <c r="VRY462" i="37"/>
  <c r="VRX462" i="37"/>
  <c r="VRW462" i="37"/>
  <c r="VRV462" i="37"/>
  <c r="VRU462" i="37"/>
  <c r="VRT462" i="37"/>
  <c r="VRS462" i="37"/>
  <c r="VRR462" i="37"/>
  <c r="VRQ462" i="37"/>
  <c r="VRP462" i="37"/>
  <c r="VRO462" i="37"/>
  <c r="VRN462" i="37"/>
  <c r="VRM462" i="37"/>
  <c r="VRL462" i="37"/>
  <c r="VRK462" i="37"/>
  <c r="VRJ462" i="37"/>
  <c r="VRI462" i="37"/>
  <c r="VRH462" i="37"/>
  <c r="VRG462" i="37"/>
  <c r="VRF462" i="37"/>
  <c r="VRE462" i="37"/>
  <c r="VRD462" i="37"/>
  <c r="VRC462" i="37"/>
  <c r="VRB462" i="37"/>
  <c r="VRA462" i="37"/>
  <c r="VQZ462" i="37"/>
  <c r="VQY462" i="37"/>
  <c r="VQX462" i="37"/>
  <c r="VQW462" i="37"/>
  <c r="VQV462" i="37"/>
  <c r="VQU462" i="37"/>
  <c r="VQT462" i="37"/>
  <c r="VQS462" i="37"/>
  <c r="VQR462" i="37"/>
  <c r="VQQ462" i="37"/>
  <c r="VQP462" i="37"/>
  <c r="VQO462" i="37"/>
  <c r="VQN462" i="37"/>
  <c r="VQM462" i="37"/>
  <c r="VQL462" i="37"/>
  <c r="VQK462" i="37"/>
  <c r="VQJ462" i="37"/>
  <c r="VQI462" i="37"/>
  <c r="VQH462" i="37"/>
  <c r="VQG462" i="37"/>
  <c r="VQF462" i="37"/>
  <c r="VQE462" i="37"/>
  <c r="VQD462" i="37"/>
  <c r="VQC462" i="37"/>
  <c r="VQB462" i="37"/>
  <c r="VQA462" i="37"/>
  <c r="VPZ462" i="37"/>
  <c r="VPY462" i="37"/>
  <c r="VPX462" i="37"/>
  <c r="VPW462" i="37"/>
  <c r="VPV462" i="37"/>
  <c r="VPU462" i="37"/>
  <c r="VPT462" i="37"/>
  <c r="VPS462" i="37"/>
  <c r="VPR462" i="37"/>
  <c r="VPQ462" i="37"/>
  <c r="VPP462" i="37"/>
  <c r="VPO462" i="37"/>
  <c r="VPN462" i="37"/>
  <c r="VPM462" i="37"/>
  <c r="VPL462" i="37"/>
  <c r="VPK462" i="37"/>
  <c r="VPJ462" i="37"/>
  <c r="VPI462" i="37"/>
  <c r="VPH462" i="37"/>
  <c r="VPG462" i="37"/>
  <c r="VPF462" i="37"/>
  <c r="VPE462" i="37"/>
  <c r="VPD462" i="37"/>
  <c r="VPC462" i="37"/>
  <c r="VPB462" i="37"/>
  <c r="VPA462" i="37"/>
  <c r="VOZ462" i="37"/>
  <c r="VOY462" i="37"/>
  <c r="VOX462" i="37"/>
  <c r="VOW462" i="37"/>
  <c r="VOV462" i="37"/>
  <c r="VOU462" i="37"/>
  <c r="VOT462" i="37"/>
  <c r="VOS462" i="37"/>
  <c r="VOR462" i="37"/>
  <c r="VOQ462" i="37"/>
  <c r="VOP462" i="37"/>
  <c r="VOO462" i="37"/>
  <c r="VON462" i="37"/>
  <c r="VOM462" i="37"/>
  <c r="VOL462" i="37"/>
  <c r="VOK462" i="37"/>
  <c r="VOJ462" i="37"/>
  <c r="VOI462" i="37"/>
  <c r="VOH462" i="37"/>
  <c r="VOG462" i="37"/>
  <c r="VOF462" i="37"/>
  <c r="VOE462" i="37"/>
  <c r="VOD462" i="37"/>
  <c r="VOC462" i="37"/>
  <c r="VOB462" i="37"/>
  <c r="VOA462" i="37"/>
  <c r="VNZ462" i="37"/>
  <c r="VNY462" i="37"/>
  <c r="VNX462" i="37"/>
  <c r="VNW462" i="37"/>
  <c r="VNV462" i="37"/>
  <c r="VNU462" i="37"/>
  <c r="VNT462" i="37"/>
  <c r="VNS462" i="37"/>
  <c r="VNR462" i="37"/>
  <c r="VNQ462" i="37"/>
  <c r="VNP462" i="37"/>
  <c r="VNO462" i="37"/>
  <c r="VNN462" i="37"/>
  <c r="VNM462" i="37"/>
  <c r="VNL462" i="37"/>
  <c r="VNK462" i="37"/>
  <c r="VNJ462" i="37"/>
  <c r="VNI462" i="37"/>
  <c r="VNH462" i="37"/>
  <c r="VNG462" i="37"/>
  <c r="VNF462" i="37"/>
  <c r="VNE462" i="37"/>
  <c r="VND462" i="37"/>
  <c r="VNC462" i="37"/>
  <c r="VNB462" i="37"/>
  <c r="VNA462" i="37"/>
  <c r="VMZ462" i="37"/>
  <c r="VMY462" i="37"/>
  <c r="VMX462" i="37"/>
  <c r="VMW462" i="37"/>
  <c r="VMV462" i="37"/>
  <c r="VMU462" i="37"/>
  <c r="VMT462" i="37"/>
  <c r="VMS462" i="37"/>
  <c r="VMR462" i="37"/>
  <c r="VMQ462" i="37"/>
  <c r="VMP462" i="37"/>
  <c r="VMO462" i="37"/>
  <c r="VMN462" i="37"/>
  <c r="VMM462" i="37"/>
  <c r="VML462" i="37"/>
  <c r="VMK462" i="37"/>
  <c r="VMJ462" i="37"/>
  <c r="VMI462" i="37"/>
  <c r="VMH462" i="37"/>
  <c r="VMG462" i="37"/>
  <c r="VMF462" i="37"/>
  <c r="VME462" i="37"/>
  <c r="VMD462" i="37"/>
  <c r="VMC462" i="37"/>
  <c r="VMB462" i="37"/>
  <c r="VMA462" i="37"/>
  <c r="VLZ462" i="37"/>
  <c r="VLY462" i="37"/>
  <c r="VLX462" i="37"/>
  <c r="VLW462" i="37"/>
  <c r="VLV462" i="37"/>
  <c r="VLU462" i="37"/>
  <c r="VLT462" i="37"/>
  <c r="VLS462" i="37"/>
  <c r="VLR462" i="37"/>
  <c r="VLQ462" i="37"/>
  <c r="VLP462" i="37"/>
  <c r="VLO462" i="37"/>
  <c r="VLN462" i="37"/>
  <c r="VLM462" i="37"/>
  <c r="VLL462" i="37"/>
  <c r="VLK462" i="37"/>
  <c r="VLJ462" i="37"/>
  <c r="VLI462" i="37"/>
  <c r="VLH462" i="37"/>
  <c r="VLG462" i="37"/>
  <c r="VLF462" i="37"/>
  <c r="VLE462" i="37"/>
  <c r="VLD462" i="37"/>
  <c r="VLC462" i="37"/>
  <c r="VLB462" i="37"/>
  <c r="VLA462" i="37"/>
  <c r="VKZ462" i="37"/>
  <c r="VKY462" i="37"/>
  <c r="VKX462" i="37"/>
  <c r="VKW462" i="37"/>
  <c r="VKV462" i="37"/>
  <c r="VKU462" i="37"/>
  <c r="VKT462" i="37"/>
  <c r="VKS462" i="37"/>
  <c r="VKR462" i="37"/>
  <c r="VKQ462" i="37"/>
  <c r="VKP462" i="37"/>
  <c r="VKO462" i="37"/>
  <c r="VKN462" i="37"/>
  <c r="VKM462" i="37"/>
  <c r="VKL462" i="37"/>
  <c r="VKK462" i="37"/>
  <c r="VKJ462" i="37"/>
  <c r="VKI462" i="37"/>
  <c r="VKH462" i="37"/>
  <c r="VKG462" i="37"/>
  <c r="VKF462" i="37"/>
  <c r="VKE462" i="37"/>
  <c r="VKD462" i="37"/>
  <c r="VKC462" i="37"/>
  <c r="VKB462" i="37"/>
  <c r="VKA462" i="37"/>
  <c r="VJZ462" i="37"/>
  <c r="VJY462" i="37"/>
  <c r="VJX462" i="37"/>
  <c r="VJW462" i="37"/>
  <c r="VJV462" i="37"/>
  <c r="VJU462" i="37"/>
  <c r="VJT462" i="37"/>
  <c r="VJS462" i="37"/>
  <c r="VJR462" i="37"/>
  <c r="VJQ462" i="37"/>
  <c r="VJP462" i="37"/>
  <c r="VJO462" i="37"/>
  <c r="VJN462" i="37"/>
  <c r="VJM462" i="37"/>
  <c r="VJL462" i="37"/>
  <c r="VJK462" i="37"/>
  <c r="VJJ462" i="37"/>
  <c r="VJI462" i="37"/>
  <c r="VJH462" i="37"/>
  <c r="VJG462" i="37"/>
  <c r="VJF462" i="37"/>
  <c r="VJE462" i="37"/>
  <c r="VJD462" i="37"/>
  <c r="VJC462" i="37"/>
  <c r="VJB462" i="37"/>
  <c r="VJA462" i="37"/>
  <c r="VIZ462" i="37"/>
  <c r="VIY462" i="37"/>
  <c r="VIX462" i="37"/>
  <c r="VIW462" i="37"/>
  <c r="VIV462" i="37"/>
  <c r="VIU462" i="37"/>
  <c r="VIT462" i="37"/>
  <c r="VIS462" i="37"/>
  <c r="VIR462" i="37"/>
  <c r="VIQ462" i="37"/>
  <c r="VIP462" i="37"/>
  <c r="VIO462" i="37"/>
  <c r="VIN462" i="37"/>
  <c r="VIM462" i="37"/>
  <c r="VIL462" i="37"/>
  <c r="VIK462" i="37"/>
  <c r="VIJ462" i="37"/>
  <c r="VII462" i="37"/>
  <c r="VIH462" i="37"/>
  <c r="VIG462" i="37"/>
  <c r="VIF462" i="37"/>
  <c r="VIE462" i="37"/>
  <c r="VID462" i="37"/>
  <c r="VIC462" i="37"/>
  <c r="VIB462" i="37"/>
  <c r="VIA462" i="37"/>
  <c r="VHZ462" i="37"/>
  <c r="VHY462" i="37"/>
  <c r="VHX462" i="37"/>
  <c r="VHW462" i="37"/>
  <c r="VHV462" i="37"/>
  <c r="VHU462" i="37"/>
  <c r="VHT462" i="37"/>
  <c r="VHS462" i="37"/>
  <c r="VHR462" i="37"/>
  <c r="VHQ462" i="37"/>
  <c r="VHP462" i="37"/>
  <c r="VHO462" i="37"/>
  <c r="VHN462" i="37"/>
  <c r="VHM462" i="37"/>
  <c r="VHL462" i="37"/>
  <c r="VHK462" i="37"/>
  <c r="VHJ462" i="37"/>
  <c r="VHI462" i="37"/>
  <c r="VHH462" i="37"/>
  <c r="VHG462" i="37"/>
  <c r="VHF462" i="37"/>
  <c r="VHE462" i="37"/>
  <c r="VHD462" i="37"/>
  <c r="VHC462" i="37"/>
  <c r="VHB462" i="37"/>
  <c r="VHA462" i="37"/>
  <c r="VGZ462" i="37"/>
  <c r="VGY462" i="37"/>
  <c r="VGX462" i="37"/>
  <c r="VGW462" i="37"/>
  <c r="VGV462" i="37"/>
  <c r="VGU462" i="37"/>
  <c r="VGT462" i="37"/>
  <c r="VGS462" i="37"/>
  <c r="VGR462" i="37"/>
  <c r="VGQ462" i="37"/>
  <c r="VGP462" i="37"/>
  <c r="VGO462" i="37"/>
  <c r="VGN462" i="37"/>
  <c r="VGM462" i="37"/>
  <c r="VGL462" i="37"/>
  <c r="VGK462" i="37"/>
  <c r="VGJ462" i="37"/>
  <c r="VGI462" i="37"/>
  <c r="VGH462" i="37"/>
  <c r="VGG462" i="37"/>
  <c r="VGF462" i="37"/>
  <c r="VGE462" i="37"/>
  <c r="VGD462" i="37"/>
  <c r="VGC462" i="37"/>
  <c r="VGB462" i="37"/>
  <c r="VGA462" i="37"/>
  <c r="VFZ462" i="37"/>
  <c r="VFY462" i="37"/>
  <c r="VFX462" i="37"/>
  <c r="VFW462" i="37"/>
  <c r="VFV462" i="37"/>
  <c r="VFU462" i="37"/>
  <c r="VFT462" i="37"/>
  <c r="VFS462" i="37"/>
  <c r="VFR462" i="37"/>
  <c r="VFQ462" i="37"/>
  <c r="VFP462" i="37"/>
  <c r="VFO462" i="37"/>
  <c r="VFN462" i="37"/>
  <c r="VFM462" i="37"/>
  <c r="VFL462" i="37"/>
  <c r="VFK462" i="37"/>
  <c r="VFJ462" i="37"/>
  <c r="VFI462" i="37"/>
  <c r="VFH462" i="37"/>
  <c r="VFG462" i="37"/>
  <c r="VFF462" i="37"/>
  <c r="VFE462" i="37"/>
  <c r="VFD462" i="37"/>
  <c r="VFC462" i="37"/>
  <c r="VFB462" i="37"/>
  <c r="VFA462" i="37"/>
  <c r="VEZ462" i="37"/>
  <c r="VEY462" i="37"/>
  <c r="VEX462" i="37"/>
  <c r="VEW462" i="37"/>
  <c r="VEV462" i="37"/>
  <c r="VEU462" i="37"/>
  <c r="VET462" i="37"/>
  <c r="VES462" i="37"/>
  <c r="VER462" i="37"/>
  <c r="VEQ462" i="37"/>
  <c r="VEP462" i="37"/>
  <c r="VEO462" i="37"/>
  <c r="VEN462" i="37"/>
  <c r="VEM462" i="37"/>
  <c r="VEL462" i="37"/>
  <c r="VEK462" i="37"/>
  <c r="VEJ462" i="37"/>
  <c r="VEI462" i="37"/>
  <c r="VEH462" i="37"/>
  <c r="VEG462" i="37"/>
  <c r="VEF462" i="37"/>
  <c r="VEE462" i="37"/>
  <c r="VED462" i="37"/>
  <c r="VEC462" i="37"/>
  <c r="VEB462" i="37"/>
  <c r="VEA462" i="37"/>
  <c r="VDZ462" i="37"/>
  <c r="VDY462" i="37"/>
  <c r="VDX462" i="37"/>
  <c r="VDW462" i="37"/>
  <c r="VDV462" i="37"/>
  <c r="VDU462" i="37"/>
  <c r="VDT462" i="37"/>
  <c r="VDS462" i="37"/>
  <c r="VDR462" i="37"/>
  <c r="VDQ462" i="37"/>
  <c r="VDP462" i="37"/>
  <c r="VDO462" i="37"/>
  <c r="VDN462" i="37"/>
  <c r="VDM462" i="37"/>
  <c r="VDL462" i="37"/>
  <c r="VDK462" i="37"/>
  <c r="VDJ462" i="37"/>
  <c r="VDI462" i="37"/>
  <c r="VDH462" i="37"/>
  <c r="VDG462" i="37"/>
  <c r="VDF462" i="37"/>
  <c r="VDE462" i="37"/>
  <c r="VDD462" i="37"/>
  <c r="VDC462" i="37"/>
  <c r="VDB462" i="37"/>
  <c r="VDA462" i="37"/>
  <c r="VCZ462" i="37"/>
  <c r="VCY462" i="37"/>
  <c r="VCX462" i="37"/>
  <c r="VCW462" i="37"/>
  <c r="VCV462" i="37"/>
  <c r="VCU462" i="37"/>
  <c r="VCT462" i="37"/>
  <c r="VCS462" i="37"/>
  <c r="VCR462" i="37"/>
  <c r="VCQ462" i="37"/>
  <c r="VCP462" i="37"/>
  <c r="VCO462" i="37"/>
  <c r="VCN462" i="37"/>
  <c r="VCM462" i="37"/>
  <c r="VCL462" i="37"/>
  <c r="VCK462" i="37"/>
  <c r="VCJ462" i="37"/>
  <c r="VCI462" i="37"/>
  <c r="VCH462" i="37"/>
  <c r="VCG462" i="37"/>
  <c r="VCF462" i="37"/>
  <c r="VCE462" i="37"/>
  <c r="VCD462" i="37"/>
  <c r="VCC462" i="37"/>
  <c r="VCB462" i="37"/>
  <c r="VCA462" i="37"/>
  <c r="VBZ462" i="37"/>
  <c r="VBY462" i="37"/>
  <c r="VBX462" i="37"/>
  <c r="VBW462" i="37"/>
  <c r="VBV462" i="37"/>
  <c r="VBU462" i="37"/>
  <c r="VBT462" i="37"/>
  <c r="VBS462" i="37"/>
  <c r="VBR462" i="37"/>
  <c r="VBQ462" i="37"/>
  <c r="VBP462" i="37"/>
  <c r="VBO462" i="37"/>
  <c r="VBN462" i="37"/>
  <c r="VBM462" i="37"/>
  <c r="VBL462" i="37"/>
  <c r="VBK462" i="37"/>
  <c r="VBJ462" i="37"/>
  <c r="VBI462" i="37"/>
  <c r="VBH462" i="37"/>
  <c r="VBG462" i="37"/>
  <c r="VBF462" i="37"/>
  <c r="VBE462" i="37"/>
  <c r="VBD462" i="37"/>
  <c r="VBC462" i="37"/>
  <c r="VBB462" i="37"/>
  <c r="VBA462" i="37"/>
  <c r="VAZ462" i="37"/>
  <c r="VAY462" i="37"/>
  <c r="VAX462" i="37"/>
  <c r="VAW462" i="37"/>
  <c r="VAV462" i="37"/>
  <c r="VAU462" i="37"/>
  <c r="VAT462" i="37"/>
  <c r="VAS462" i="37"/>
  <c r="VAR462" i="37"/>
  <c r="VAQ462" i="37"/>
  <c r="VAP462" i="37"/>
  <c r="VAO462" i="37"/>
  <c r="VAN462" i="37"/>
  <c r="VAM462" i="37"/>
  <c r="VAL462" i="37"/>
  <c r="VAK462" i="37"/>
  <c r="VAJ462" i="37"/>
  <c r="VAI462" i="37"/>
  <c r="VAH462" i="37"/>
  <c r="VAG462" i="37"/>
  <c r="VAF462" i="37"/>
  <c r="VAE462" i="37"/>
  <c r="VAD462" i="37"/>
  <c r="VAC462" i="37"/>
  <c r="VAB462" i="37"/>
  <c r="VAA462" i="37"/>
  <c r="UZZ462" i="37"/>
  <c r="UZY462" i="37"/>
  <c r="UZX462" i="37"/>
  <c r="UZW462" i="37"/>
  <c r="UZV462" i="37"/>
  <c r="UZU462" i="37"/>
  <c r="UZT462" i="37"/>
  <c r="UZS462" i="37"/>
  <c r="UZR462" i="37"/>
  <c r="UZQ462" i="37"/>
  <c r="UZP462" i="37"/>
  <c r="UZO462" i="37"/>
  <c r="UZN462" i="37"/>
  <c r="UZM462" i="37"/>
  <c r="UZL462" i="37"/>
  <c r="UZK462" i="37"/>
  <c r="UZJ462" i="37"/>
  <c r="UZI462" i="37"/>
  <c r="UZH462" i="37"/>
  <c r="UZG462" i="37"/>
  <c r="UZF462" i="37"/>
  <c r="UZE462" i="37"/>
  <c r="UZD462" i="37"/>
  <c r="UZC462" i="37"/>
  <c r="UZB462" i="37"/>
  <c r="UZA462" i="37"/>
  <c r="UYZ462" i="37"/>
  <c r="UYY462" i="37"/>
  <c r="UYX462" i="37"/>
  <c r="UYW462" i="37"/>
  <c r="UYV462" i="37"/>
  <c r="UYU462" i="37"/>
  <c r="UYT462" i="37"/>
  <c r="UYS462" i="37"/>
  <c r="UYR462" i="37"/>
  <c r="UYQ462" i="37"/>
  <c r="UYP462" i="37"/>
  <c r="UYO462" i="37"/>
  <c r="UYN462" i="37"/>
  <c r="UYM462" i="37"/>
  <c r="UYL462" i="37"/>
  <c r="UYK462" i="37"/>
  <c r="UYJ462" i="37"/>
  <c r="UYI462" i="37"/>
  <c r="UYH462" i="37"/>
  <c r="UYG462" i="37"/>
  <c r="UYF462" i="37"/>
  <c r="UYE462" i="37"/>
  <c r="UYD462" i="37"/>
  <c r="UYC462" i="37"/>
  <c r="UYB462" i="37"/>
  <c r="UYA462" i="37"/>
  <c r="UXZ462" i="37"/>
  <c r="UXY462" i="37"/>
  <c r="UXX462" i="37"/>
  <c r="UXW462" i="37"/>
  <c r="UXV462" i="37"/>
  <c r="UXU462" i="37"/>
  <c r="UXT462" i="37"/>
  <c r="UXS462" i="37"/>
  <c r="UXR462" i="37"/>
  <c r="UXQ462" i="37"/>
  <c r="UXP462" i="37"/>
  <c r="UXO462" i="37"/>
  <c r="UXN462" i="37"/>
  <c r="UXM462" i="37"/>
  <c r="UXL462" i="37"/>
  <c r="UXK462" i="37"/>
  <c r="UXJ462" i="37"/>
  <c r="UXI462" i="37"/>
  <c r="UXH462" i="37"/>
  <c r="UXG462" i="37"/>
  <c r="UXF462" i="37"/>
  <c r="UXE462" i="37"/>
  <c r="UXD462" i="37"/>
  <c r="UXC462" i="37"/>
  <c r="UXB462" i="37"/>
  <c r="UXA462" i="37"/>
  <c r="UWZ462" i="37"/>
  <c r="UWY462" i="37"/>
  <c r="UWX462" i="37"/>
  <c r="UWW462" i="37"/>
  <c r="UWV462" i="37"/>
  <c r="UWU462" i="37"/>
  <c r="UWT462" i="37"/>
  <c r="UWS462" i="37"/>
  <c r="UWR462" i="37"/>
  <c r="UWQ462" i="37"/>
  <c r="UWP462" i="37"/>
  <c r="UWO462" i="37"/>
  <c r="UWN462" i="37"/>
  <c r="UWM462" i="37"/>
  <c r="UWL462" i="37"/>
  <c r="UWK462" i="37"/>
  <c r="UWJ462" i="37"/>
  <c r="UWI462" i="37"/>
  <c r="UWH462" i="37"/>
  <c r="UWG462" i="37"/>
  <c r="UWF462" i="37"/>
  <c r="UWE462" i="37"/>
  <c r="UWD462" i="37"/>
  <c r="UWC462" i="37"/>
  <c r="UWB462" i="37"/>
  <c r="UWA462" i="37"/>
  <c r="UVZ462" i="37"/>
  <c r="UVY462" i="37"/>
  <c r="UVX462" i="37"/>
  <c r="UVW462" i="37"/>
  <c r="UVV462" i="37"/>
  <c r="UVU462" i="37"/>
  <c r="UVT462" i="37"/>
  <c r="UVS462" i="37"/>
  <c r="UVR462" i="37"/>
  <c r="UVQ462" i="37"/>
  <c r="UVP462" i="37"/>
  <c r="UVO462" i="37"/>
  <c r="UVN462" i="37"/>
  <c r="UVM462" i="37"/>
  <c r="UVL462" i="37"/>
  <c r="UVK462" i="37"/>
  <c r="UVJ462" i="37"/>
  <c r="UVI462" i="37"/>
  <c r="UVH462" i="37"/>
  <c r="UVG462" i="37"/>
  <c r="UVF462" i="37"/>
  <c r="UVE462" i="37"/>
  <c r="UVD462" i="37"/>
  <c r="UVC462" i="37"/>
  <c r="UVB462" i="37"/>
  <c r="UVA462" i="37"/>
  <c r="UUZ462" i="37"/>
  <c r="UUY462" i="37"/>
  <c r="UUX462" i="37"/>
  <c r="UUW462" i="37"/>
  <c r="UUV462" i="37"/>
  <c r="UUU462" i="37"/>
  <c r="UUT462" i="37"/>
  <c r="UUS462" i="37"/>
  <c r="UUR462" i="37"/>
  <c r="UUQ462" i="37"/>
  <c r="UUP462" i="37"/>
  <c r="UUO462" i="37"/>
  <c r="UUN462" i="37"/>
  <c r="UUM462" i="37"/>
  <c r="UUL462" i="37"/>
  <c r="UUK462" i="37"/>
  <c r="UUJ462" i="37"/>
  <c r="UUI462" i="37"/>
  <c r="UUH462" i="37"/>
  <c r="UUG462" i="37"/>
  <c r="UUF462" i="37"/>
  <c r="UUE462" i="37"/>
  <c r="UUD462" i="37"/>
  <c r="UUC462" i="37"/>
  <c r="UUB462" i="37"/>
  <c r="UUA462" i="37"/>
  <c r="UTZ462" i="37"/>
  <c r="UTY462" i="37"/>
  <c r="UTX462" i="37"/>
  <c r="UTW462" i="37"/>
  <c r="UTV462" i="37"/>
  <c r="UTU462" i="37"/>
  <c r="UTT462" i="37"/>
  <c r="UTS462" i="37"/>
  <c r="UTR462" i="37"/>
  <c r="UTQ462" i="37"/>
  <c r="UTP462" i="37"/>
  <c r="UTO462" i="37"/>
  <c r="UTN462" i="37"/>
  <c r="UTM462" i="37"/>
  <c r="UTL462" i="37"/>
  <c r="UTK462" i="37"/>
  <c r="UTJ462" i="37"/>
  <c r="UTI462" i="37"/>
  <c r="UTH462" i="37"/>
  <c r="UTG462" i="37"/>
  <c r="UTF462" i="37"/>
  <c r="UTE462" i="37"/>
  <c r="UTD462" i="37"/>
  <c r="UTC462" i="37"/>
  <c r="UTB462" i="37"/>
  <c r="UTA462" i="37"/>
  <c r="USZ462" i="37"/>
  <c r="USY462" i="37"/>
  <c r="USX462" i="37"/>
  <c r="USW462" i="37"/>
  <c r="USV462" i="37"/>
  <c r="USU462" i="37"/>
  <c r="UST462" i="37"/>
  <c r="USS462" i="37"/>
  <c r="USR462" i="37"/>
  <c r="USQ462" i="37"/>
  <c r="USP462" i="37"/>
  <c r="USO462" i="37"/>
  <c r="USN462" i="37"/>
  <c r="USM462" i="37"/>
  <c r="USL462" i="37"/>
  <c r="USK462" i="37"/>
  <c r="USJ462" i="37"/>
  <c r="USI462" i="37"/>
  <c r="USH462" i="37"/>
  <c r="USG462" i="37"/>
  <c r="USF462" i="37"/>
  <c r="USE462" i="37"/>
  <c r="USD462" i="37"/>
  <c r="USC462" i="37"/>
  <c r="USB462" i="37"/>
  <c r="USA462" i="37"/>
  <c r="URZ462" i="37"/>
  <c r="URY462" i="37"/>
  <c r="URX462" i="37"/>
  <c r="URW462" i="37"/>
  <c r="URV462" i="37"/>
  <c r="URU462" i="37"/>
  <c r="URT462" i="37"/>
  <c r="URS462" i="37"/>
  <c r="URR462" i="37"/>
  <c r="URQ462" i="37"/>
  <c r="URP462" i="37"/>
  <c r="URO462" i="37"/>
  <c r="URN462" i="37"/>
  <c r="URM462" i="37"/>
  <c r="URL462" i="37"/>
  <c r="URK462" i="37"/>
  <c r="URJ462" i="37"/>
  <c r="URI462" i="37"/>
  <c r="URH462" i="37"/>
  <c r="URG462" i="37"/>
  <c r="URF462" i="37"/>
  <c r="URE462" i="37"/>
  <c r="URD462" i="37"/>
  <c r="URC462" i="37"/>
  <c r="URB462" i="37"/>
  <c r="URA462" i="37"/>
  <c r="UQZ462" i="37"/>
  <c r="UQY462" i="37"/>
  <c r="UQX462" i="37"/>
  <c r="UQW462" i="37"/>
  <c r="UQV462" i="37"/>
  <c r="UQU462" i="37"/>
  <c r="UQT462" i="37"/>
  <c r="UQS462" i="37"/>
  <c r="UQR462" i="37"/>
  <c r="UQQ462" i="37"/>
  <c r="UQP462" i="37"/>
  <c r="UQO462" i="37"/>
  <c r="UQN462" i="37"/>
  <c r="UQM462" i="37"/>
  <c r="UQL462" i="37"/>
  <c r="UQK462" i="37"/>
  <c r="UQJ462" i="37"/>
  <c r="UQI462" i="37"/>
  <c r="UQH462" i="37"/>
  <c r="UQG462" i="37"/>
  <c r="UQF462" i="37"/>
  <c r="UQE462" i="37"/>
  <c r="UQD462" i="37"/>
  <c r="UQC462" i="37"/>
  <c r="UQB462" i="37"/>
  <c r="UQA462" i="37"/>
  <c r="UPZ462" i="37"/>
  <c r="UPY462" i="37"/>
  <c r="UPX462" i="37"/>
  <c r="UPW462" i="37"/>
  <c r="UPV462" i="37"/>
  <c r="UPU462" i="37"/>
  <c r="UPT462" i="37"/>
  <c r="UPS462" i="37"/>
  <c r="UPR462" i="37"/>
  <c r="UPQ462" i="37"/>
  <c r="UPP462" i="37"/>
  <c r="UPO462" i="37"/>
  <c r="UPN462" i="37"/>
  <c r="UPM462" i="37"/>
  <c r="UPL462" i="37"/>
  <c r="UPK462" i="37"/>
  <c r="UPJ462" i="37"/>
  <c r="UPI462" i="37"/>
  <c r="UPH462" i="37"/>
  <c r="UPG462" i="37"/>
  <c r="UPF462" i="37"/>
  <c r="UPE462" i="37"/>
  <c r="UPD462" i="37"/>
  <c r="UPC462" i="37"/>
  <c r="UPB462" i="37"/>
  <c r="UPA462" i="37"/>
  <c r="UOZ462" i="37"/>
  <c r="UOY462" i="37"/>
  <c r="UOX462" i="37"/>
  <c r="UOW462" i="37"/>
  <c r="UOV462" i="37"/>
  <c r="UOU462" i="37"/>
  <c r="UOT462" i="37"/>
  <c r="UOS462" i="37"/>
  <c r="UOR462" i="37"/>
  <c r="UOQ462" i="37"/>
  <c r="UOP462" i="37"/>
  <c r="UOO462" i="37"/>
  <c r="UON462" i="37"/>
  <c r="UOM462" i="37"/>
  <c r="UOL462" i="37"/>
  <c r="UOK462" i="37"/>
  <c r="UOJ462" i="37"/>
  <c r="UOI462" i="37"/>
  <c r="UOH462" i="37"/>
  <c r="UOG462" i="37"/>
  <c r="UOF462" i="37"/>
  <c r="UOE462" i="37"/>
  <c r="UOD462" i="37"/>
  <c r="UOC462" i="37"/>
  <c r="UOB462" i="37"/>
  <c r="UOA462" i="37"/>
  <c r="UNZ462" i="37"/>
  <c r="UNY462" i="37"/>
  <c r="UNX462" i="37"/>
  <c r="UNW462" i="37"/>
  <c r="UNV462" i="37"/>
  <c r="UNU462" i="37"/>
  <c r="UNT462" i="37"/>
  <c r="UNS462" i="37"/>
  <c r="UNR462" i="37"/>
  <c r="UNQ462" i="37"/>
  <c r="UNP462" i="37"/>
  <c r="UNO462" i="37"/>
  <c r="UNN462" i="37"/>
  <c r="UNM462" i="37"/>
  <c r="UNL462" i="37"/>
  <c r="UNK462" i="37"/>
  <c r="UNJ462" i="37"/>
  <c r="UNI462" i="37"/>
  <c r="UNH462" i="37"/>
  <c r="UNG462" i="37"/>
  <c r="UNF462" i="37"/>
  <c r="UNE462" i="37"/>
  <c r="UND462" i="37"/>
  <c r="UNC462" i="37"/>
  <c r="UNB462" i="37"/>
  <c r="UNA462" i="37"/>
  <c r="UMZ462" i="37"/>
  <c r="UMY462" i="37"/>
  <c r="UMX462" i="37"/>
  <c r="UMW462" i="37"/>
  <c r="UMV462" i="37"/>
  <c r="UMU462" i="37"/>
  <c r="UMT462" i="37"/>
  <c r="UMS462" i="37"/>
  <c r="UMR462" i="37"/>
  <c r="UMQ462" i="37"/>
  <c r="UMP462" i="37"/>
  <c r="UMO462" i="37"/>
  <c r="UMN462" i="37"/>
  <c r="UMM462" i="37"/>
  <c r="UML462" i="37"/>
  <c r="UMK462" i="37"/>
  <c r="UMJ462" i="37"/>
  <c r="UMI462" i="37"/>
  <c r="UMH462" i="37"/>
  <c r="UMG462" i="37"/>
  <c r="UMF462" i="37"/>
  <c r="UME462" i="37"/>
  <c r="UMD462" i="37"/>
  <c r="UMC462" i="37"/>
  <c r="UMB462" i="37"/>
  <c r="UMA462" i="37"/>
  <c r="ULZ462" i="37"/>
  <c r="ULY462" i="37"/>
  <c r="ULX462" i="37"/>
  <c r="ULW462" i="37"/>
  <c r="ULV462" i="37"/>
  <c r="ULU462" i="37"/>
  <c r="ULT462" i="37"/>
  <c r="ULS462" i="37"/>
  <c r="ULR462" i="37"/>
  <c r="ULQ462" i="37"/>
  <c r="ULP462" i="37"/>
  <c r="ULO462" i="37"/>
  <c r="ULN462" i="37"/>
  <c r="ULM462" i="37"/>
  <c r="ULL462" i="37"/>
  <c r="ULK462" i="37"/>
  <c r="ULJ462" i="37"/>
  <c r="ULI462" i="37"/>
  <c r="ULH462" i="37"/>
  <c r="ULG462" i="37"/>
  <c r="ULF462" i="37"/>
  <c r="ULE462" i="37"/>
  <c r="ULD462" i="37"/>
  <c r="ULC462" i="37"/>
  <c r="ULB462" i="37"/>
  <c r="ULA462" i="37"/>
  <c r="UKZ462" i="37"/>
  <c r="UKY462" i="37"/>
  <c r="UKX462" i="37"/>
  <c r="UKW462" i="37"/>
  <c r="UKV462" i="37"/>
  <c r="UKU462" i="37"/>
  <c r="UKT462" i="37"/>
  <c r="UKS462" i="37"/>
  <c r="UKR462" i="37"/>
  <c r="UKQ462" i="37"/>
  <c r="UKP462" i="37"/>
  <c r="UKO462" i="37"/>
  <c r="UKN462" i="37"/>
  <c r="UKM462" i="37"/>
  <c r="UKL462" i="37"/>
  <c r="UKK462" i="37"/>
  <c r="UKJ462" i="37"/>
  <c r="UKI462" i="37"/>
  <c r="UKH462" i="37"/>
  <c r="UKG462" i="37"/>
  <c r="UKF462" i="37"/>
  <c r="UKE462" i="37"/>
  <c r="UKD462" i="37"/>
  <c r="UKC462" i="37"/>
  <c r="UKB462" i="37"/>
  <c r="UKA462" i="37"/>
  <c r="UJZ462" i="37"/>
  <c r="UJY462" i="37"/>
  <c r="UJX462" i="37"/>
  <c r="UJW462" i="37"/>
  <c r="UJV462" i="37"/>
  <c r="UJU462" i="37"/>
  <c r="UJT462" i="37"/>
  <c r="UJS462" i="37"/>
  <c r="UJR462" i="37"/>
  <c r="UJQ462" i="37"/>
  <c r="UJP462" i="37"/>
  <c r="UJO462" i="37"/>
  <c r="UJN462" i="37"/>
  <c r="UJM462" i="37"/>
  <c r="UJL462" i="37"/>
  <c r="UJK462" i="37"/>
  <c r="UJJ462" i="37"/>
  <c r="UJI462" i="37"/>
  <c r="UJH462" i="37"/>
  <c r="UJG462" i="37"/>
  <c r="UJF462" i="37"/>
  <c r="UJE462" i="37"/>
  <c r="UJD462" i="37"/>
  <c r="UJC462" i="37"/>
  <c r="UJB462" i="37"/>
  <c r="UJA462" i="37"/>
  <c r="UIZ462" i="37"/>
  <c r="UIY462" i="37"/>
  <c r="UIX462" i="37"/>
  <c r="UIW462" i="37"/>
  <c r="UIV462" i="37"/>
  <c r="UIU462" i="37"/>
  <c r="UIT462" i="37"/>
  <c r="UIS462" i="37"/>
  <c r="UIR462" i="37"/>
  <c r="UIQ462" i="37"/>
  <c r="UIP462" i="37"/>
  <c r="UIO462" i="37"/>
  <c r="UIN462" i="37"/>
  <c r="UIM462" i="37"/>
  <c r="UIL462" i="37"/>
  <c r="UIK462" i="37"/>
  <c r="UIJ462" i="37"/>
  <c r="UII462" i="37"/>
  <c r="UIH462" i="37"/>
  <c r="UIG462" i="37"/>
  <c r="UIF462" i="37"/>
  <c r="UIE462" i="37"/>
  <c r="UID462" i="37"/>
  <c r="UIC462" i="37"/>
  <c r="UIB462" i="37"/>
  <c r="UIA462" i="37"/>
  <c r="UHZ462" i="37"/>
  <c r="UHY462" i="37"/>
  <c r="UHX462" i="37"/>
  <c r="UHW462" i="37"/>
  <c r="UHV462" i="37"/>
  <c r="UHU462" i="37"/>
  <c r="UHT462" i="37"/>
  <c r="UHS462" i="37"/>
  <c r="UHR462" i="37"/>
  <c r="UHQ462" i="37"/>
  <c r="UHP462" i="37"/>
  <c r="UHO462" i="37"/>
  <c r="UHN462" i="37"/>
  <c r="UHM462" i="37"/>
  <c r="UHL462" i="37"/>
  <c r="UHK462" i="37"/>
  <c r="UHJ462" i="37"/>
  <c r="UHI462" i="37"/>
  <c r="UHH462" i="37"/>
  <c r="UHG462" i="37"/>
  <c r="UHF462" i="37"/>
  <c r="UHE462" i="37"/>
  <c r="UHD462" i="37"/>
  <c r="UHC462" i="37"/>
  <c r="UHB462" i="37"/>
  <c r="UHA462" i="37"/>
  <c r="UGZ462" i="37"/>
  <c r="UGY462" i="37"/>
  <c r="UGX462" i="37"/>
  <c r="UGW462" i="37"/>
  <c r="UGV462" i="37"/>
  <c r="UGU462" i="37"/>
  <c r="UGT462" i="37"/>
  <c r="UGS462" i="37"/>
  <c r="UGR462" i="37"/>
  <c r="UGQ462" i="37"/>
  <c r="UGP462" i="37"/>
  <c r="UGO462" i="37"/>
  <c r="UGN462" i="37"/>
  <c r="UGM462" i="37"/>
  <c r="UGL462" i="37"/>
  <c r="UGK462" i="37"/>
  <c r="UGJ462" i="37"/>
  <c r="UGI462" i="37"/>
  <c r="UGH462" i="37"/>
  <c r="UGG462" i="37"/>
  <c r="UGF462" i="37"/>
  <c r="UGE462" i="37"/>
  <c r="UGD462" i="37"/>
  <c r="UGC462" i="37"/>
  <c r="UGB462" i="37"/>
  <c r="UGA462" i="37"/>
  <c r="UFZ462" i="37"/>
  <c r="UFY462" i="37"/>
  <c r="UFX462" i="37"/>
  <c r="UFW462" i="37"/>
  <c r="UFV462" i="37"/>
  <c r="UFU462" i="37"/>
  <c r="UFT462" i="37"/>
  <c r="UFS462" i="37"/>
  <c r="UFR462" i="37"/>
  <c r="UFQ462" i="37"/>
  <c r="UFP462" i="37"/>
  <c r="UFO462" i="37"/>
  <c r="UFN462" i="37"/>
  <c r="UFM462" i="37"/>
  <c r="UFL462" i="37"/>
  <c r="UFK462" i="37"/>
  <c r="UFJ462" i="37"/>
  <c r="UFI462" i="37"/>
  <c r="UFH462" i="37"/>
  <c r="UFG462" i="37"/>
  <c r="UFF462" i="37"/>
  <c r="UFE462" i="37"/>
  <c r="UFD462" i="37"/>
  <c r="UFC462" i="37"/>
  <c r="UFB462" i="37"/>
  <c r="UFA462" i="37"/>
  <c r="UEZ462" i="37"/>
  <c r="UEY462" i="37"/>
  <c r="UEX462" i="37"/>
  <c r="UEW462" i="37"/>
  <c r="UEV462" i="37"/>
  <c r="UEU462" i="37"/>
  <c r="UET462" i="37"/>
  <c r="UES462" i="37"/>
  <c r="UER462" i="37"/>
  <c r="UEQ462" i="37"/>
  <c r="UEP462" i="37"/>
  <c r="UEO462" i="37"/>
  <c r="UEN462" i="37"/>
  <c r="UEM462" i="37"/>
  <c r="UEL462" i="37"/>
  <c r="UEK462" i="37"/>
  <c r="UEJ462" i="37"/>
  <c r="UEI462" i="37"/>
  <c r="UEH462" i="37"/>
  <c r="UEG462" i="37"/>
  <c r="UEF462" i="37"/>
  <c r="UEE462" i="37"/>
  <c r="UED462" i="37"/>
  <c r="UEC462" i="37"/>
  <c r="UEB462" i="37"/>
  <c r="UEA462" i="37"/>
  <c r="UDZ462" i="37"/>
  <c r="UDY462" i="37"/>
  <c r="UDX462" i="37"/>
  <c r="UDW462" i="37"/>
  <c r="UDV462" i="37"/>
  <c r="UDU462" i="37"/>
  <c r="UDT462" i="37"/>
  <c r="UDS462" i="37"/>
  <c r="UDR462" i="37"/>
  <c r="UDQ462" i="37"/>
  <c r="UDP462" i="37"/>
  <c r="UDO462" i="37"/>
  <c r="UDN462" i="37"/>
  <c r="UDM462" i="37"/>
  <c r="UDL462" i="37"/>
  <c r="UDK462" i="37"/>
  <c r="UDJ462" i="37"/>
  <c r="UDI462" i="37"/>
  <c r="UDH462" i="37"/>
  <c r="UDG462" i="37"/>
  <c r="UDF462" i="37"/>
  <c r="UDE462" i="37"/>
  <c r="UDD462" i="37"/>
  <c r="UDC462" i="37"/>
  <c r="UDB462" i="37"/>
  <c r="UDA462" i="37"/>
  <c r="UCZ462" i="37"/>
  <c r="UCY462" i="37"/>
  <c r="UCX462" i="37"/>
  <c r="UCW462" i="37"/>
  <c r="UCV462" i="37"/>
  <c r="UCU462" i="37"/>
  <c r="UCT462" i="37"/>
  <c r="UCS462" i="37"/>
  <c r="UCR462" i="37"/>
  <c r="UCQ462" i="37"/>
  <c r="UCP462" i="37"/>
  <c r="UCO462" i="37"/>
  <c r="UCN462" i="37"/>
  <c r="UCM462" i="37"/>
  <c r="UCL462" i="37"/>
  <c r="UCK462" i="37"/>
  <c r="UCJ462" i="37"/>
  <c r="UCI462" i="37"/>
  <c r="UCH462" i="37"/>
  <c r="UCG462" i="37"/>
  <c r="UCF462" i="37"/>
  <c r="UCE462" i="37"/>
  <c r="UCD462" i="37"/>
  <c r="UCC462" i="37"/>
  <c r="UCB462" i="37"/>
  <c r="UCA462" i="37"/>
  <c r="UBZ462" i="37"/>
  <c r="UBY462" i="37"/>
  <c r="UBX462" i="37"/>
  <c r="UBW462" i="37"/>
  <c r="UBV462" i="37"/>
  <c r="UBU462" i="37"/>
  <c r="UBT462" i="37"/>
  <c r="UBS462" i="37"/>
  <c r="UBR462" i="37"/>
  <c r="UBQ462" i="37"/>
  <c r="UBP462" i="37"/>
  <c r="UBO462" i="37"/>
  <c r="UBN462" i="37"/>
  <c r="UBM462" i="37"/>
  <c r="UBL462" i="37"/>
  <c r="UBK462" i="37"/>
  <c r="UBJ462" i="37"/>
  <c r="UBI462" i="37"/>
  <c r="UBH462" i="37"/>
  <c r="UBG462" i="37"/>
  <c r="UBF462" i="37"/>
  <c r="UBE462" i="37"/>
  <c r="UBD462" i="37"/>
  <c r="UBC462" i="37"/>
  <c r="UBB462" i="37"/>
  <c r="UBA462" i="37"/>
  <c r="UAZ462" i="37"/>
  <c r="UAY462" i="37"/>
  <c r="UAX462" i="37"/>
  <c r="UAW462" i="37"/>
  <c r="UAV462" i="37"/>
  <c r="UAU462" i="37"/>
  <c r="UAT462" i="37"/>
  <c r="UAS462" i="37"/>
  <c r="UAR462" i="37"/>
  <c r="UAQ462" i="37"/>
  <c r="UAP462" i="37"/>
  <c r="UAO462" i="37"/>
  <c r="UAN462" i="37"/>
  <c r="UAM462" i="37"/>
  <c r="UAL462" i="37"/>
  <c r="UAK462" i="37"/>
  <c r="UAJ462" i="37"/>
  <c r="UAI462" i="37"/>
  <c r="UAH462" i="37"/>
  <c r="UAG462" i="37"/>
  <c r="UAF462" i="37"/>
  <c r="UAE462" i="37"/>
  <c r="UAD462" i="37"/>
  <c r="UAC462" i="37"/>
  <c r="UAB462" i="37"/>
  <c r="UAA462" i="37"/>
  <c r="TZZ462" i="37"/>
  <c r="TZY462" i="37"/>
  <c r="TZX462" i="37"/>
  <c r="TZW462" i="37"/>
  <c r="TZV462" i="37"/>
  <c r="TZU462" i="37"/>
  <c r="TZT462" i="37"/>
  <c r="TZS462" i="37"/>
  <c r="TZR462" i="37"/>
  <c r="TZQ462" i="37"/>
  <c r="TZP462" i="37"/>
  <c r="TZO462" i="37"/>
  <c r="TZN462" i="37"/>
  <c r="TZM462" i="37"/>
  <c r="TZL462" i="37"/>
  <c r="TZK462" i="37"/>
  <c r="TZJ462" i="37"/>
  <c r="TZI462" i="37"/>
  <c r="TZH462" i="37"/>
  <c r="TZG462" i="37"/>
  <c r="TZF462" i="37"/>
  <c r="TZE462" i="37"/>
  <c r="TZD462" i="37"/>
  <c r="TZC462" i="37"/>
  <c r="TZB462" i="37"/>
  <c r="TZA462" i="37"/>
  <c r="TYZ462" i="37"/>
  <c r="TYY462" i="37"/>
  <c r="TYX462" i="37"/>
  <c r="TYW462" i="37"/>
  <c r="TYV462" i="37"/>
  <c r="TYU462" i="37"/>
  <c r="TYT462" i="37"/>
  <c r="TYS462" i="37"/>
  <c r="TYR462" i="37"/>
  <c r="TYQ462" i="37"/>
  <c r="TYP462" i="37"/>
  <c r="TYO462" i="37"/>
  <c r="TYN462" i="37"/>
  <c r="TYM462" i="37"/>
  <c r="TYL462" i="37"/>
  <c r="TYK462" i="37"/>
  <c r="TYJ462" i="37"/>
  <c r="TYI462" i="37"/>
  <c r="TYH462" i="37"/>
  <c r="TYG462" i="37"/>
  <c r="TYF462" i="37"/>
  <c r="TYE462" i="37"/>
  <c r="TYD462" i="37"/>
  <c r="TYC462" i="37"/>
  <c r="TYB462" i="37"/>
  <c r="TYA462" i="37"/>
  <c r="TXZ462" i="37"/>
  <c r="TXY462" i="37"/>
  <c r="TXX462" i="37"/>
  <c r="TXW462" i="37"/>
  <c r="TXV462" i="37"/>
  <c r="TXU462" i="37"/>
  <c r="TXT462" i="37"/>
  <c r="TXS462" i="37"/>
  <c r="TXR462" i="37"/>
  <c r="TXQ462" i="37"/>
  <c r="TXP462" i="37"/>
  <c r="TXO462" i="37"/>
  <c r="TXN462" i="37"/>
  <c r="TXM462" i="37"/>
  <c r="TXL462" i="37"/>
  <c r="TXK462" i="37"/>
  <c r="TXJ462" i="37"/>
  <c r="TXI462" i="37"/>
  <c r="TXH462" i="37"/>
  <c r="TXG462" i="37"/>
  <c r="TXF462" i="37"/>
  <c r="TXE462" i="37"/>
  <c r="TXD462" i="37"/>
  <c r="TXC462" i="37"/>
  <c r="TXB462" i="37"/>
  <c r="TXA462" i="37"/>
  <c r="TWZ462" i="37"/>
  <c r="TWY462" i="37"/>
  <c r="TWX462" i="37"/>
  <c r="TWW462" i="37"/>
  <c r="TWV462" i="37"/>
  <c r="TWU462" i="37"/>
  <c r="TWT462" i="37"/>
  <c r="TWS462" i="37"/>
  <c r="TWR462" i="37"/>
  <c r="TWQ462" i="37"/>
  <c r="TWP462" i="37"/>
  <c r="TWO462" i="37"/>
  <c r="TWN462" i="37"/>
  <c r="TWM462" i="37"/>
  <c r="TWL462" i="37"/>
  <c r="TWK462" i="37"/>
  <c r="TWJ462" i="37"/>
  <c r="TWI462" i="37"/>
  <c r="TWH462" i="37"/>
  <c r="TWG462" i="37"/>
  <c r="TWF462" i="37"/>
  <c r="TWE462" i="37"/>
  <c r="TWD462" i="37"/>
  <c r="TWC462" i="37"/>
  <c r="TWB462" i="37"/>
  <c r="TWA462" i="37"/>
  <c r="TVZ462" i="37"/>
  <c r="TVY462" i="37"/>
  <c r="TVX462" i="37"/>
  <c r="TVW462" i="37"/>
  <c r="TVV462" i="37"/>
  <c r="TVU462" i="37"/>
  <c r="TVT462" i="37"/>
  <c r="TVS462" i="37"/>
  <c r="TVR462" i="37"/>
  <c r="TVQ462" i="37"/>
  <c r="TVP462" i="37"/>
  <c r="TVO462" i="37"/>
  <c r="TVN462" i="37"/>
  <c r="TVM462" i="37"/>
  <c r="TVL462" i="37"/>
  <c r="TVK462" i="37"/>
  <c r="TVJ462" i="37"/>
  <c r="TVI462" i="37"/>
  <c r="TVH462" i="37"/>
  <c r="TVG462" i="37"/>
  <c r="TVF462" i="37"/>
  <c r="TVE462" i="37"/>
  <c r="TVD462" i="37"/>
  <c r="TVC462" i="37"/>
  <c r="TVB462" i="37"/>
  <c r="TVA462" i="37"/>
  <c r="TUZ462" i="37"/>
  <c r="TUY462" i="37"/>
  <c r="TUX462" i="37"/>
  <c r="TUW462" i="37"/>
  <c r="TUV462" i="37"/>
  <c r="TUU462" i="37"/>
  <c r="TUT462" i="37"/>
  <c r="TUS462" i="37"/>
  <c r="TUR462" i="37"/>
  <c r="TUQ462" i="37"/>
  <c r="TUP462" i="37"/>
  <c r="TUO462" i="37"/>
  <c r="TUN462" i="37"/>
  <c r="TUM462" i="37"/>
  <c r="TUL462" i="37"/>
  <c r="TUK462" i="37"/>
  <c r="TUJ462" i="37"/>
  <c r="TUI462" i="37"/>
  <c r="TUH462" i="37"/>
  <c r="TUG462" i="37"/>
  <c r="TUF462" i="37"/>
  <c r="TUE462" i="37"/>
  <c r="TUD462" i="37"/>
  <c r="TUC462" i="37"/>
  <c r="TUB462" i="37"/>
  <c r="TUA462" i="37"/>
  <c r="TTZ462" i="37"/>
  <c r="TTY462" i="37"/>
  <c r="TTX462" i="37"/>
  <c r="TTW462" i="37"/>
  <c r="TTV462" i="37"/>
  <c r="TTU462" i="37"/>
  <c r="TTT462" i="37"/>
  <c r="TTS462" i="37"/>
  <c r="TTR462" i="37"/>
  <c r="TTQ462" i="37"/>
  <c r="TTP462" i="37"/>
  <c r="TTO462" i="37"/>
  <c r="TTN462" i="37"/>
  <c r="TTM462" i="37"/>
  <c r="TTL462" i="37"/>
  <c r="TTK462" i="37"/>
  <c r="TTJ462" i="37"/>
  <c r="TTI462" i="37"/>
  <c r="TTH462" i="37"/>
  <c r="TTG462" i="37"/>
  <c r="TTF462" i="37"/>
  <c r="TTE462" i="37"/>
  <c r="TTD462" i="37"/>
  <c r="TTC462" i="37"/>
  <c r="TTB462" i="37"/>
  <c r="TTA462" i="37"/>
  <c r="TSZ462" i="37"/>
  <c r="TSY462" i="37"/>
  <c r="TSX462" i="37"/>
  <c r="TSW462" i="37"/>
  <c r="TSV462" i="37"/>
  <c r="TSU462" i="37"/>
  <c r="TST462" i="37"/>
  <c r="TSS462" i="37"/>
  <c r="TSR462" i="37"/>
  <c r="TSQ462" i="37"/>
  <c r="TSP462" i="37"/>
  <c r="TSO462" i="37"/>
  <c r="TSN462" i="37"/>
  <c r="TSM462" i="37"/>
  <c r="TSL462" i="37"/>
  <c r="TSK462" i="37"/>
  <c r="TSJ462" i="37"/>
  <c r="TSI462" i="37"/>
  <c r="TSH462" i="37"/>
  <c r="TSG462" i="37"/>
  <c r="TSF462" i="37"/>
  <c r="TSE462" i="37"/>
  <c r="TSD462" i="37"/>
  <c r="TSC462" i="37"/>
  <c r="TSB462" i="37"/>
  <c r="TSA462" i="37"/>
  <c r="TRZ462" i="37"/>
  <c r="TRY462" i="37"/>
  <c r="TRX462" i="37"/>
  <c r="TRW462" i="37"/>
  <c r="TRV462" i="37"/>
  <c r="TRU462" i="37"/>
  <c r="TRT462" i="37"/>
  <c r="TRS462" i="37"/>
  <c r="TRR462" i="37"/>
  <c r="TRQ462" i="37"/>
  <c r="TRP462" i="37"/>
  <c r="TRO462" i="37"/>
  <c r="TRN462" i="37"/>
  <c r="TRM462" i="37"/>
  <c r="TRL462" i="37"/>
  <c r="TRK462" i="37"/>
  <c r="TRJ462" i="37"/>
  <c r="TRI462" i="37"/>
  <c r="TRH462" i="37"/>
  <c r="TRG462" i="37"/>
  <c r="TRF462" i="37"/>
  <c r="TRE462" i="37"/>
  <c r="TRD462" i="37"/>
  <c r="TRC462" i="37"/>
  <c r="TRB462" i="37"/>
  <c r="TRA462" i="37"/>
  <c r="TQZ462" i="37"/>
  <c r="TQY462" i="37"/>
  <c r="TQX462" i="37"/>
  <c r="TQW462" i="37"/>
  <c r="TQV462" i="37"/>
  <c r="TQU462" i="37"/>
  <c r="TQT462" i="37"/>
  <c r="TQS462" i="37"/>
  <c r="TQR462" i="37"/>
  <c r="TQQ462" i="37"/>
  <c r="TQP462" i="37"/>
  <c r="TQO462" i="37"/>
  <c r="TQN462" i="37"/>
  <c r="TQM462" i="37"/>
  <c r="TQL462" i="37"/>
  <c r="TQK462" i="37"/>
  <c r="TQJ462" i="37"/>
  <c r="TQI462" i="37"/>
  <c r="TQH462" i="37"/>
  <c r="TQG462" i="37"/>
  <c r="TQF462" i="37"/>
  <c r="TQE462" i="37"/>
  <c r="TQD462" i="37"/>
  <c r="TQC462" i="37"/>
  <c r="TQB462" i="37"/>
  <c r="TQA462" i="37"/>
  <c r="TPZ462" i="37"/>
  <c r="TPY462" i="37"/>
  <c r="TPX462" i="37"/>
  <c r="TPW462" i="37"/>
  <c r="TPV462" i="37"/>
  <c r="TPU462" i="37"/>
  <c r="TPT462" i="37"/>
  <c r="TPS462" i="37"/>
  <c r="TPR462" i="37"/>
  <c r="TPQ462" i="37"/>
  <c r="TPP462" i="37"/>
  <c r="TPO462" i="37"/>
  <c r="TPN462" i="37"/>
  <c r="TPM462" i="37"/>
  <c r="TPL462" i="37"/>
  <c r="TPK462" i="37"/>
  <c r="TPJ462" i="37"/>
  <c r="TPI462" i="37"/>
  <c r="TPH462" i="37"/>
  <c r="TPG462" i="37"/>
  <c r="TPF462" i="37"/>
  <c r="TPE462" i="37"/>
  <c r="TPD462" i="37"/>
  <c r="TPC462" i="37"/>
  <c r="TPB462" i="37"/>
  <c r="TPA462" i="37"/>
  <c r="TOZ462" i="37"/>
  <c r="TOY462" i="37"/>
  <c r="TOX462" i="37"/>
  <c r="TOW462" i="37"/>
  <c r="TOV462" i="37"/>
  <c r="TOU462" i="37"/>
  <c r="TOT462" i="37"/>
  <c r="TOS462" i="37"/>
  <c r="TOR462" i="37"/>
  <c r="TOQ462" i="37"/>
  <c r="TOP462" i="37"/>
  <c r="TOO462" i="37"/>
  <c r="TON462" i="37"/>
  <c r="TOM462" i="37"/>
  <c r="TOL462" i="37"/>
  <c r="TOK462" i="37"/>
  <c r="TOJ462" i="37"/>
  <c r="TOI462" i="37"/>
  <c r="TOH462" i="37"/>
  <c r="TOG462" i="37"/>
  <c r="TOF462" i="37"/>
  <c r="TOE462" i="37"/>
  <c r="TOD462" i="37"/>
  <c r="TOC462" i="37"/>
  <c r="TOB462" i="37"/>
  <c r="TOA462" i="37"/>
  <c r="TNZ462" i="37"/>
  <c r="TNY462" i="37"/>
  <c r="TNX462" i="37"/>
  <c r="TNW462" i="37"/>
  <c r="TNV462" i="37"/>
  <c r="TNU462" i="37"/>
  <c r="TNT462" i="37"/>
  <c r="TNS462" i="37"/>
  <c r="TNR462" i="37"/>
  <c r="TNQ462" i="37"/>
  <c r="TNP462" i="37"/>
  <c r="TNO462" i="37"/>
  <c r="TNN462" i="37"/>
  <c r="TNM462" i="37"/>
  <c r="TNL462" i="37"/>
  <c r="TNK462" i="37"/>
  <c r="TNJ462" i="37"/>
  <c r="TNI462" i="37"/>
  <c r="TNH462" i="37"/>
  <c r="TNG462" i="37"/>
  <c r="TNF462" i="37"/>
  <c r="TNE462" i="37"/>
  <c r="TND462" i="37"/>
  <c r="TNC462" i="37"/>
  <c r="TNB462" i="37"/>
  <c r="TNA462" i="37"/>
  <c r="TMZ462" i="37"/>
  <c r="TMY462" i="37"/>
  <c r="TMX462" i="37"/>
  <c r="TMW462" i="37"/>
  <c r="TMV462" i="37"/>
  <c r="TMU462" i="37"/>
  <c r="TMT462" i="37"/>
  <c r="TMS462" i="37"/>
  <c r="TMR462" i="37"/>
  <c r="TMQ462" i="37"/>
  <c r="TMP462" i="37"/>
  <c r="TMO462" i="37"/>
  <c r="TMN462" i="37"/>
  <c r="TMM462" i="37"/>
  <c r="TML462" i="37"/>
  <c r="TMK462" i="37"/>
  <c r="TMJ462" i="37"/>
  <c r="TMI462" i="37"/>
  <c r="TMH462" i="37"/>
  <c r="TMG462" i="37"/>
  <c r="TMF462" i="37"/>
  <c r="TME462" i="37"/>
  <c r="TMD462" i="37"/>
  <c r="TMC462" i="37"/>
  <c r="TMB462" i="37"/>
  <c r="TMA462" i="37"/>
  <c r="TLZ462" i="37"/>
  <c r="TLY462" i="37"/>
  <c r="TLX462" i="37"/>
  <c r="TLW462" i="37"/>
  <c r="TLV462" i="37"/>
  <c r="TLU462" i="37"/>
  <c r="TLT462" i="37"/>
  <c r="TLS462" i="37"/>
  <c r="TLR462" i="37"/>
  <c r="TLQ462" i="37"/>
  <c r="TLP462" i="37"/>
  <c r="TLO462" i="37"/>
  <c r="TLN462" i="37"/>
  <c r="TLM462" i="37"/>
  <c r="TLL462" i="37"/>
  <c r="TLK462" i="37"/>
  <c r="TLJ462" i="37"/>
  <c r="TLI462" i="37"/>
  <c r="TLH462" i="37"/>
  <c r="TLG462" i="37"/>
  <c r="TLF462" i="37"/>
  <c r="TLE462" i="37"/>
  <c r="TLD462" i="37"/>
  <c r="TLC462" i="37"/>
  <c r="TLB462" i="37"/>
  <c r="TLA462" i="37"/>
  <c r="TKZ462" i="37"/>
  <c r="TKY462" i="37"/>
  <c r="TKX462" i="37"/>
  <c r="TKW462" i="37"/>
  <c r="TKV462" i="37"/>
  <c r="TKU462" i="37"/>
  <c r="TKT462" i="37"/>
  <c r="TKS462" i="37"/>
  <c r="TKR462" i="37"/>
  <c r="TKQ462" i="37"/>
  <c r="TKP462" i="37"/>
  <c r="TKO462" i="37"/>
  <c r="TKN462" i="37"/>
  <c r="TKM462" i="37"/>
  <c r="TKL462" i="37"/>
  <c r="TKK462" i="37"/>
  <c r="TKJ462" i="37"/>
  <c r="TKI462" i="37"/>
  <c r="TKH462" i="37"/>
  <c r="TKG462" i="37"/>
  <c r="TKF462" i="37"/>
  <c r="TKE462" i="37"/>
  <c r="TKD462" i="37"/>
  <c r="TKC462" i="37"/>
  <c r="TKB462" i="37"/>
  <c r="TKA462" i="37"/>
  <c r="TJZ462" i="37"/>
  <c r="TJY462" i="37"/>
  <c r="TJX462" i="37"/>
  <c r="TJW462" i="37"/>
  <c r="TJV462" i="37"/>
  <c r="TJU462" i="37"/>
  <c r="TJT462" i="37"/>
  <c r="TJS462" i="37"/>
  <c r="TJR462" i="37"/>
  <c r="TJQ462" i="37"/>
  <c r="TJP462" i="37"/>
  <c r="TJO462" i="37"/>
  <c r="TJN462" i="37"/>
  <c r="TJM462" i="37"/>
  <c r="TJL462" i="37"/>
  <c r="TJK462" i="37"/>
  <c r="TJJ462" i="37"/>
  <c r="TJI462" i="37"/>
  <c r="TJH462" i="37"/>
  <c r="TJG462" i="37"/>
  <c r="TJF462" i="37"/>
  <c r="TJE462" i="37"/>
  <c r="TJD462" i="37"/>
  <c r="TJC462" i="37"/>
  <c r="TJB462" i="37"/>
  <c r="TJA462" i="37"/>
  <c r="TIZ462" i="37"/>
  <c r="TIY462" i="37"/>
  <c r="TIX462" i="37"/>
  <c r="TIW462" i="37"/>
  <c r="TIV462" i="37"/>
  <c r="TIU462" i="37"/>
  <c r="TIT462" i="37"/>
  <c r="TIS462" i="37"/>
  <c r="TIR462" i="37"/>
  <c r="TIQ462" i="37"/>
  <c r="TIP462" i="37"/>
  <c r="TIO462" i="37"/>
  <c r="TIN462" i="37"/>
  <c r="TIM462" i="37"/>
  <c r="TIL462" i="37"/>
  <c r="TIK462" i="37"/>
  <c r="TIJ462" i="37"/>
  <c r="TII462" i="37"/>
  <c r="TIH462" i="37"/>
  <c r="TIG462" i="37"/>
  <c r="TIF462" i="37"/>
  <c r="TIE462" i="37"/>
  <c r="TID462" i="37"/>
  <c r="TIC462" i="37"/>
  <c r="TIB462" i="37"/>
  <c r="TIA462" i="37"/>
  <c r="THZ462" i="37"/>
  <c r="THY462" i="37"/>
  <c r="THX462" i="37"/>
  <c r="THW462" i="37"/>
  <c r="THV462" i="37"/>
  <c r="THU462" i="37"/>
  <c r="THT462" i="37"/>
  <c r="THS462" i="37"/>
  <c r="THR462" i="37"/>
  <c r="THQ462" i="37"/>
  <c r="THP462" i="37"/>
  <c r="THO462" i="37"/>
  <c r="THN462" i="37"/>
  <c r="THM462" i="37"/>
  <c r="THL462" i="37"/>
  <c r="THK462" i="37"/>
  <c r="THJ462" i="37"/>
  <c r="THI462" i="37"/>
  <c r="THH462" i="37"/>
  <c r="THG462" i="37"/>
  <c r="THF462" i="37"/>
  <c r="THE462" i="37"/>
  <c r="THD462" i="37"/>
  <c r="THC462" i="37"/>
  <c r="THB462" i="37"/>
  <c r="THA462" i="37"/>
  <c r="TGZ462" i="37"/>
  <c r="TGY462" i="37"/>
  <c r="TGX462" i="37"/>
  <c r="TGW462" i="37"/>
  <c r="TGV462" i="37"/>
  <c r="TGU462" i="37"/>
  <c r="TGT462" i="37"/>
  <c r="TGS462" i="37"/>
  <c r="TGR462" i="37"/>
  <c r="TGQ462" i="37"/>
  <c r="TGP462" i="37"/>
  <c r="TGO462" i="37"/>
  <c r="TGN462" i="37"/>
  <c r="TGM462" i="37"/>
  <c r="TGL462" i="37"/>
  <c r="TGK462" i="37"/>
  <c r="TGJ462" i="37"/>
  <c r="TGI462" i="37"/>
  <c r="TGH462" i="37"/>
  <c r="TGG462" i="37"/>
  <c r="TGF462" i="37"/>
  <c r="TGE462" i="37"/>
  <c r="TGD462" i="37"/>
  <c r="TGC462" i="37"/>
  <c r="TGB462" i="37"/>
  <c r="TGA462" i="37"/>
  <c r="TFZ462" i="37"/>
  <c r="TFY462" i="37"/>
  <c r="TFX462" i="37"/>
  <c r="TFW462" i="37"/>
  <c r="TFV462" i="37"/>
  <c r="TFU462" i="37"/>
  <c r="TFT462" i="37"/>
  <c r="TFS462" i="37"/>
  <c r="TFR462" i="37"/>
  <c r="TFQ462" i="37"/>
  <c r="TFP462" i="37"/>
  <c r="TFO462" i="37"/>
  <c r="TFN462" i="37"/>
  <c r="TFM462" i="37"/>
  <c r="TFL462" i="37"/>
  <c r="TFK462" i="37"/>
  <c r="TFJ462" i="37"/>
  <c r="TFI462" i="37"/>
  <c r="TFH462" i="37"/>
  <c r="TFG462" i="37"/>
  <c r="TFF462" i="37"/>
  <c r="TFE462" i="37"/>
  <c r="TFD462" i="37"/>
  <c r="TFC462" i="37"/>
  <c r="TFB462" i="37"/>
  <c r="TFA462" i="37"/>
  <c r="TEZ462" i="37"/>
  <c r="TEY462" i="37"/>
  <c r="TEX462" i="37"/>
  <c r="TEW462" i="37"/>
  <c r="TEV462" i="37"/>
  <c r="TEU462" i="37"/>
  <c r="TET462" i="37"/>
  <c r="TES462" i="37"/>
  <c r="TER462" i="37"/>
  <c r="TEQ462" i="37"/>
  <c r="TEP462" i="37"/>
  <c r="TEO462" i="37"/>
  <c r="TEN462" i="37"/>
  <c r="TEM462" i="37"/>
  <c r="TEL462" i="37"/>
  <c r="TEK462" i="37"/>
  <c r="TEJ462" i="37"/>
  <c r="TEI462" i="37"/>
  <c r="TEH462" i="37"/>
  <c r="TEG462" i="37"/>
  <c r="TEF462" i="37"/>
  <c r="TEE462" i="37"/>
  <c r="TED462" i="37"/>
  <c r="TEC462" i="37"/>
  <c r="TEB462" i="37"/>
  <c r="TEA462" i="37"/>
  <c r="TDZ462" i="37"/>
  <c r="TDY462" i="37"/>
  <c r="TDX462" i="37"/>
  <c r="TDW462" i="37"/>
  <c r="TDV462" i="37"/>
  <c r="TDU462" i="37"/>
  <c r="TDT462" i="37"/>
  <c r="TDS462" i="37"/>
  <c r="TDR462" i="37"/>
  <c r="TDQ462" i="37"/>
  <c r="TDP462" i="37"/>
  <c r="TDO462" i="37"/>
  <c r="TDN462" i="37"/>
  <c r="TDM462" i="37"/>
  <c r="TDL462" i="37"/>
  <c r="TDK462" i="37"/>
  <c r="TDJ462" i="37"/>
  <c r="TDI462" i="37"/>
  <c r="TDH462" i="37"/>
  <c r="TDG462" i="37"/>
  <c r="TDF462" i="37"/>
  <c r="TDE462" i="37"/>
  <c r="TDD462" i="37"/>
  <c r="TDC462" i="37"/>
  <c r="TDB462" i="37"/>
  <c r="TDA462" i="37"/>
  <c r="TCZ462" i="37"/>
  <c r="TCY462" i="37"/>
  <c r="TCX462" i="37"/>
  <c r="TCW462" i="37"/>
  <c r="TCV462" i="37"/>
  <c r="TCU462" i="37"/>
  <c r="TCT462" i="37"/>
  <c r="TCS462" i="37"/>
  <c r="TCR462" i="37"/>
  <c r="TCQ462" i="37"/>
  <c r="TCP462" i="37"/>
  <c r="TCO462" i="37"/>
  <c r="TCN462" i="37"/>
  <c r="TCM462" i="37"/>
  <c r="TCL462" i="37"/>
  <c r="TCK462" i="37"/>
  <c r="TCJ462" i="37"/>
  <c r="TCI462" i="37"/>
  <c r="TCH462" i="37"/>
  <c r="TCG462" i="37"/>
  <c r="TCF462" i="37"/>
  <c r="TCE462" i="37"/>
  <c r="TCD462" i="37"/>
  <c r="TCC462" i="37"/>
  <c r="TCB462" i="37"/>
  <c r="TCA462" i="37"/>
  <c r="TBZ462" i="37"/>
  <c r="TBY462" i="37"/>
  <c r="TBX462" i="37"/>
  <c r="TBW462" i="37"/>
  <c r="TBV462" i="37"/>
  <c r="TBU462" i="37"/>
  <c r="TBT462" i="37"/>
  <c r="TBS462" i="37"/>
  <c r="TBR462" i="37"/>
  <c r="TBQ462" i="37"/>
  <c r="TBP462" i="37"/>
  <c r="TBO462" i="37"/>
  <c r="TBN462" i="37"/>
  <c r="TBM462" i="37"/>
  <c r="TBL462" i="37"/>
  <c r="TBK462" i="37"/>
  <c r="TBJ462" i="37"/>
  <c r="TBI462" i="37"/>
  <c r="TBH462" i="37"/>
  <c r="TBG462" i="37"/>
  <c r="TBF462" i="37"/>
  <c r="TBE462" i="37"/>
  <c r="TBD462" i="37"/>
  <c r="TBC462" i="37"/>
  <c r="TBB462" i="37"/>
  <c r="TBA462" i="37"/>
  <c r="TAZ462" i="37"/>
  <c r="TAY462" i="37"/>
  <c r="TAX462" i="37"/>
  <c r="TAW462" i="37"/>
  <c r="TAV462" i="37"/>
  <c r="TAU462" i="37"/>
  <c r="TAT462" i="37"/>
  <c r="TAS462" i="37"/>
  <c r="TAR462" i="37"/>
  <c r="TAQ462" i="37"/>
  <c r="TAP462" i="37"/>
  <c r="TAO462" i="37"/>
  <c r="TAN462" i="37"/>
  <c r="TAM462" i="37"/>
  <c r="TAL462" i="37"/>
  <c r="TAK462" i="37"/>
  <c r="TAJ462" i="37"/>
  <c r="TAI462" i="37"/>
  <c r="TAH462" i="37"/>
  <c r="TAG462" i="37"/>
  <c r="TAF462" i="37"/>
  <c r="TAE462" i="37"/>
  <c r="TAD462" i="37"/>
  <c r="TAC462" i="37"/>
  <c r="TAB462" i="37"/>
  <c r="TAA462" i="37"/>
  <c r="SZZ462" i="37"/>
  <c r="SZY462" i="37"/>
  <c r="SZX462" i="37"/>
  <c r="SZW462" i="37"/>
  <c r="SZV462" i="37"/>
  <c r="SZU462" i="37"/>
  <c r="SZT462" i="37"/>
  <c r="SZS462" i="37"/>
  <c r="SZR462" i="37"/>
  <c r="SZQ462" i="37"/>
  <c r="SZP462" i="37"/>
  <c r="SZO462" i="37"/>
  <c r="SZN462" i="37"/>
  <c r="SZM462" i="37"/>
  <c r="SZL462" i="37"/>
  <c r="SZK462" i="37"/>
  <c r="SZJ462" i="37"/>
  <c r="SZI462" i="37"/>
  <c r="SZH462" i="37"/>
  <c r="SZG462" i="37"/>
  <c r="SZF462" i="37"/>
  <c r="SZE462" i="37"/>
  <c r="SZD462" i="37"/>
  <c r="SZC462" i="37"/>
  <c r="SZB462" i="37"/>
  <c r="SZA462" i="37"/>
  <c r="SYZ462" i="37"/>
  <c r="SYY462" i="37"/>
  <c r="SYX462" i="37"/>
  <c r="SYW462" i="37"/>
  <c r="SYV462" i="37"/>
  <c r="SYU462" i="37"/>
  <c r="SYT462" i="37"/>
  <c r="SYS462" i="37"/>
  <c r="SYR462" i="37"/>
  <c r="SYQ462" i="37"/>
  <c r="SYP462" i="37"/>
  <c r="SYO462" i="37"/>
  <c r="SYN462" i="37"/>
  <c r="SYM462" i="37"/>
  <c r="SYL462" i="37"/>
  <c r="SYK462" i="37"/>
  <c r="SYJ462" i="37"/>
  <c r="SYI462" i="37"/>
  <c r="SYH462" i="37"/>
  <c r="SYG462" i="37"/>
  <c r="SYF462" i="37"/>
  <c r="SYE462" i="37"/>
  <c r="SYD462" i="37"/>
  <c r="SYC462" i="37"/>
  <c r="SYB462" i="37"/>
  <c r="SYA462" i="37"/>
  <c r="SXZ462" i="37"/>
  <c r="SXY462" i="37"/>
  <c r="SXX462" i="37"/>
  <c r="SXW462" i="37"/>
  <c r="SXV462" i="37"/>
  <c r="SXU462" i="37"/>
  <c r="SXT462" i="37"/>
  <c r="SXS462" i="37"/>
  <c r="SXR462" i="37"/>
  <c r="SXQ462" i="37"/>
  <c r="SXP462" i="37"/>
  <c r="SXO462" i="37"/>
  <c r="SXN462" i="37"/>
  <c r="SXM462" i="37"/>
  <c r="SXL462" i="37"/>
  <c r="SXK462" i="37"/>
  <c r="SXJ462" i="37"/>
  <c r="SXI462" i="37"/>
  <c r="SXH462" i="37"/>
  <c r="SXG462" i="37"/>
  <c r="SXF462" i="37"/>
  <c r="SXE462" i="37"/>
  <c r="SXD462" i="37"/>
  <c r="SXC462" i="37"/>
  <c r="SXB462" i="37"/>
  <c r="SXA462" i="37"/>
  <c r="SWZ462" i="37"/>
  <c r="SWY462" i="37"/>
  <c r="SWX462" i="37"/>
  <c r="SWW462" i="37"/>
  <c r="SWV462" i="37"/>
  <c r="SWU462" i="37"/>
  <c r="SWT462" i="37"/>
  <c r="SWS462" i="37"/>
  <c r="SWR462" i="37"/>
  <c r="SWQ462" i="37"/>
  <c r="SWP462" i="37"/>
  <c r="SWO462" i="37"/>
  <c r="SWN462" i="37"/>
  <c r="SWM462" i="37"/>
  <c r="SWL462" i="37"/>
  <c r="SWK462" i="37"/>
  <c r="SWJ462" i="37"/>
  <c r="SWI462" i="37"/>
  <c r="SWH462" i="37"/>
  <c r="SWG462" i="37"/>
  <c r="SWF462" i="37"/>
  <c r="SWE462" i="37"/>
  <c r="SWD462" i="37"/>
  <c r="SWC462" i="37"/>
  <c r="SWB462" i="37"/>
  <c r="SWA462" i="37"/>
  <c r="SVZ462" i="37"/>
  <c r="SVY462" i="37"/>
  <c r="SVX462" i="37"/>
  <c r="SVW462" i="37"/>
  <c r="SVV462" i="37"/>
  <c r="SVU462" i="37"/>
  <c r="SVT462" i="37"/>
  <c r="SVS462" i="37"/>
  <c r="SVR462" i="37"/>
  <c r="SVQ462" i="37"/>
  <c r="SVP462" i="37"/>
  <c r="SVO462" i="37"/>
  <c r="SVN462" i="37"/>
  <c r="SVM462" i="37"/>
  <c r="SVL462" i="37"/>
  <c r="SVK462" i="37"/>
  <c r="SVJ462" i="37"/>
  <c r="SVI462" i="37"/>
  <c r="SVH462" i="37"/>
  <c r="SVG462" i="37"/>
  <c r="SVF462" i="37"/>
  <c r="SVE462" i="37"/>
  <c r="SVD462" i="37"/>
  <c r="SVC462" i="37"/>
  <c r="SVB462" i="37"/>
  <c r="SVA462" i="37"/>
  <c r="SUZ462" i="37"/>
  <c r="SUY462" i="37"/>
  <c r="SUX462" i="37"/>
  <c r="SUW462" i="37"/>
  <c r="SUV462" i="37"/>
  <c r="SUU462" i="37"/>
  <c r="SUT462" i="37"/>
  <c r="SUS462" i="37"/>
  <c r="SUR462" i="37"/>
  <c r="SUQ462" i="37"/>
  <c r="SUP462" i="37"/>
  <c r="SUO462" i="37"/>
  <c r="SUN462" i="37"/>
  <c r="SUM462" i="37"/>
  <c r="SUL462" i="37"/>
  <c r="SUK462" i="37"/>
  <c r="SUJ462" i="37"/>
  <c r="SUI462" i="37"/>
  <c r="SUH462" i="37"/>
  <c r="SUG462" i="37"/>
  <c r="SUF462" i="37"/>
  <c r="SUE462" i="37"/>
  <c r="SUD462" i="37"/>
  <c r="SUC462" i="37"/>
  <c r="SUB462" i="37"/>
  <c r="SUA462" i="37"/>
  <c r="STZ462" i="37"/>
  <c r="STY462" i="37"/>
  <c r="STX462" i="37"/>
  <c r="STW462" i="37"/>
  <c r="STV462" i="37"/>
  <c r="STU462" i="37"/>
  <c r="STT462" i="37"/>
  <c r="STS462" i="37"/>
  <c r="STR462" i="37"/>
  <c r="STQ462" i="37"/>
  <c r="STP462" i="37"/>
  <c r="STO462" i="37"/>
  <c r="STN462" i="37"/>
  <c r="STM462" i="37"/>
  <c r="STL462" i="37"/>
  <c r="STK462" i="37"/>
  <c r="STJ462" i="37"/>
  <c r="STI462" i="37"/>
  <c r="STH462" i="37"/>
  <c r="STG462" i="37"/>
  <c r="STF462" i="37"/>
  <c r="STE462" i="37"/>
  <c r="STD462" i="37"/>
  <c r="STC462" i="37"/>
  <c r="STB462" i="37"/>
  <c r="STA462" i="37"/>
  <c r="SSZ462" i="37"/>
  <c r="SSY462" i="37"/>
  <c r="SSX462" i="37"/>
  <c r="SSW462" i="37"/>
  <c r="SSV462" i="37"/>
  <c r="SSU462" i="37"/>
  <c r="SST462" i="37"/>
  <c r="SSS462" i="37"/>
  <c r="SSR462" i="37"/>
  <c r="SSQ462" i="37"/>
  <c r="SSP462" i="37"/>
  <c r="SSO462" i="37"/>
  <c r="SSN462" i="37"/>
  <c r="SSM462" i="37"/>
  <c r="SSL462" i="37"/>
  <c r="SSK462" i="37"/>
  <c r="SSJ462" i="37"/>
  <c r="SSI462" i="37"/>
  <c r="SSH462" i="37"/>
  <c r="SSG462" i="37"/>
  <c r="SSF462" i="37"/>
  <c r="SSE462" i="37"/>
  <c r="SSD462" i="37"/>
  <c r="SSC462" i="37"/>
  <c r="SSB462" i="37"/>
  <c r="SSA462" i="37"/>
  <c r="SRZ462" i="37"/>
  <c r="SRY462" i="37"/>
  <c r="SRX462" i="37"/>
  <c r="SRW462" i="37"/>
  <c r="SRV462" i="37"/>
  <c r="SRU462" i="37"/>
  <c r="SRT462" i="37"/>
  <c r="SRS462" i="37"/>
  <c r="SRR462" i="37"/>
  <c r="SRQ462" i="37"/>
  <c r="SRP462" i="37"/>
  <c r="SRO462" i="37"/>
  <c r="SRN462" i="37"/>
  <c r="SRM462" i="37"/>
  <c r="SRL462" i="37"/>
  <c r="SRK462" i="37"/>
  <c r="SRJ462" i="37"/>
  <c r="SRI462" i="37"/>
  <c r="SRH462" i="37"/>
  <c r="SRG462" i="37"/>
  <c r="SRF462" i="37"/>
  <c r="SRE462" i="37"/>
  <c r="SRD462" i="37"/>
  <c r="SRC462" i="37"/>
  <c r="SRB462" i="37"/>
  <c r="SRA462" i="37"/>
  <c r="SQZ462" i="37"/>
  <c r="SQY462" i="37"/>
  <c r="SQX462" i="37"/>
  <c r="SQW462" i="37"/>
  <c r="SQV462" i="37"/>
  <c r="SQU462" i="37"/>
  <c r="SQT462" i="37"/>
  <c r="SQS462" i="37"/>
  <c r="SQR462" i="37"/>
  <c r="SQQ462" i="37"/>
  <c r="SQP462" i="37"/>
  <c r="SQO462" i="37"/>
  <c r="SQN462" i="37"/>
  <c r="SQM462" i="37"/>
  <c r="SQL462" i="37"/>
  <c r="SQK462" i="37"/>
  <c r="SQJ462" i="37"/>
  <c r="SQI462" i="37"/>
  <c r="SQH462" i="37"/>
  <c r="SQG462" i="37"/>
  <c r="SQF462" i="37"/>
  <c r="SQE462" i="37"/>
  <c r="SQD462" i="37"/>
  <c r="SQC462" i="37"/>
  <c r="SQB462" i="37"/>
  <c r="SQA462" i="37"/>
  <c r="SPZ462" i="37"/>
  <c r="SPY462" i="37"/>
  <c r="SPX462" i="37"/>
  <c r="SPW462" i="37"/>
  <c r="SPV462" i="37"/>
  <c r="SPU462" i="37"/>
  <c r="SPT462" i="37"/>
  <c r="SPS462" i="37"/>
  <c r="SPR462" i="37"/>
  <c r="SPQ462" i="37"/>
  <c r="SPP462" i="37"/>
  <c r="SPO462" i="37"/>
  <c r="SPN462" i="37"/>
  <c r="SPM462" i="37"/>
  <c r="SPL462" i="37"/>
  <c r="SPK462" i="37"/>
  <c r="SPJ462" i="37"/>
  <c r="SPI462" i="37"/>
  <c r="SPH462" i="37"/>
  <c r="SPG462" i="37"/>
  <c r="SPF462" i="37"/>
  <c r="SPE462" i="37"/>
  <c r="SPD462" i="37"/>
  <c r="SPC462" i="37"/>
  <c r="SPB462" i="37"/>
  <c r="SPA462" i="37"/>
  <c r="SOZ462" i="37"/>
  <c r="SOY462" i="37"/>
  <c r="SOX462" i="37"/>
  <c r="SOW462" i="37"/>
  <c r="SOV462" i="37"/>
  <c r="SOU462" i="37"/>
  <c r="SOT462" i="37"/>
  <c r="SOS462" i="37"/>
  <c r="SOR462" i="37"/>
  <c r="SOQ462" i="37"/>
  <c r="SOP462" i="37"/>
  <c r="SOO462" i="37"/>
  <c r="SON462" i="37"/>
  <c r="SOM462" i="37"/>
  <c r="SOL462" i="37"/>
  <c r="SOK462" i="37"/>
  <c r="SOJ462" i="37"/>
  <c r="SOI462" i="37"/>
  <c r="SOH462" i="37"/>
  <c r="SOG462" i="37"/>
  <c r="SOF462" i="37"/>
  <c r="SOE462" i="37"/>
  <c r="SOD462" i="37"/>
  <c r="SOC462" i="37"/>
  <c r="SOB462" i="37"/>
  <c r="SOA462" i="37"/>
  <c r="SNZ462" i="37"/>
  <c r="SNY462" i="37"/>
  <c r="SNX462" i="37"/>
  <c r="SNW462" i="37"/>
  <c r="SNV462" i="37"/>
  <c r="SNU462" i="37"/>
  <c r="SNT462" i="37"/>
  <c r="SNS462" i="37"/>
  <c r="SNR462" i="37"/>
  <c r="SNQ462" i="37"/>
  <c r="SNP462" i="37"/>
  <c r="SNO462" i="37"/>
  <c r="SNN462" i="37"/>
  <c r="SNM462" i="37"/>
  <c r="SNL462" i="37"/>
  <c r="SNK462" i="37"/>
  <c r="SNJ462" i="37"/>
  <c r="SNI462" i="37"/>
  <c r="SNH462" i="37"/>
  <c r="SNG462" i="37"/>
  <c r="SNF462" i="37"/>
  <c r="SNE462" i="37"/>
  <c r="SND462" i="37"/>
  <c r="SNC462" i="37"/>
  <c r="SNB462" i="37"/>
  <c r="SNA462" i="37"/>
  <c r="SMZ462" i="37"/>
  <c r="SMY462" i="37"/>
  <c r="SMX462" i="37"/>
  <c r="SMW462" i="37"/>
  <c r="SMV462" i="37"/>
  <c r="SMU462" i="37"/>
  <c r="SMT462" i="37"/>
  <c r="SMS462" i="37"/>
  <c r="SMR462" i="37"/>
  <c r="SMQ462" i="37"/>
  <c r="SMP462" i="37"/>
  <c r="SMO462" i="37"/>
  <c r="SMN462" i="37"/>
  <c r="SMM462" i="37"/>
  <c r="SML462" i="37"/>
  <c r="SMK462" i="37"/>
  <c r="SMJ462" i="37"/>
  <c r="SMI462" i="37"/>
  <c r="SMH462" i="37"/>
  <c r="SMG462" i="37"/>
  <c r="SMF462" i="37"/>
  <c r="SME462" i="37"/>
  <c r="SMD462" i="37"/>
  <c r="SMC462" i="37"/>
  <c r="SMB462" i="37"/>
  <c r="SMA462" i="37"/>
  <c r="SLZ462" i="37"/>
  <c r="SLY462" i="37"/>
  <c r="SLX462" i="37"/>
  <c r="SLW462" i="37"/>
  <c r="SLV462" i="37"/>
  <c r="SLU462" i="37"/>
  <c r="SLT462" i="37"/>
  <c r="SLS462" i="37"/>
  <c r="SLR462" i="37"/>
  <c r="SLQ462" i="37"/>
  <c r="SLP462" i="37"/>
  <c r="SLO462" i="37"/>
  <c r="SLN462" i="37"/>
  <c r="SLM462" i="37"/>
  <c r="SLL462" i="37"/>
  <c r="SLK462" i="37"/>
  <c r="SLJ462" i="37"/>
  <c r="SLI462" i="37"/>
  <c r="SLH462" i="37"/>
  <c r="SLG462" i="37"/>
  <c r="SLF462" i="37"/>
  <c r="SLE462" i="37"/>
  <c r="SLD462" i="37"/>
  <c r="SLC462" i="37"/>
  <c r="SLB462" i="37"/>
  <c r="SLA462" i="37"/>
  <c r="SKZ462" i="37"/>
  <c r="SKY462" i="37"/>
  <c r="SKX462" i="37"/>
  <c r="SKW462" i="37"/>
  <c r="SKV462" i="37"/>
  <c r="SKU462" i="37"/>
  <c r="SKT462" i="37"/>
  <c r="SKS462" i="37"/>
  <c r="SKR462" i="37"/>
  <c r="SKQ462" i="37"/>
  <c r="SKP462" i="37"/>
  <c r="SKO462" i="37"/>
  <c r="SKN462" i="37"/>
  <c r="SKM462" i="37"/>
  <c r="SKL462" i="37"/>
  <c r="SKK462" i="37"/>
  <c r="SKJ462" i="37"/>
  <c r="SKI462" i="37"/>
  <c r="SKH462" i="37"/>
  <c r="SKG462" i="37"/>
  <c r="SKF462" i="37"/>
  <c r="SKE462" i="37"/>
  <c r="SKD462" i="37"/>
  <c r="SKC462" i="37"/>
  <c r="SKB462" i="37"/>
  <c r="SKA462" i="37"/>
  <c r="SJZ462" i="37"/>
  <c r="SJY462" i="37"/>
  <c r="SJX462" i="37"/>
  <c r="SJW462" i="37"/>
  <c r="SJV462" i="37"/>
  <c r="SJU462" i="37"/>
  <c r="SJT462" i="37"/>
  <c r="SJS462" i="37"/>
  <c r="SJR462" i="37"/>
  <c r="SJQ462" i="37"/>
  <c r="SJP462" i="37"/>
  <c r="SJO462" i="37"/>
  <c r="SJN462" i="37"/>
  <c r="SJM462" i="37"/>
  <c r="SJL462" i="37"/>
  <c r="SJK462" i="37"/>
  <c r="SJJ462" i="37"/>
  <c r="SJI462" i="37"/>
  <c r="SJH462" i="37"/>
  <c r="SJG462" i="37"/>
  <c r="SJF462" i="37"/>
  <c r="SJE462" i="37"/>
  <c r="SJD462" i="37"/>
  <c r="SJC462" i="37"/>
  <c r="SJB462" i="37"/>
  <c r="SJA462" i="37"/>
  <c r="SIZ462" i="37"/>
  <c r="SIY462" i="37"/>
  <c r="SIX462" i="37"/>
  <c r="SIW462" i="37"/>
  <c r="SIV462" i="37"/>
  <c r="SIU462" i="37"/>
  <c r="SIT462" i="37"/>
  <c r="SIS462" i="37"/>
  <c r="SIR462" i="37"/>
  <c r="SIQ462" i="37"/>
  <c r="SIP462" i="37"/>
  <c r="SIO462" i="37"/>
  <c r="SIN462" i="37"/>
  <c r="SIM462" i="37"/>
  <c r="SIL462" i="37"/>
  <c r="SIK462" i="37"/>
  <c r="SIJ462" i="37"/>
  <c r="SII462" i="37"/>
  <c r="SIH462" i="37"/>
  <c r="SIG462" i="37"/>
  <c r="SIF462" i="37"/>
  <c r="SIE462" i="37"/>
  <c r="SID462" i="37"/>
  <c r="SIC462" i="37"/>
  <c r="SIB462" i="37"/>
  <c r="SIA462" i="37"/>
  <c r="SHZ462" i="37"/>
  <c r="SHY462" i="37"/>
  <c r="SHX462" i="37"/>
  <c r="SHW462" i="37"/>
  <c r="SHV462" i="37"/>
  <c r="SHU462" i="37"/>
  <c r="SHT462" i="37"/>
  <c r="SHS462" i="37"/>
  <c r="SHR462" i="37"/>
  <c r="SHQ462" i="37"/>
  <c r="SHP462" i="37"/>
  <c r="SHO462" i="37"/>
  <c r="SHN462" i="37"/>
  <c r="SHM462" i="37"/>
  <c r="SHL462" i="37"/>
  <c r="SHK462" i="37"/>
  <c r="SHJ462" i="37"/>
  <c r="SHI462" i="37"/>
  <c r="SHH462" i="37"/>
  <c r="SHG462" i="37"/>
  <c r="SHF462" i="37"/>
  <c r="SHE462" i="37"/>
  <c r="SHD462" i="37"/>
  <c r="SHC462" i="37"/>
  <c r="SHB462" i="37"/>
  <c r="SHA462" i="37"/>
  <c r="SGZ462" i="37"/>
  <c r="SGY462" i="37"/>
  <c r="SGX462" i="37"/>
  <c r="SGW462" i="37"/>
  <c r="SGV462" i="37"/>
  <c r="SGU462" i="37"/>
  <c r="SGT462" i="37"/>
  <c r="SGS462" i="37"/>
  <c r="SGR462" i="37"/>
  <c r="SGQ462" i="37"/>
  <c r="SGP462" i="37"/>
  <c r="SGO462" i="37"/>
  <c r="SGN462" i="37"/>
  <c r="SGM462" i="37"/>
  <c r="SGL462" i="37"/>
  <c r="SGK462" i="37"/>
  <c r="SGJ462" i="37"/>
  <c r="SGI462" i="37"/>
  <c r="SGH462" i="37"/>
  <c r="SGG462" i="37"/>
  <c r="SGF462" i="37"/>
  <c r="SGE462" i="37"/>
  <c r="SGD462" i="37"/>
  <c r="SGC462" i="37"/>
  <c r="SGB462" i="37"/>
  <c r="SGA462" i="37"/>
  <c r="SFZ462" i="37"/>
  <c r="SFY462" i="37"/>
  <c r="SFX462" i="37"/>
  <c r="SFW462" i="37"/>
  <c r="SFV462" i="37"/>
  <c r="SFU462" i="37"/>
  <c r="SFT462" i="37"/>
  <c r="SFS462" i="37"/>
  <c r="SFR462" i="37"/>
  <c r="SFQ462" i="37"/>
  <c r="SFP462" i="37"/>
  <c r="SFO462" i="37"/>
  <c r="SFN462" i="37"/>
  <c r="SFM462" i="37"/>
  <c r="SFL462" i="37"/>
  <c r="SFK462" i="37"/>
  <c r="SFJ462" i="37"/>
  <c r="SFI462" i="37"/>
  <c r="SFH462" i="37"/>
  <c r="SFG462" i="37"/>
  <c r="SFF462" i="37"/>
  <c r="SFE462" i="37"/>
  <c r="SFD462" i="37"/>
  <c r="SFC462" i="37"/>
  <c r="SFB462" i="37"/>
  <c r="SFA462" i="37"/>
  <c r="SEZ462" i="37"/>
  <c r="SEY462" i="37"/>
  <c r="SEX462" i="37"/>
  <c r="SEW462" i="37"/>
  <c r="SEV462" i="37"/>
  <c r="SEU462" i="37"/>
  <c r="SET462" i="37"/>
  <c r="SES462" i="37"/>
  <c r="SER462" i="37"/>
  <c r="SEQ462" i="37"/>
  <c r="SEP462" i="37"/>
  <c r="SEO462" i="37"/>
  <c r="SEN462" i="37"/>
  <c r="SEM462" i="37"/>
  <c r="SEL462" i="37"/>
  <c r="SEK462" i="37"/>
  <c r="SEJ462" i="37"/>
  <c r="SEI462" i="37"/>
  <c r="SEH462" i="37"/>
  <c r="SEG462" i="37"/>
  <c r="SEF462" i="37"/>
  <c r="SEE462" i="37"/>
  <c r="SED462" i="37"/>
  <c r="SEC462" i="37"/>
  <c r="SEB462" i="37"/>
  <c r="SEA462" i="37"/>
  <c r="SDZ462" i="37"/>
  <c r="SDY462" i="37"/>
  <c r="SDX462" i="37"/>
  <c r="SDW462" i="37"/>
  <c r="SDV462" i="37"/>
  <c r="SDU462" i="37"/>
  <c r="SDT462" i="37"/>
  <c r="SDS462" i="37"/>
  <c r="SDR462" i="37"/>
  <c r="SDQ462" i="37"/>
  <c r="SDP462" i="37"/>
  <c r="SDO462" i="37"/>
  <c r="SDN462" i="37"/>
  <c r="SDM462" i="37"/>
  <c r="SDL462" i="37"/>
  <c r="SDK462" i="37"/>
  <c r="SDJ462" i="37"/>
  <c r="SDI462" i="37"/>
  <c r="SDH462" i="37"/>
  <c r="SDG462" i="37"/>
  <c r="SDF462" i="37"/>
  <c r="SDE462" i="37"/>
  <c r="SDD462" i="37"/>
  <c r="SDC462" i="37"/>
  <c r="SDB462" i="37"/>
  <c r="SDA462" i="37"/>
  <c r="SCZ462" i="37"/>
  <c r="SCY462" i="37"/>
  <c r="SCX462" i="37"/>
  <c r="SCW462" i="37"/>
  <c r="SCV462" i="37"/>
  <c r="SCU462" i="37"/>
  <c r="SCT462" i="37"/>
  <c r="SCS462" i="37"/>
  <c r="SCR462" i="37"/>
  <c r="SCQ462" i="37"/>
  <c r="SCP462" i="37"/>
  <c r="SCO462" i="37"/>
  <c r="SCN462" i="37"/>
  <c r="SCM462" i="37"/>
  <c r="SCL462" i="37"/>
  <c r="SCK462" i="37"/>
  <c r="SCJ462" i="37"/>
  <c r="SCI462" i="37"/>
  <c r="SCH462" i="37"/>
  <c r="SCG462" i="37"/>
  <c r="SCF462" i="37"/>
  <c r="SCE462" i="37"/>
  <c r="SCD462" i="37"/>
  <c r="SCC462" i="37"/>
  <c r="SCB462" i="37"/>
  <c r="SCA462" i="37"/>
  <c r="SBZ462" i="37"/>
  <c r="SBY462" i="37"/>
  <c r="SBX462" i="37"/>
  <c r="SBW462" i="37"/>
  <c r="SBV462" i="37"/>
  <c r="SBU462" i="37"/>
  <c r="SBT462" i="37"/>
  <c r="SBS462" i="37"/>
  <c r="SBR462" i="37"/>
  <c r="SBQ462" i="37"/>
  <c r="SBP462" i="37"/>
  <c r="SBO462" i="37"/>
  <c r="SBN462" i="37"/>
  <c r="SBM462" i="37"/>
  <c r="SBL462" i="37"/>
  <c r="SBK462" i="37"/>
  <c r="SBJ462" i="37"/>
  <c r="SBI462" i="37"/>
  <c r="SBH462" i="37"/>
  <c r="SBG462" i="37"/>
  <c r="SBF462" i="37"/>
  <c r="SBE462" i="37"/>
  <c r="SBD462" i="37"/>
  <c r="SBC462" i="37"/>
  <c r="SBB462" i="37"/>
  <c r="SBA462" i="37"/>
  <c r="SAZ462" i="37"/>
  <c r="SAY462" i="37"/>
  <c r="SAX462" i="37"/>
  <c r="SAW462" i="37"/>
  <c r="SAV462" i="37"/>
  <c r="SAU462" i="37"/>
  <c r="SAT462" i="37"/>
  <c r="SAS462" i="37"/>
  <c r="SAR462" i="37"/>
  <c r="SAQ462" i="37"/>
  <c r="SAP462" i="37"/>
  <c r="SAO462" i="37"/>
  <c r="SAN462" i="37"/>
  <c r="SAM462" i="37"/>
  <c r="SAL462" i="37"/>
  <c r="SAK462" i="37"/>
  <c r="SAJ462" i="37"/>
  <c r="SAI462" i="37"/>
  <c r="SAH462" i="37"/>
  <c r="SAG462" i="37"/>
  <c r="SAF462" i="37"/>
  <c r="SAE462" i="37"/>
  <c r="SAD462" i="37"/>
  <c r="SAC462" i="37"/>
  <c r="SAB462" i="37"/>
  <c r="SAA462" i="37"/>
  <c r="RZZ462" i="37"/>
  <c r="RZY462" i="37"/>
  <c r="RZX462" i="37"/>
  <c r="RZW462" i="37"/>
  <c r="RZV462" i="37"/>
  <c r="RZU462" i="37"/>
  <c r="RZT462" i="37"/>
  <c r="RZS462" i="37"/>
  <c r="RZR462" i="37"/>
  <c r="RZQ462" i="37"/>
  <c r="RZP462" i="37"/>
  <c r="RZO462" i="37"/>
  <c r="RZN462" i="37"/>
  <c r="RZM462" i="37"/>
  <c r="RZL462" i="37"/>
  <c r="RZK462" i="37"/>
  <c r="RZJ462" i="37"/>
  <c r="RZI462" i="37"/>
  <c r="RZH462" i="37"/>
  <c r="RZG462" i="37"/>
  <c r="RZF462" i="37"/>
  <c r="RZE462" i="37"/>
  <c r="RZD462" i="37"/>
  <c r="RZC462" i="37"/>
  <c r="RZB462" i="37"/>
  <c r="RZA462" i="37"/>
  <c r="RYZ462" i="37"/>
  <c r="RYY462" i="37"/>
  <c r="RYX462" i="37"/>
  <c r="RYW462" i="37"/>
  <c r="RYV462" i="37"/>
  <c r="RYU462" i="37"/>
  <c r="RYT462" i="37"/>
  <c r="RYS462" i="37"/>
  <c r="RYR462" i="37"/>
  <c r="RYQ462" i="37"/>
  <c r="RYP462" i="37"/>
  <c r="RYO462" i="37"/>
  <c r="RYN462" i="37"/>
  <c r="RYM462" i="37"/>
  <c r="RYL462" i="37"/>
  <c r="RYK462" i="37"/>
  <c r="RYJ462" i="37"/>
  <c r="RYI462" i="37"/>
  <c r="RYH462" i="37"/>
  <c r="RYG462" i="37"/>
  <c r="RYF462" i="37"/>
  <c r="RYE462" i="37"/>
  <c r="RYD462" i="37"/>
  <c r="RYC462" i="37"/>
  <c r="RYB462" i="37"/>
  <c r="RYA462" i="37"/>
  <c r="RXZ462" i="37"/>
  <c r="RXY462" i="37"/>
  <c r="RXX462" i="37"/>
  <c r="RXW462" i="37"/>
  <c r="RXV462" i="37"/>
  <c r="RXU462" i="37"/>
  <c r="RXT462" i="37"/>
  <c r="RXS462" i="37"/>
  <c r="RXR462" i="37"/>
  <c r="RXQ462" i="37"/>
  <c r="RXP462" i="37"/>
  <c r="RXO462" i="37"/>
  <c r="RXN462" i="37"/>
  <c r="RXM462" i="37"/>
  <c r="RXL462" i="37"/>
  <c r="RXK462" i="37"/>
  <c r="RXJ462" i="37"/>
  <c r="RXI462" i="37"/>
  <c r="RXH462" i="37"/>
  <c r="RXG462" i="37"/>
  <c r="RXF462" i="37"/>
  <c r="RXE462" i="37"/>
  <c r="RXD462" i="37"/>
  <c r="RXC462" i="37"/>
  <c r="RXB462" i="37"/>
  <c r="RXA462" i="37"/>
  <c r="RWZ462" i="37"/>
  <c r="RWY462" i="37"/>
  <c r="RWX462" i="37"/>
  <c r="RWW462" i="37"/>
  <c r="RWV462" i="37"/>
  <c r="RWU462" i="37"/>
  <c r="RWT462" i="37"/>
  <c r="RWS462" i="37"/>
  <c r="RWR462" i="37"/>
  <c r="RWQ462" i="37"/>
  <c r="RWP462" i="37"/>
  <c r="RWO462" i="37"/>
  <c r="RWN462" i="37"/>
  <c r="RWM462" i="37"/>
  <c r="RWL462" i="37"/>
  <c r="RWK462" i="37"/>
  <c r="RWJ462" i="37"/>
  <c r="RWI462" i="37"/>
  <c r="RWH462" i="37"/>
  <c r="RWG462" i="37"/>
  <c r="RWF462" i="37"/>
  <c r="RWE462" i="37"/>
  <c r="RWD462" i="37"/>
  <c r="RWC462" i="37"/>
  <c r="RWB462" i="37"/>
  <c r="RWA462" i="37"/>
  <c r="RVZ462" i="37"/>
  <c r="RVY462" i="37"/>
  <c r="RVX462" i="37"/>
  <c r="RVW462" i="37"/>
  <c r="RVV462" i="37"/>
  <c r="RVU462" i="37"/>
  <c r="RVT462" i="37"/>
  <c r="RVS462" i="37"/>
  <c r="RVR462" i="37"/>
  <c r="RVQ462" i="37"/>
  <c r="RVP462" i="37"/>
  <c r="RVO462" i="37"/>
  <c r="RVN462" i="37"/>
  <c r="RVM462" i="37"/>
  <c r="RVL462" i="37"/>
  <c r="RVK462" i="37"/>
  <c r="RVJ462" i="37"/>
  <c r="RVI462" i="37"/>
  <c r="RVH462" i="37"/>
  <c r="RVG462" i="37"/>
  <c r="RVF462" i="37"/>
  <c r="RVE462" i="37"/>
  <c r="RVD462" i="37"/>
  <c r="RVC462" i="37"/>
  <c r="RVB462" i="37"/>
  <c r="RVA462" i="37"/>
  <c r="RUZ462" i="37"/>
  <c r="RUY462" i="37"/>
  <c r="RUX462" i="37"/>
  <c r="RUW462" i="37"/>
  <c r="RUV462" i="37"/>
  <c r="RUU462" i="37"/>
  <c r="RUT462" i="37"/>
  <c r="RUS462" i="37"/>
  <c r="RUR462" i="37"/>
  <c r="RUQ462" i="37"/>
  <c r="RUP462" i="37"/>
  <c r="RUO462" i="37"/>
  <c r="RUN462" i="37"/>
  <c r="RUM462" i="37"/>
  <c r="RUL462" i="37"/>
  <c r="RUK462" i="37"/>
  <c r="RUJ462" i="37"/>
  <c r="RUI462" i="37"/>
  <c r="RUH462" i="37"/>
  <c r="RUG462" i="37"/>
  <c r="RUF462" i="37"/>
  <c r="RUE462" i="37"/>
  <c r="RUD462" i="37"/>
  <c r="RUC462" i="37"/>
  <c r="RUB462" i="37"/>
  <c r="RUA462" i="37"/>
  <c r="RTZ462" i="37"/>
  <c r="RTY462" i="37"/>
  <c r="RTX462" i="37"/>
  <c r="RTW462" i="37"/>
  <c r="RTV462" i="37"/>
  <c r="RTU462" i="37"/>
  <c r="RTT462" i="37"/>
  <c r="RTS462" i="37"/>
  <c r="RTR462" i="37"/>
  <c r="RTQ462" i="37"/>
  <c r="RTP462" i="37"/>
  <c r="RTO462" i="37"/>
  <c r="RTN462" i="37"/>
  <c r="RTM462" i="37"/>
  <c r="RTL462" i="37"/>
  <c r="RTK462" i="37"/>
  <c r="RTJ462" i="37"/>
  <c r="RTI462" i="37"/>
  <c r="RTH462" i="37"/>
  <c r="RTG462" i="37"/>
  <c r="RTF462" i="37"/>
  <c r="RTE462" i="37"/>
  <c r="RTD462" i="37"/>
  <c r="RTC462" i="37"/>
  <c r="RTB462" i="37"/>
  <c r="RTA462" i="37"/>
  <c r="RSZ462" i="37"/>
  <c r="RSY462" i="37"/>
  <c r="RSX462" i="37"/>
  <c r="RSW462" i="37"/>
  <c r="RSV462" i="37"/>
  <c r="RSU462" i="37"/>
  <c r="RST462" i="37"/>
  <c r="RSS462" i="37"/>
  <c r="RSR462" i="37"/>
  <c r="RSQ462" i="37"/>
  <c r="RSP462" i="37"/>
  <c r="RSO462" i="37"/>
  <c r="RSN462" i="37"/>
  <c r="RSM462" i="37"/>
  <c r="RSL462" i="37"/>
  <c r="RSK462" i="37"/>
  <c r="RSJ462" i="37"/>
  <c r="RSI462" i="37"/>
  <c r="RSH462" i="37"/>
  <c r="RSG462" i="37"/>
  <c r="RSF462" i="37"/>
  <c r="RSE462" i="37"/>
  <c r="RSD462" i="37"/>
  <c r="RSC462" i="37"/>
  <c r="RSB462" i="37"/>
  <c r="RSA462" i="37"/>
  <c r="RRZ462" i="37"/>
  <c r="RRY462" i="37"/>
  <c r="RRX462" i="37"/>
  <c r="RRW462" i="37"/>
  <c r="RRV462" i="37"/>
  <c r="RRU462" i="37"/>
  <c r="RRT462" i="37"/>
  <c r="RRS462" i="37"/>
  <c r="RRR462" i="37"/>
  <c r="RRQ462" i="37"/>
  <c r="RRP462" i="37"/>
  <c r="RRO462" i="37"/>
  <c r="RRN462" i="37"/>
  <c r="RRM462" i="37"/>
  <c r="RRL462" i="37"/>
  <c r="RRK462" i="37"/>
  <c r="RRJ462" i="37"/>
  <c r="RRI462" i="37"/>
  <c r="RRH462" i="37"/>
  <c r="RRG462" i="37"/>
  <c r="RRF462" i="37"/>
  <c r="RRE462" i="37"/>
  <c r="RRD462" i="37"/>
  <c r="RRC462" i="37"/>
  <c r="RRB462" i="37"/>
  <c r="RRA462" i="37"/>
  <c r="RQZ462" i="37"/>
  <c r="RQY462" i="37"/>
  <c r="RQX462" i="37"/>
  <c r="RQW462" i="37"/>
  <c r="RQV462" i="37"/>
  <c r="RQU462" i="37"/>
  <c r="RQT462" i="37"/>
  <c r="RQS462" i="37"/>
  <c r="RQR462" i="37"/>
  <c r="RQQ462" i="37"/>
  <c r="RQP462" i="37"/>
  <c r="RQO462" i="37"/>
  <c r="RQN462" i="37"/>
  <c r="RQM462" i="37"/>
  <c r="RQL462" i="37"/>
  <c r="RQK462" i="37"/>
  <c r="RQJ462" i="37"/>
  <c r="RQI462" i="37"/>
  <c r="RQH462" i="37"/>
  <c r="RQG462" i="37"/>
  <c r="RQF462" i="37"/>
  <c r="RQE462" i="37"/>
  <c r="RQD462" i="37"/>
  <c r="RQC462" i="37"/>
  <c r="RQB462" i="37"/>
  <c r="RQA462" i="37"/>
  <c r="RPZ462" i="37"/>
  <c r="RPY462" i="37"/>
  <c r="RPX462" i="37"/>
  <c r="RPW462" i="37"/>
  <c r="RPV462" i="37"/>
  <c r="RPU462" i="37"/>
  <c r="RPT462" i="37"/>
  <c r="RPS462" i="37"/>
  <c r="RPR462" i="37"/>
  <c r="RPQ462" i="37"/>
  <c r="RPP462" i="37"/>
  <c r="RPO462" i="37"/>
  <c r="RPN462" i="37"/>
  <c r="RPM462" i="37"/>
  <c r="RPL462" i="37"/>
  <c r="RPK462" i="37"/>
  <c r="RPJ462" i="37"/>
  <c r="RPI462" i="37"/>
  <c r="RPH462" i="37"/>
  <c r="RPG462" i="37"/>
  <c r="RPF462" i="37"/>
  <c r="RPE462" i="37"/>
  <c r="RPD462" i="37"/>
  <c r="RPC462" i="37"/>
  <c r="RPB462" i="37"/>
  <c r="RPA462" i="37"/>
  <c r="ROZ462" i="37"/>
  <c r="ROY462" i="37"/>
  <c r="ROX462" i="37"/>
  <c r="ROW462" i="37"/>
  <c r="ROV462" i="37"/>
  <c r="ROU462" i="37"/>
  <c r="ROT462" i="37"/>
  <c r="ROS462" i="37"/>
  <c r="ROR462" i="37"/>
  <c r="ROQ462" i="37"/>
  <c r="ROP462" i="37"/>
  <c r="ROO462" i="37"/>
  <c r="RON462" i="37"/>
  <c r="ROM462" i="37"/>
  <c r="ROL462" i="37"/>
  <c r="ROK462" i="37"/>
  <c r="ROJ462" i="37"/>
  <c r="ROI462" i="37"/>
  <c r="ROH462" i="37"/>
  <c r="ROG462" i="37"/>
  <c r="ROF462" i="37"/>
  <c r="ROE462" i="37"/>
  <c r="ROD462" i="37"/>
  <c r="ROC462" i="37"/>
  <c r="ROB462" i="37"/>
  <c r="ROA462" i="37"/>
  <c r="RNZ462" i="37"/>
  <c r="RNY462" i="37"/>
  <c r="RNX462" i="37"/>
  <c r="RNW462" i="37"/>
  <c r="RNV462" i="37"/>
  <c r="RNU462" i="37"/>
  <c r="RNT462" i="37"/>
  <c r="RNS462" i="37"/>
  <c r="RNR462" i="37"/>
  <c r="RNQ462" i="37"/>
  <c r="RNP462" i="37"/>
  <c r="RNO462" i="37"/>
  <c r="RNN462" i="37"/>
  <c r="RNM462" i="37"/>
  <c r="RNL462" i="37"/>
  <c r="RNK462" i="37"/>
  <c r="RNJ462" i="37"/>
  <c r="RNI462" i="37"/>
  <c r="RNH462" i="37"/>
  <c r="RNG462" i="37"/>
  <c r="RNF462" i="37"/>
  <c r="RNE462" i="37"/>
  <c r="RND462" i="37"/>
  <c r="RNC462" i="37"/>
  <c r="RNB462" i="37"/>
  <c r="RNA462" i="37"/>
  <c r="RMZ462" i="37"/>
  <c r="RMY462" i="37"/>
  <c r="RMX462" i="37"/>
  <c r="RMW462" i="37"/>
  <c r="RMV462" i="37"/>
  <c r="RMU462" i="37"/>
  <c r="RMT462" i="37"/>
  <c r="RMS462" i="37"/>
  <c r="RMR462" i="37"/>
  <c r="RMQ462" i="37"/>
  <c r="RMP462" i="37"/>
  <c r="RMO462" i="37"/>
  <c r="RMN462" i="37"/>
  <c r="RMM462" i="37"/>
  <c r="RML462" i="37"/>
  <c r="RMK462" i="37"/>
  <c r="RMJ462" i="37"/>
  <c r="RMI462" i="37"/>
  <c r="RMH462" i="37"/>
  <c r="RMG462" i="37"/>
  <c r="RMF462" i="37"/>
  <c r="RME462" i="37"/>
  <c r="RMD462" i="37"/>
  <c r="RMC462" i="37"/>
  <c r="RMB462" i="37"/>
  <c r="RMA462" i="37"/>
  <c r="RLZ462" i="37"/>
  <c r="RLY462" i="37"/>
  <c r="RLX462" i="37"/>
  <c r="RLW462" i="37"/>
  <c r="RLV462" i="37"/>
  <c r="RLU462" i="37"/>
  <c r="RLT462" i="37"/>
  <c r="RLS462" i="37"/>
  <c r="RLR462" i="37"/>
  <c r="RLQ462" i="37"/>
  <c r="RLP462" i="37"/>
  <c r="RLO462" i="37"/>
  <c r="RLN462" i="37"/>
  <c r="RLM462" i="37"/>
  <c r="RLL462" i="37"/>
  <c r="RLK462" i="37"/>
  <c r="RLJ462" i="37"/>
  <c r="RLI462" i="37"/>
  <c r="RLH462" i="37"/>
  <c r="RLG462" i="37"/>
  <c r="RLF462" i="37"/>
  <c r="RLE462" i="37"/>
  <c r="RLD462" i="37"/>
  <c r="RLC462" i="37"/>
  <c r="RLB462" i="37"/>
  <c r="RLA462" i="37"/>
  <c r="RKZ462" i="37"/>
  <c r="RKY462" i="37"/>
  <c r="RKX462" i="37"/>
  <c r="RKW462" i="37"/>
  <c r="RKV462" i="37"/>
  <c r="RKU462" i="37"/>
  <c r="RKT462" i="37"/>
  <c r="RKS462" i="37"/>
  <c r="RKR462" i="37"/>
  <c r="RKQ462" i="37"/>
  <c r="RKP462" i="37"/>
  <c r="RKO462" i="37"/>
  <c r="RKN462" i="37"/>
  <c r="RKM462" i="37"/>
  <c r="RKL462" i="37"/>
  <c r="RKK462" i="37"/>
  <c r="RKJ462" i="37"/>
  <c r="RKI462" i="37"/>
  <c r="RKH462" i="37"/>
  <c r="RKG462" i="37"/>
  <c r="RKF462" i="37"/>
  <c r="RKE462" i="37"/>
  <c r="RKD462" i="37"/>
  <c r="RKC462" i="37"/>
  <c r="RKB462" i="37"/>
  <c r="RKA462" i="37"/>
  <c r="RJZ462" i="37"/>
  <c r="RJY462" i="37"/>
  <c r="RJX462" i="37"/>
  <c r="RJW462" i="37"/>
  <c r="RJV462" i="37"/>
  <c r="RJU462" i="37"/>
  <c r="RJT462" i="37"/>
  <c r="RJS462" i="37"/>
  <c r="RJR462" i="37"/>
  <c r="RJQ462" i="37"/>
  <c r="RJP462" i="37"/>
  <c r="RJO462" i="37"/>
  <c r="RJN462" i="37"/>
  <c r="RJM462" i="37"/>
  <c r="RJL462" i="37"/>
  <c r="RJK462" i="37"/>
  <c r="RJJ462" i="37"/>
  <c r="RJI462" i="37"/>
  <c r="RJH462" i="37"/>
  <c r="RJG462" i="37"/>
  <c r="RJF462" i="37"/>
  <c r="RJE462" i="37"/>
  <c r="RJD462" i="37"/>
  <c r="RJC462" i="37"/>
  <c r="RJB462" i="37"/>
  <c r="RJA462" i="37"/>
  <c r="RIZ462" i="37"/>
  <c r="RIY462" i="37"/>
  <c r="RIX462" i="37"/>
  <c r="RIW462" i="37"/>
  <c r="RIV462" i="37"/>
  <c r="RIU462" i="37"/>
  <c r="RIT462" i="37"/>
  <c r="RIS462" i="37"/>
  <c r="RIR462" i="37"/>
  <c r="RIQ462" i="37"/>
  <c r="RIP462" i="37"/>
  <c r="RIO462" i="37"/>
  <c r="RIN462" i="37"/>
  <c r="RIM462" i="37"/>
  <c r="RIL462" i="37"/>
  <c r="RIK462" i="37"/>
  <c r="RIJ462" i="37"/>
  <c r="RII462" i="37"/>
  <c r="RIH462" i="37"/>
  <c r="RIG462" i="37"/>
  <c r="RIF462" i="37"/>
  <c r="RIE462" i="37"/>
  <c r="RID462" i="37"/>
  <c r="RIC462" i="37"/>
  <c r="RIB462" i="37"/>
  <c r="RIA462" i="37"/>
  <c r="RHZ462" i="37"/>
  <c r="RHY462" i="37"/>
  <c r="RHX462" i="37"/>
  <c r="RHW462" i="37"/>
  <c r="RHV462" i="37"/>
  <c r="RHU462" i="37"/>
  <c r="RHT462" i="37"/>
  <c r="RHS462" i="37"/>
  <c r="RHR462" i="37"/>
  <c r="RHQ462" i="37"/>
  <c r="RHP462" i="37"/>
  <c r="RHO462" i="37"/>
  <c r="RHN462" i="37"/>
  <c r="RHM462" i="37"/>
  <c r="RHL462" i="37"/>
  <c r="RHK462" i="37"/>
  <c r="RHJ462" i="37"/>
  <c r="RHI462" i="37"/>
  <c r="RHH462" i="37"/>
  <c r="RHG462" i="37"/>
  <c r="RHF462" i="37"/>
  <c r="RHE462" i="37"/>
  <c r="RHD462" i="37"/>
  <c r="RHC462" i="37"/>
  <c r="RHB462" i="37"/>
  <c r="RHA462" i="37"/>
  <c r="RGZ462" i="37"/>
  <c r="RGY462" i="37"/>
  <c r="RGX462" i="37"/>
  <c r="RGW462" i="37"/>
  <c r="RGV462" i="37"/>
  <c r="RGU462" i="37"/>
  <c r="RGT462" i="37"/>
  <c r="RGS462" i="37"/>
  <c r="RGR462" i="37"/>
  <c r="RGQ462" i="37"/>
  <c r="RGP462" i="37"/>
  <c r="RGO462" i="37"/>
  <c r="RGN462" i="37"/>
  <c r="RGM462" i="37"/>
  <c r="RGL462" i="37"/>
  <c r="RGK462" i="37"/>
  <c r="RGJ462" i="37"/>
  <c r="RGI462" i="37"/>
  <c r="RGH462" i="37"/>
  <c r="RGG462" i="37"/>
  <c r="RGF462" i="37"/>
  <c r="RGE462" i="37"/>
  <c r="RGD462" i="37"/>
  <c r="RGC462" i="37"/>
  <c r="RGB462" i="37"/>
  <c r="RGA462" i="37"/>
  <c r="RFZ462" i="37"/>
  <c r="RFY462" i="37"/>
  <c r="RFX462" i="37"/>
  <c r="RFW462" i="37"/>
  <c r="RFV462" i="37"/>
  <c r="RFU462" i="37"/>
  <c r="RFT462" i="37"/>
  <c r="RFS462" i="37"/>
  <c r="RFR462" i="37"/>
  <c r="RFQ462" i="37"/>
  <c r="RFP462" i="37"/>
  <c r="RFO462" i="37"/>
  <c r="RFN462" i="37"/>
  <c r="RFM462" i="37"/>
  <c r="RFL462" i="37"/>
  <c r="RFK462" i="37"/>
  <c r="RFJ462" i="37"/>
  <c r="RFI462" i="37"/>
  <c r="RFH462" i="37"/>
  <c r="RFG462" i="37"/>
  <c r="RFF462" i="37"/>
  <c r="RFE462" i="37"/>
  <c r="RFD462" i="37"/>
  <c r="RFC462" i="37"/>
  <c r="RFB462" i="37"/>
  <c r="RFA462" i="37"/>
  <c r="REZ462" i="37"/>
  <c r="REY462" i="37"/>
  <c r="REX462" i="37"/>
  <c r="REW462" i="37"/>
  <c r="REV462" i="37"/>
  <c r="REU462" i="37"/>
  <c r="RET462" i="37"/>
  <c r="RES462" i="37"/>
  <c r="RER462" i="37"/>
  <c r="REQ462" i="37"/>
  <c r="REP462" i="37"/>
  <c r="REO462" i="37"/>
  <c r="REN462" i="37"/>
  <c r="REM462" i="37"/>
  <c r="REL462" i="37"/>
  <c r="REK462" i="37"/>
  <c r="REJ462" i="37"/>
  <c r="REI462" i="37"/>
  <c r="REH462" i="37"/>
  <c r="REG462" i="37"/>
  <c r="REF462" i="37"/>
  <c r="REE462" i="37"/>
  <c r="RED462" i="37"/>
  <c r="REC462" i="37"/>
  <c r="REB462" i="37"/>
  <c r="REA462" i="37"/>
  <c r="RDZ462" i="37"/>
  <c r="RDY462" i="37"/>
  <c r="RDX462" i="37"/>
  <c r="RDW462" i="37"/>
  <c r="RDV462" i="37"/>
  <c r="RDU462" i="37"/>
  <c r="RDT462" i="37"/>
  <c r="RDS462" i="37"/>
  <c r="RDR462" i="37"/>
  <c r="RDQ462" i="37"/>
  <c r="RDP462" i="37"/>
  <c r="RDO462" i="37"/>
  <c r="RDN462" i="37"/>
  <c r="RDM462" i="37"/>
  <c r="RDL462" i="37"/>
  <c r="RDK462" i="37"/>
  <c r="RDJ462" i="37"/>
  <c r="RDI462" i="37"/>
  <c r="RDH462" i="37"/>
  <c r="RDG462" i="37"/>
  <c r="RDF462" i="37"/>
  <c r="RDE462" i="37"/>
  <c r="RDD462" i="37"/>
  <c r="RDC462" i="37"/>
  <c r="RDB462" i="37"/>
  <c r="RDA462" i="37"/>
  <c r="RCZ462" i="37"/>
  <c r="RCY462" i="37"/>
  <c r="RCX462" i="37"/>
  <c r="RCW462" i="37"/>
  <c r="RCV462" i="37"/>
  <c r="RCU462" i="37"/>
  <c r="RCT462" i="37"/>
  <c r="RCS462" i="37"/>
  <c r="RCR462" i="37"/>
  <c r="RCQ462" i="37"/>
  <c r="RCP462" i="37"/>
  <c r="RCO462" i="37"/>
  <c r="RCN462" i="37"/>
  <c r="RCM462" i="37"/>
  <c r="RCL462" i="37"/>
  <c r="RCK462" i="37"/>
  <c r="RCJ462" i="37"/>
  <c r="RCI462" i="37"/>
  <c r="RCH462" i="37"/>
  <c r="RCG462" i="37"/>
  <c r="RCF462" i="37"/>
  <c r="RCE462" i="37"/>
  <c r="RCD462" i="37"/>
  <c r="RCC462" i="37"/>
  <c r="RCB462" i="37"/>
  <c r="RCA462" i="37"/>
  <c r="RBZ462" i="37"/>
  <c r="RBY462" i="37"/>
  <c r="RBX462" i="37"/>
  <c r="RBW462" i="37"/>
  <c r="RBV462" i="37"/>
  <c r="RBU462" i="37"/>
  <c r="RBT462" i="37"/>
  <c r="RBS462" i="37"/>
  <c r="RBR462" i="37"/>
  <c r="RBQ462" i="37"/>
  <c r="RBP462" i="37"/>
  <c r="RBO462" i="37"/>
  <c r="RBN462" i="37"/>
  <c r="RBM462" i="37"/>
  <c r="RBL462" i="37"/>
  <c r="RBK462" i="37"/>
  <c r="RBJ462" i="37"/>
  <c r="RBI462" i="37"/>
  <c r="RBH462" i="37"/>
  <c r="RBG462" i="37"/>
  <c r="RBF462" i="37"/>
  <c r="RBE462" i="37"/>
  <c r="RBD462" i="37"/>
  <c r="RBC462" i="37"/>
  <c r="RBB462" i="37"/>
  <c r="RBA462" i="37"/>
  <c r="RAZ462" i="37"/>
  <c r="RAY462" i="37"/>
  <c r="RAX462" i="37"/>
  <c r="RAW462" i="37"/>
  <c r="RAV462" i="37"/>
  <c r="RAU462" i="37"/>
  <c r="RAT462" i="37"/>
  <c r="RAS462" i="37"/>
  <c r="RAR462" i="37"/>
  <c r="RAQ462" i="37"/>
  <c r="RAP462" i="37"/>
  <c r="RAO462" i="37"/>
  <c r="RAN462" i="37"/>
  <c r="RAM462" i="37"/>
  <c r="RAL462" i="37"/>
  <c r="RAK462" i="37"/>
  <c r="RAJ462" i="37"/>
  <c r="RAI462" i="37"/>
  <c r="RAH462" i="37"/>
  <c r="RAG462" i="37"/>
  <c r="RAF462" i="37"/>
  <c r="RAE462" i="37"/>
  <c r="RAD462" i="37"/>
  <c r="RAC462" i="37"/>
  <c r="RAB462" i="37"/>
  <c r="RAA462" i="37"/>
  <c r="QZZ462" i="37"/>
  <c r="QZY462" i="37"/>
  <c r="QZX462" i="37"/>
  <c r="QZW462" i="37"/>
  <c r="QZV462" i="37"/>
  <c r="QZU462" i="37"/>
  <c r="QZT462" i="37"/>
  <c r="QZS462" i="37"/>
  <c r="QZR462" i="37"/>
  <c r="QZQ462" i="37"/>
  <c r="QZP462" i="37"/>
  <c r="QZO462" i="37"/>
  <c r="QZN462" i="37"/>
  <c r="QZM462" i="37"/>
  <c r="QZL462" i="37"/>
  <c r="QZK462" i="37"/>
  <c r="QZJ462" i="37"/>
  <c r="QZI462" i="37"/>
  <c r="QZH462" i="37"/>
  <c r="QZG462" i="37"/>
  <c r="QZF462" i="37"/>
  <c r="QZE462" i="37"/>
  <c r="QZD462" i="37"/>
  <c r="QZC462" i="37"/>
  <c r="QZB462" i="37"/>
  <c r="QZA462" i="37"/>
  <c r="QYZ462" i="37"/>
  <c r="QYY462" i="37"/>
  <c r="QYX462" i="37"/>
  <c r="QYW462" i="37"/>
  <c r="QYV462" i="37"/>
  <c r="QYU462" i="37"/>
  <c r="QYT462" i="37"/>
  <c r="QYS462" i="37"/>
  <c r="QYR462" i="37"/>
  <c r="QYQ462" i="37"/>
  <c r="QYP462" i="37"/>
  <c r="QYO462" i="37"/>
  <c r="QYN462" i="37"/>
  <c r="QYM462" i="37"/>
  <c r="QYL462" i="37"/>
  <c r="QYK462" i="37"/>
  <c r="QYJ462" i="37"/>
  <c r="QYI462" i="37"/>
  <c r="QYH462" i="37"/>
  <c r="QYG462" i="37"/>
  <c r="QYF462" i="37"/>
  <c r="QYE462" i="37"/>
  <c r="QYD462" i="37"/>
  <c r="QYC462" i="37"/>
  <c r="QYB462" i="37"/>
  <c r="QYA462" i="37"/>
  <c r="QXZ462" i="37"/>
  <c r="QXY462" i="37"/>
  <c r="QXX462" i="37"/>
  <c r="QXW462" i="37"/>
  <c r="QXV462" i="37"/>
  <c r="QXU462" i="37"/>
  <c r="QXT462" i="37"/>
  <c r="QXS462" i="37"/>
  <c r="QXR462" i="37"/>
  <c r="QXQ462" i="37"/>
  <c r="QXP462" i="37"/>
  <c r="QXO462" i="37"/>
  <c r="QXN462" i="37"/>
  <c r="QXM462" i="37"/>
  <c r="QXL462" i="37"/>
  <c r="QXK462" i="37"/>
  <c r="QXJ462" i="37"/>
  <c r="QXI462" i="37"/>
  <c r="QXH462" i="37"/>
  <c r="QXG462" i="37"/>
  <c r="QXF462" i="37"/>
  <c r="QXE462" i="37"/>
  <c r="QXD462" i="37"/>
  <c r="QXC462" i="37"/>
  <c r="QXB462" i="37"/>
  <c r="QXA462" i="37"/>
  <c r="QWZ462" i="37"/>
  <c r="QWY462" i="37"/>
  <c r="QWX462" i="37"/>
  <c r="QWW462" i="37"/>
  <c r="QWV462" i="37"/>
  <c r="QWU462" i="37"/>
  <c r="QWT462" i="37"/>
  <c r="QWS462" i="37"/>
  <c r="QWR462" i="37"/>
  <c r="QWQ462" i="37"/>
  <c r="QWP462" i="37"/>
  <c r="QWO462" i="37"/>
  <c r="QWN462" i="37"/>
  <c r="QWM462" i="37"/>
  <c r="QWL462" i="37"/>
  <c r="QWK462" i="37"/>
  <c r="QWJ462" i="37"/>
  <c r="QWI462" i="37"/>
  <c r="QWH462" i="37"/>
  <c r="QWG462" i="37"/>
  <c r="QWF462" i="37"/>
  <c r="QWE462" i="37"/>
  <c r="QWD462" i="37"/>
  <c r="QWC462" i="37"/>
  <c r="QWB462" i="37"/>
  <c r="QWA462" i="37"/>
  <c r="QVZ462" i="37"/>
  <c r="QVY462" i="37"/>
  <c r="QVX462" i="37"/>
  <c r="QVW462" i="37"/>
  <c r="QVV462" i="37"/>
  <c r="QVU462" i="37"/>
  <c r="QVT462" i="37"/>
  <c r="QVS462" i="37"/>
  <c r="QVR462" i="37"/>
  <c r="QVQ462" i="37"/>
  <c r="QVP462" i="37"/>
  <c r="QVO462" i="37"/>
  <c r="QVN462" i="37"/>
  <c r="QVM462" i="37"/>
  <c r="QVL462" i="37"/>
  <c r="QVK462" i="37"/>
  <c r="QVJ462" i="37"/>
  <c r="QVI462" i="37"/>
  <c r="QVH462" i="37"/>
  <c r="QVG462" i="37"/>
  <c r="QVF462" i="37"/>
  <c r="QVE462" i="37"/>
  <c r="QVD462" i="37"/>
  <c r="QVC462" i="37"/>
  <c r="QVB462" i="37"/>
  <c r="QVA462" i="37"/>
  <c r="QUZ462" i="37"/>
  <c r="QUY462" i="37"/>
  <c r="QUX462" i="37"/>
  <c r="QUW462" i="37"/>
  <c r="QUV462" i="37"/>
  <c r="QUU462" i="37"/>
  <c r="QUT462" i="37"/>
  <c r="QUS462" i="37"/>
  <c r="QUR462" i="37"/>
  <c r="QUQ462" i="37"/>
  <c r="QUP462" i="37"/>
  <c r="QUO462" i="37"/>
  <c r="QUN462" i="37"/>
  <c r="QUM462" i="37"/>
  <c r="QUL462" i="37"/>
  <c r="QUK462" i="37"/>
  <c r="QUJ462" i="37"/>
  <c r="QUI462" i="37"/>
  <c r="QUH462" i="37"/>
  <c r="QUG462" i="37"/>
  <c r="QUF462" i="37"/>
  <c r="QUE462" i="37"/>
  <c r="QUD462" i="37"/>
  <c r="QUC462" i="37"/>
  <c r="QUB462" i="37"/>
  <c r="QUA462" i="37"/>
  <c r="QTZ462" i="37"/>
  <c r="QTY462" i="37"/>
  <c r="QTX462" i="37"/>
  <c r="QTW462" i="37"/>
  <c r="QTV462" i="37"/>
  <c r="QTU462" i="37"/>
  <c r="QTT462" i="37"/>
  <c r="QTS462" i="37"/>
  <c r="QTR462" i="37"/>
  <c r="QTQ462" i="37"/>
  <c r="QTP462" i="37"/>
  <c r="QTO462" i="37"/>
  <c r="QTN462" i="37"/>
  <c r="QTM462" i="37"/>
  <c r="QTL462" i="37"/>
  <c r="QTK462" i="37"/>
  <c r="QTJ462" i="37"/>
  <c r="QTI462" i="37"/>
  <c r="QTH462" i="37"/>
  <c r="QTG462" i="37"/>
  <c r="QTF462" i="37"/>
  <c r="QTE462" i="37"/>
  <c r="QTD462" i="37"/>
  <c r="QTC462" i="37"/>
  <c r="QTB462" i="37"/>
  <c r="QTA462" i="37"/>
  <c r="QSZ462" i="37"/>
  <c r="QSY462" i="37"/>
  <c r="QSX462" i="37"/>
  <c r="QSW462" i="37"/>
  <c r="QSV462" i="37"/>
  <c r="QSU462" i="37"/>
  <c r="QST462" i="37"/>
  <c r="QSS462" i="37"/>
  <c r="QSR462" i="37"/>
  <c r="QSQ462" i="37"/>
  <c r="QSP462" i="37"/>
  <c r="QSO462" i="37"/>
  <c r="QSN462" i="37"/>
  <c r="QSM462" i="37"/>
  <c r="QSL462" i="37"/>
  <c r="QSK462" i="37"/>
  <c r="QSJ462" i="37"/>
  <c r="QSI462" i="37"/>
  <c r="QSH462" i="37"/>
  <c r="QSG462" i="37"/>
  <c r="QSF462" i="37"/>
  <c r="QSE462" i="37"/>
  <c r="QSD462" i="37"/>
  <c r="QSC462" i="37"/>
  <c r="QSB462" i="37"/>
  <c r="QSA462" i="37"/>
  <c r="QRZ462" i="37"/>
  <c r="QRY462" i="37"/>
  <c r="QRX462" i="37"/>
  <c r="QRW462" i="37"/>
  <c r="QRV462" i="37"/>
  <c r="QRU462" i="37"/>
  <c r="QRT462" i="37"/>
  <c r="QRS462" i="37"/>
  <c r="QRR462" i="37"/>
  <c r="QRQ462" i="37"/>
  <c r="QRP462" i="37"/>
  <c r="QRO462" i="37"/>
  <c r="QRN462" i="37"/>
  <c r="QRM462" i="37"/>
  <c r="QRL462" i="37"/>
  <c r="QRK462" i="37"/>
  <c r="QRJ462" i="37"/>
  <c r="QRI462" i="37"/>
  <c r="QRH462" i="37"/>
  <c r="QRG462" i="37"/>
  <c r="QRF462" i="37"/>
  <c r="QRE462" i="37"/>
  <c r="QRD462" i="37"/>
  <c r="QRC462" i="37"/>
  <c r="QRB462" i="37"/>
  <c r="QRA462" i="37"/>
  <c r="QQZ462" i="37"/>
  <c r="QQY462" i="37"/>
  <c r="QQX462" i="37"/>
  <c r="QQW462" i="37"/>
  <c r="QQV462" i="37"/>
  <c r="QQU462" i="37"/>
  <c r="QQT462" i="37"/>
  <c r="QQS462" i="37"/>
  <c r="QQR462" i="37"/>
  <c r="QQQ462" i="37"/>
  <c r="QQP462" i="37"/>
  <c r="QQO462" i="37"/>
  <c r="QQN462" i="37"/>
  <c r="QQM462" i="37"/>
  <c r="QQL462" i="37"/>
  <c r="QQK462" i="37"/>
  <c r="QQJ462" i="37"/>
  <c r="QQI462" i="37"/>
  <c r="QQH462" i="37"/>
  <c r="QQG462" i="37"/>
  <c r="QQF462" i="37"/>
  <c r="QQE462" i="37"/>
  <c r="QQD462" i="37"/>
  <c r="QQC462" i="37"/>
  <c r="QQB462" i="37"/>
  <c r="QQA462" i="37"/>
  <c r="QPZ462" i="37"/>
  <c r="QPY462" i="37"/>
  <c r="QPX462" i="37"/>
  <c r="QPW462" i="37"/>
  <c r="QPV462" i="37"/>
  <c r="QPU462" i="37"/>
  <c r="QPT462" i="37"/>
  <c r="QPS462" i="37"/>
  <c r="QPR462" i="37"/>
  <c r="QPQ462" i="37"/>
  <c r="QPP462" i="37"/>
  <c r="QPO462" i="37"/>
  <c r="QPN462" i="37"/>
  <c r="QPM462" i="37"/>
  <c r="QPL462" i="37"/>
  <c r="QPK462" i="37"/>
  <c r="QPJ462" i="37"/>
  <c r="QPI462" i="37"/>
  <c r="QPH462" i="37"/>
  <c r="QPG462" i="37"/>
  <c r="QPF462" i="37"/>
  <c r="QPE462" i="37"/>
  <c r="QPD462" i="37"/>
  <c r="QPC462" i="37"/>
  <c r="QPB462" i="37"/>
  <c r="QPA462" i="37"/>
  <c r="QOZ462" i="37"/>
  <c r="QOY462" i="37"/>
  <c r="QOX462" i="37"/>
  <c r="QOW462" i="37"/>
  <c r="QOV462" i="37"/>
  <c r="QOU462" i="37"/>
  <c r="QOT462" i="37"/>
  <c r="QOS462" i="37"/>
  <c r="QOR462" i="37"/>
  <c r="QOQ462" i="37"/>
  <c r="QOP462" i="37"/>
  <c r="QOO462" i="37"/>
  <c r="QON462" i="37"/>
  <c r="QOM462" i="37"/>
  <c r="QOL462" i="37"/>
  <c r="QOK462" i="37"/>
  <c r="QOJ462" i="37"/>
  <c r="QOI462" i="37"/>
  <c r="QOH462" i="37"/>
  <c r="QOG462" i="37"/>
  <c r="QOF462" i="37"/>
  <c r="QOE462" i="37"/>
  <c r="QOD462" i="37"/>
  <c r="QOC462" i="37"/>
  <c r="QOB462" i="37"/>
  <c r="QOA462" i="37"/>
  <c r="QNZ462" i="37"/>
  <c r="QNY462" i="37"/>
  <c r="QNX462" i="37"/>
  <c r="QNW462" i="37"/>
  <c r="QNV462" i="37"/>
  <c r="QNU462" i="37"/>
  <c r="QNT462" i="37"/>
  <c r="QNS462" i="37"/>
  <c r="QNR462" i="37"/>
  <c r="QNQ462" i="37"/>
  <c r="QNP462" i="37"/>
  <c r="QNO462" i="37"/>
  <c r="QNN462" i="37"/>
  <c r="QNM462" i="37"/>
  <c r="QNL462" i="37"/>
  <c r="QNK462" i="37"/>
  <c r="QNJ462" i="37"/>
  <c r="QNI462" i="37"/>
  <c r="QNH462" i="37"/>
  <c r="QNG462" i="37"/>
  <c r="QNF462" i="37"/>
  <c r="QNE462" i="37"/>
  <c r="QND462" i="37"/>
  <c r="QNC462" i="37"/>
  <c r="QNB462" i="37"/>
  <c r="QNA462" i="37"/>
  <c r="QMZ462" i="37"/>
  <c r="QMY462" i="37"/>
  <c r="QMX462" i="37"/>
  <c r="QMW462" i="37"/>
  <c r="QMV462" i="37"/>
  <c r="QMU462" i="37"/>
  <c r="QMT462" i="37"/>
  <c r="QMS462" i="37"/>
  <c r="QMR462" i="37"/>
  <c r="QMQ462" i="37"/>
  <c r="QMP462" i="37"/>
  <c r="QMO462" i="37"/>
  <c r="QMN462" i="37"/>
  <c r="QMM462" i="37"/>
  <c r="QML462" i="37"/>
  <c r="QMK462" i="37"/>
  <c r="QMJ462" i="37"/>
  <c r="QMI462" i="37"/>
  <c r="QMH462" i="37"/>
  <c r="QMG462" i="37"/>
  <c r="QMF462" i="37"/>
  <c r="QME462" i="37"/>
  <c r="QMD462" i="37"/>
  <c r="QMC462" i="37"/>
  <c r="QMB462" i="37"/>
  <c r="QMA462" i="37"/>
  <c r="QLZ462" i="37"/>
  <c r="QLY462" i="37"/>
  <c r="QLX462" i="37"/>
  <c r="QLW462" i="37"/>
  <c r="QLV462" i="37"/>
  <c r="QLU462" i="37"/>
  <c r="QLT462" i="37"/>
  <c r="QLS462" i="37"/>
  <c r="QLR462" i="37"/>
  <c r="QLQ462" i="37"/>
  <c r="QLP462" i="37"/>
  <c r="QLO462" i="37"/>
  <c r="QLN462" i="37"/>
  <c r="QLM462" i="37"/>
  <c r="QLL462" i="37"/>
  <c r="QLK462" i="37"/>
  <c r="QLJ462" i="37"/>
  <c r="QLI462" i="37"/>
  <c r="QLH462" i="37"/>
  <c r="QLG462" i="37"/>
  <c r="QLF462" i="37"/>
  <c r="QLE462" i="37"/>
  <c r="QLD462" i="37"/>
  <c r="QLC462" i="37"/>
  <c r="QLB462" i="37"/>
  <c r="QLA462" i="37"/>
  <c r="QKZ462" i="37"/>
  <c r="QKY462" i="37"/>
  <c r="QKX462" i="37"/>
  <c r="QKW462" i="37"/>
  <c r="QKV462" i="37"/>
  <c r="QKU462" i="37"/>
  <c r="QKT462" i="37"/>
  <c r="QKS462" i="37"/>
  <c r="QKR462" i="37"/>
  <c r="QKQ462" i="37"/>
  <c r="QKP462" i="37"/>
  <c r="QKO462" i="37"/>
  <c r="QKN462" i="37"/>
  <c r="QKM462" i="37"/>
  <c r="QKL462" i="37"/>
  <c r="QKK462" i="37"/>
  <c r="QKJ462" i="37"/>
  <c r="QKI462" i="37"/>
  <c r="QKH462" i="37"/>
  <c r="QKG462" i="37"/>
  <c r="QKF462" i="37"/>
  <c r="QKE462" i="37"/>
  <c r="QKD462" i="37"/>
  <c r="QKC462" i="37"/>
  <c r="QKB462" i="37"/>
  <c r="QKA462" i="37"/>
  <c r="QJZ462" i="37"/>
  <c r="QJY462" i="37"/>
  <c r="QJX462" i="37"/>
  <c r="QJW462" i="37"/>
  <c r="QJV462" i="37"/>
  <c r="QJU462" i="37"/>
  <c r="QJT462" i="37"/>
  <c r="QJS462" i="37"/>
  <c r="QJR462" i="37"/>
  <c r="QJQ462" i="37"/>
  <c r="QJP462" i="37"/>
  <c r="QJO462" i="37"/>
  <c r="QJN462" i="37"/>
  <c r="QJM462" i="37"/>
  <c r="QJL462" i="37"/>
  <c r="QJK462" i="37"/>
  <c r="QJJ462" i="37"/>
  <c r="QJI462" i="37"/>
  <c r="QJH462" i="37"/>
  <c r="QJG462" i="37"/>
  <c r="QJF462" i="37"/>
  <c r="QJE462" i="37"/>
  <c r="QJD462" i="37"/>
  <c r="QJC462" i="37"/>
  <c r="QJB462" i="37"/>
  <c r="QJA462" i="37"/>
  <c r="QIZ462" i="37"/>
  <c r="QIY462" i="37"/>
  <c r="QIX462" i="37"/>
  <c r="QIW462" i="37"/>
  <c r="QIV462" i="37"/>
  <c r="QIU462" i="37"/>
  <c r="QIT462" i="37"/>
  <c r="QIS462" i="37"/>
  <c r="QIR462" i="37"/>
  <c r="QIQ462" i="37"/>
  <c r="QIP462" i="37"/>
  <c r="QIO462" i="37"/>
  <c r="QIN462" i="37"/>
  <c r="QIM462" i="37"/>
  <c r="QIL462" i="37"/>
  <c r="QIK462" i="37"/>
  <c r="QIJ462" i="37"/>
  <c r="QII462" i="37"/>
  <c r="QIH462" i="37"/>
  <c r="QIG462" i="37"/>
  <c r="QIF462" i="37"/>
  <c r="QIE462" i="37"/>
  <c r="QID462" i="37"/>
  <c r="QIC462" i="37"/>
  <c r="QIB462" i="37"/>
  <c r="QIA462" i="37"/>
  <c r="QHZ462" i="37"/>
  <c r="QHY462" i="37"/>
  <c r="QHX462" i="37"/>
  <c r="QHW462" i="37"/>
  <c r="QHV462" i="37"/>
  <c r="QHU462" i="37"/>
  <c r="QHT462" i="37"/>
  <c r="QHS462" i="37"/>
  <c r="QHR462" i="37"/>
  <c r="QHQ462" i="37"/>
  <c r="QHP462" i="37"/>
  <c r="QHO462" i="37"/>
  <c r="QHN462" i="37"/>
  <c r="QHM462" i="37"/>
  <c r="QHL462" i="37"/>
  <c r="QHK462" i="37"/>
  <c r="QHJ462" i="37"/>
  <c r="QHI462" i="37"/>
  <c r="QHH462" i="37"/>
  <c r="QHG462" i="37"/>
  <c r="QHF462" i="37"/>
  <c r="QHE462" i="37"/>
  <c r="QHD462" i="37"/>
  <c r="QHC462" i="37"/>
  <c r="QHB462" i="37"/>
  <c r="QHA462" i="37"/>
  <c r="QGZ462" i="37"/>
  <c r="QGY462" i="37"/>
  <c r="QGX462" i="37"/>
  <c r="QGW462" i="37"/>
  <c r="QGV462" i="37"/>
  <c r="QGU462" i="37"/>
  <c r="QGT462" i="37"/>
  <c r="QGS462" i="37"/>
  <c r="QGR462" i="37"/>
  <c r="QGQ462" i="37"/>
  <c r="QGP462" i="37"/>
  <c r="QGO462" i="37"/>
  <c r="QGN462" i="37"/>
  <c r="QGM462" i="37"/>
  <c r="QGL462" i="37"/>
  <c r="QGK462" i="37"/>
  <c r="QGJ462" i="37"/>
  <c r="QGI462" i="37"/>
  <c r="QGH462" i="37"/>
  <c r="QGG462" i="37"/>
  <c r="QGF462" i="37"/>
  <c r="QGE462" i="37"/>
  <c r="QGD462" i="37"/>
  <c r="QGC462" i="37"/>
  <c r="QGB462" i="37"/>
  <c r="QGA462" i="37"/>
  <c r="QFZ462" i="37"/>
  <c r="QFY462" i="37"/>
  <c r="QFX462" i="37"/>
  <c r="QFW462" i="37"/>
  <c r="QFV462" i="37"/>
  <c r="QFU462" i="37"/>
  <c r="QFT462" i="37"/>
  <c r="QFS462" i="37"/>
  <c r="QFR462" i="37"/>
  <c r="QFQ462" i="37"/>
  <c r="QFP462" i="37"/>
  <c r="QFO462" i="37"/>
  <c r="QFN462" i="37"/>
  <c r="QFM462" i="37"/>
  <c r="QFL462" i="37"/>
  <c r="QFK462" i="37"/>
  <c r="QFJ462" i="37"/>
  <c r="QFI462" i="37"/>
  <c r="QFH462" i="37"/>
  <c r="QFG462" i="37"/>
  <c r="QFF462" i="37"/>
  <c r="QFE462" i="37"/>
  <c r="QFD462" i="37"/>
  <c r="QFC462" i="37"/>
  <c r="QFB462" i="37"/>
  <c r="QFA462" i="37"/>
  <c r="QEZ462" i="37"/>
  <c r="QEY462" i="37"/>
  <c r="QEX462" i="37"/>
  <c r="QEW462" i="37"/>
  <c r="QEV462" i="37"/>
  <c r="QEU462" i="37"/>
  <c r="QET462" i="37"/>
  <c r="QES462" i="37"/>
  <c r="QER462" i="37"/>
  <c r="QEQ462" i="37"/>
  <c r="QEP462" i="37"/>
  <c r="QEO462" i="37"/>
  <c r="QEN462" i="37"/>
  <c r="QEM462" i="37"/>
  <c r="QEL462" i="37"/>
  <c r="QEK462" i="37"/>
  <c r="QEJ462" i="37"/>
  <c r="QEI462" i="37"/>
  <c r="QEH462" i="37"/>
  <c r="QEG462" i="37"/>
  <c r="QEF462" i="37"/>
  <c r="QEE462" i="37"/>
  <c r="QED462" i="37"/>
  <c r="QEC462" i="37"/>
  <c r="QEB462" i="37"/>
  <c r="QEA462" i="37"/>
  <c r="QDZ462" i="37"/>
  <c r="QDY462" i="37"/>
  <c r="QDX462" i="37"/>
  <c r="QDW462" i="37"/>
  <c r="QDV462" i="37"/>
  <c r="QDU462" i="37"/>
  <c r="QDT462" i="37"/>
  <c r="QDS462" i="37"/>
  <c r="QDR462" i="37"/>
  <c r="QDQ462" i="37"/>
  <c r="QDP462" i="37"/>
  <c r="QDO462" i="37"/>
  <c r="QDN462" i="37"/>
  <c r="QDM462" i="37"/>
  <c r="QDL462" i="37"/>
  <c r="QDK462" i="37"/>
  <c r="QDJ462" i="37"/>
  <c r="QDI462" i="37"/>
  <c r="QDH462" i="37"/>
  <c r="QDG462" i="37"/>
  <c r="QDF462" i="37"/>
  <c r="QDE462" i="37"/>
  <c r="QDD462" i="37"/>
  <c r="QDC462" i="37"/>
  <c r="QDB462" i="37"/>
  <c r="QDA462" i="37"/>
  <c r="QCZ462" i="37"/>
  <c r="QCY462" i="37"/>
  <c r="QCX462" i="37"/>
  <c r="QCW462" i="37"/>
  <c r="QCV462" i="37"/>
  <c r="QCU462" i="37"/>
  <c r="QCT462" i="37"/>
  <c r="QCS462" i="37"/>
  <c r="QCR462" i="37"/>
  <c r="QCQ462" i="37"/>
  <c r="QCP462" i="37"/>
  <c r="QCO462" i="37"/>
  <c r="QCN462" i="37"/>
  <c r="QCM462" i="37"/>
  <c r="QCL462" i="37"/>
  <c r="QCK462" i="37"/>
  <c r="QCJ462" i="37"/>
  <c r="QCI462" i="37"/>
  <c r="QCH462" i="37"/>
  <c r="QCG462" i="37"/>
  <c r="QCF462" i="37"/>
  <c r="QCE462" i="37"/>
  <c r="QCD462" i="37"/>
  <c r="QCC462" i="37"/>
  <c r="QCB462" i="37"/>
  <c r="QCA462" i="37"/>
  <c r="QBZ462" i="37"/>
  <c r="QBY462" i="37"/>
  <c r="QBX462" i="37"/>
  <c r="QBW462" i="37"/>
  <c r="QBV462" i="37"/>
  <c r="QBU462" i="37"/>
  <c r="QBT462" i="37"/>
  <c r="QBS462" i="37"/>
  <c r="QBR462" i="37"/>
  <c r="QBQ462" i="37"/>
  <c r="QBP462" i="37"/>
  <c r="QBO462" i="37"/>
  <c r="QBN462" i="37"/>
  <c r="QBM462" i="37"/>
  <c r="QBL462" i="37"/>
  <c r="QBK462" i="37"/>
  <c r="QBJ462" i="37"/>
  <c r="QBI462" i="37"/>
  <c r="QBH462" i="37"/>
  <c r="QBG462" i="37"/>
  <c r="QBF462" i="37"/>
  <c r="QBE462" i="37"/>
  <c r="QBD462" i="37"/>
  <c r="QBC462" i="37"/>
  <c r="QBB462" i="37"/>
  <c r="QBA462" i="37"/>
  <c r="QAZ462" i="37"/>
  <c r="QAY462" i="37"/>
  <c r="QAX462" i="37"/>
  <c r="QAW462" i="37"/>
  <c r="QAV462" i="37"/>
  <c r="QAU462" i="37"/>
  <c r="QAT462" i="37"/>
  <c r="QAS462" i="37"/>
  <c r="QAR462" i="37"/>
  <c r="QAQ462" i="37"/>
  <c r="QAP462" i="37"/>
  <c r="QAO462" i="37"/>
  <c r="QAN462" i="37"/>
  <c r="QAM462" i="37"/>
  <c r="QAL462" i="37"/>
  <c r="QAK462" i="37"/>
  <c r="QAJ462" i="37"/>
  <c r="QAI462" i="37"/>
  <c r="QAH462" i="37"/>
  <c r="QAG462" i="37"/>
  <c r="QAF462" i="37"/>
  <c r="QAE462" i="37"/>
  <c r="QAD462" i="37"/>
  <c r="QAC462" i="37"/>
  <c r="QAB462" i="37"/>
  <c r="QAA462" i="37"/>
  <c r="PZZ462" i="37"/>
  <c r="PZY462" i="37"/>
  <c r="PZX462" i="37"/>
  <c r="PZW462" i="37"/>
  <c r="PZV462" i="37"/>
  <c r="PZU462" i="37"/>
  <c r="PZT462" i="37"/>
  <c r="PZS462" i="37"/>
  <c r="PZR462" i="37"/>
  <c r="PZQ462" i="37"/>
  <c r="PZP462" i="37"/>
  <c r="PZO462" i="37"/>
  <c r="PZN462" i="37"/>
  <c r="PZM462" i="37"/>
  <c r="PZL462" i="37"/>
  <c r="PZK462" i="37"/>
  <c r="PZJ462" i="37"/>
  <c r="PZI462" i="37"/>
  <c r="PZH462" i="37"/>
  <c r="PZG462" i="37"/>
  <c r="PZF462" i="37"/>
  <c r="PZE462" i="37"/>
  <c r="PZD462" i="37"/>
  <c r="PZC462" i="37"/>
  <c r="PZB462" i="37"/>
  <c r="PZA462" i="37"/>
  <c r="PYZ462" i="37"/>
  <c r="PYY462" i="37"/>
  <c r="PYX462" i="37"/>
  <c r="PYW462" i="37"/>
  <c r="PYV462" i="37"/>
  <c r="PYU462" i="37"/>
  <c r="PYT462" i="37"/>
  <c r="PYS462" i="37"/>
  <c r="PYR462" i="37"/>
  <c r="PYQ462" i="37"/>
  <c r="PYP462" i="37"/>
  <c r="PYO462" i="37"/>
  <c r="PYN462" i="37"/>
  <c r="PYM462" i="37"/>
  <c r="PYL462" i="37"/>
  <c r="PYK462" i="37"/>
  <c r="PYJ462" i="37"/>
  <c r="PYI462" i="37"/>
  <c r="PYH462" i="37"/>
  <c r="PYG462" i="37"/>
  <c r="PYF462" i="37"/>
  <c r="PYE462" i="37"/>
  <c r="PYD462" i="37"/>
  <c r="PYC462" i="37"/>
  <c r="PYB462" i="37"/>
  <c r="PYA462" i="37"/>
  <c r="PXZ462" i="37"/>
  <c r="PXY462" i="37"/>
  <c r="PXX462" i="37"/>
  <c r="PXW462" i="37"/>
  <c r="PXV462" i="37"/>
  <c r="PXU462" i="37"/>
  <c r="PXT462" i="37"/>
  <c r="PXS462" i="37"/>
  <c r="PXR462" i="37"/>
  <c r="PXQ462" i="37"/>
  <c r="PXP462" i="37"/>
  <c r="PXO462" i="37"/>
  <c r="PXN462" i="37"/>
  <c r="PXM462" i="37"/>
  <c r="PXL462" i="37"/>
  <c r="PXK462" i="37"/>
  <c r="PXJ462" i="37"/>
  <c r="PXI462" i="37"/>
  <c r="PXH462" i="37"/>
  <c r="PXG462" i="37"/>
  <c r="PXF462" i="37"/>
  <c r="PXE462" i="37"/>
  <c r="PXD462" i="37"/>
  <c r="PXC462" i="37"/>
  <c r="PXB462" i="37"/>
  <c r="PXA462" i="37"/>
  <c r="PWZ462" i="37"/>
  <c r="PWY462" i="37"/>
  <c r="PWX462" i="37"/>
  <c r="PWW462" i="37"/>
  <c r="PWV462" i="37"/>
  <c r="PWU462" i="37"/>
  <c r="PWT462" i="37"/>
  <c r="PWS462" i="37"/>
  <c r="PWR462" i="37"/>
  <c r="PWQ462" i="37"/>
  <c r="PWP462" i="37"/>
  <c r="PWO462" i="37"/>
  <c r="PWN462" i="37"/>
  <c r="PWM462" i="37"/>
  <c r="PWL462" i="37"/>
  <c r="PWK462" i="37"/>
  <c r="PWJ462" i="37"/>
  <c r="PWI462" i="37"/>
  <c r="PWH462" i="37"/>
  <c r="PWG462" i="37"/>
  <c r="PWF462" i="37"/>
  <c r="PWE462" i="37"/>
  <c r="PWD462" i="37"/>
  <c r="PWC462" i="37"/>
  <c r="PWB462" i="37"/>
  <c r="PWA462" i="37"/>
  <c r="PVZ462" i="37"/>
  <c r="PVY462" i="37"/>
  <c r="PVX462" i="37"/>
  <c r="PVW462" i="37"/>
  <c r="PVV462" i="37"/>
  <c r="PVU462" i="37"/>
  <c r="PVT462" i="37"/>
  <c r="PVS462" i="37"/>
  <c r="PVR462" i="37"/>
  <c r="PVQ462" i="37"/>
  <c r="PVP462" i="37"/>
  <c r="PVO462" i="37"/>
  <c r="PVN462" i="37"/>
  <c r="PVM462" i="37"/>
  <c r="PVL462" i="37"/>
  <c r="PVK462" i="37"/>
  <c r="PVJ462" i="37"/>
  <c r="PVI462" i="37"/>
  <c r="PVH462" i="37"/>
  <c r="PVG462" i="37"/>
  <c r="PVF462" i="37"/>
  <c r="PVE462" i="37"/>
  <c r="PVD462" i="37"/>
  <c r="PVC462" i="37"/>
  <c r="PVB462" i="37"/>
  <c r="PVA462" i="37"/>
  <c r="PUZ462" i="37"/>
  <c r="PUY462" i="37"/>
  <c r="PUX462" i="37"/>
  <c r="PUW462" i="37"/>
  <c r="PUV462" i="37"/>
  <c r="PUU462" i="37"/>
  <c r="PUT462" i="37"/>
  <c r="PUS462" i="37"/>
  <c r="PUR462" i="37"/>
  <c r="PUQ462" i="37"/>
  <c r="PUP462" i="37"/>
  <c r="PUO462" i="37"/>
  <c r="PUN462" i="37"/>
  <c r="PUM462" i="37"/>
  <c r="PUL462" i="37"/>
  <c r="PUK462" i="37"/>
  <c r="PUJ462" i="37"/>
  <c r="PUI462" i="37"/>
  <c r="PUH462" i="37"/>
  <c r="PUG462" i="37"/>
  <c r="PUF462" i="37"/>
  <c r="PUE462" i="37"/>
  <c r="PUD462" i="37"/>
  <c r="PUC462" i="37"/>
  <c r="PUB462" i="37"/>
  <c r="PUA462" i="37"/>
  <c r="PTZ462" i="37"/>
  <c r="PTY462" i="37"/>
  <c r="PTX462" i="37"/>
  <c r="PTW462" i="37"/>
  <c r="PTV462" i="37"/>
  <c r="PTU462" i="37"/>
  <c r="PTT462" i="37"/>
  <c r="PTS462" i="37"/>
  <c r="PTR462" i="37"/>
  <c r="PTQ462" i="37"/>
  <c r="PTP462" i="37"/>
  <c r="PTO462" i="37"/>
  <c r="PTN462" i="37"/>
  <c r="PTM462" i="37"/>
  <c r="PTL462" i="37"/>
  <c r="PTK462" i="37"/>
  <c r="PTJ462" i="37"/>
  <c r="PTI462" i="37"/>
  <c r="PTH462" i="37"/>
  <c r="PTG462" i="37"/>
  <c r="PTF462" i="37"/>
  <c r="PTE462" i="37"/>
  <c r="PTD462" i="37"/>
  <c r="PTC462" i="37"/>
  <c r="PTB462" i="37"/>
  <c r="PTA462" i="37"/>
  <c r="PSZ462" i="37"/>
  <c r="PSY462" i="37"/>
  <c r="PSX462" i="37"/>
  <c r="PSW462" i="37"/>
  <c r="PSV462" i="37"/>
  <c r="PSU462" i="37"/>
  <c r="PST462" i="37"/>
  <c r="PSS462" i="37"/>
  <c r="PSR462" i="37"/>
  <c r="PSQ462" i="37"/>
  <c r="PSP462" i="37"/>
  <c r="PSO462" i="37"/>
  <c r="PSN462" i="37"/>
  <c r="PSM462" i="37"/>
  <c r="PSL462" i="37"/>
  <c r="PSK462" i="37"/>
  <c r="PSJ462" i="37"/>
  <c r="PSI462" i="37"/>
  <c r="PSH462" i="37"/>
  <c r="PSG462" i="37"/>
  <c r="PSF462" i="37"/>
  <c r="PSE462" i="37"/>
  <c r="PSD462" i="37"/>
  <c r="PSC462" i="37"/>
  <c r="PSB462" i="37"/>
  <c r="PSA462" i="37"/>
  <c r="PRZ462" i="37"/>
  <c r="PRY462" i="37"/>
  <c r="PRX462" i="37"/>
  <c r="PRW462" i="37"/>
  <c r="PRV462" i="37"/>
  <c r="PRU462" i="37"/>
  <c r="PRT462" i="37"/>
  <c r="PRS462" i="37"/>
  <c r="PRR462" i="37"/>
  <c r="PRQ462" i="37"/>
  <c r="PRP462" i="37"/>
  <c r="PRO462" i="37"/>
  <c r="PRN462" i="37"/>
  <c r="PRM462" i="37"/>
  <c r="PRL462" i="37"/>
  <c r="PRK462" i="37"/>
  <c r="PRJ462" i="37"/>
  <c r="PRI462" i="37"/>
  <c r="PRH462" i="37"/>
  <c r="PRG462" i="37"/>
  <c r="PRF462" i="37"/>
  <c r="PRE462" i="37"/>
  <c r="PRD462" i="37"/>
  <c r="PRC462" i="37"/>
  <c r="PRB462" i="37"/>
  <c r="PRA462" i="37"/>
  <c r="PQZ462" i="37"/>
  <c r="PQY462" i="37"/>
  <c r="PQX462" i="37"/>
  <c r="PQW462" i="37"/>
  <c r="PQV462" i="37"/>
  <c r="PQU462" i="37"/>
  <c r="PQT462" i="37"/>
  <c r="PQS462" i="37"/>
  <c r="PQR462" i="37"/>
  <c r="PQQ462" i="37"/>
  <c r="PQP462" i="37"/>
  <c r="PQO462" i="37"/>
  <c r="PQN462" i="37"/>
  <c r="PQM462" i="37"/>
  <c r="PQL462" i="37"/>
  <c r="PQK462" i="37"/>
  <c r="PQJ462" i="37"/>
  <c r="PQI462" i="37"/>
  <c r="PQH462" i="37"/>
  <c r="PQG462" i="37"/>
  <c r="PQF462" i="37"/>
  <c r="PQE462" i="37"/>
  <c r="PQD462" i="37"/>
  <c r="PQC462" i="37"/>
  <c r="PQB462" i="37"/>
  <c r="PQA462" i="37"/>
  <c r="PPZ462" i="37"/>
  <c r="PPY462" i="37"/>
  <c r="PPX462" i="37"/>
  <c r="PPW462" i="37"/>
  <c r="PPV462" i="37"/>
  <c r="PPU462" i="37"/>
  <c r="PPT462" i="37"/>
  <c r="PPS462" i="37"/>
  <c r="PPR462" i="37"/>
  <c r="PPQ462" i="37"/>
  <c r="PPP462" i="37"/>
  <c r="PPO462" i="37"/>
  <c r="PPN462" i="37"/>
  <c r="PPM462" i="37"/>
  <c r="PPL462" i="37"/>
  <c r="PPK462" i="37"/>
  <c r="PPJ462" i="37"/>
  <c r="PPI462" i="37"/>
  <c r="PPH462" i="37"/>
  <c r="PPG462" i="37"/>
  <c r="PPF462" i="37"/>
  <c r="PPE462" i="37"/>
  <c r="PPD462" i="37"/>
  <c r="PPC462" i="37"/>
  <c r="PPB462" i="37"/>
  <c r="PPA462" i="37"/>
  <c r="POZ462" i="37"/>
  <c r="POY462" i="37"/>
  <c r="POX462" i="37"/>
  <c r="POW462" i="37"/>
  <c r="POV462" i="37"/>
  <c r="POU462" i="37"/>
  <c r="POT462" i="37"/>
  <c r="POS462" i="37"/>
  <c r="POR462" i="37"/>
  <c r="POQ462" i="37"/>
  <c r="POP462" i="37"/>
  <c r="POO462" i="37"/>
  <c r="PON462" i="37"/>
  <c r="POM462" i="37"/>
  <c r="POL462" i="37"/>
  <c r="POK462" i="37"/>
  <c r="POJ462" i="37"/>
  <c r="POI462" i="37"/>
  <c r="POH462" i="37"/>
  <c r="POG462" i="37"/>
  <c r="POF462" i="37"/>
  <c r="POE462" i="37"/>
  <c r="POD462" i="37"/>
  <c r="POC462" i="37"/>
  <c r="POB462" i="37"/>
  <c r="POA462" i="37"/>
  <c r="PNZ462" i="37"/>
  <c r="PNY462" i="37"/>
  <c r="PNX462" i="37"/>
  <c r="PNW462" i="37"/>
  <c r="PNV462" i="37"/>
  <c r="PNU462" i="37"/>
  <c r="PNT462" i="37"/>
  <c r="PNS462" i="37"/>
  <c r="PNR462" i="37"/>
  <c r="PNQ462" i="37"/>
  <c r="PNP462" i="37"/>
  <c r="PNO462" i="37"/>
  <c r="PNN462" i="37"/>
  <c r="PNM462" i="37"/>
  <c r="PNL462" i="37"/>
  <c r="PNK462" i="37"/>
  <c r="PNJ462" i="37"/>
  <c r="PNI462" i="37"/>
  <c r="PNH462" i="37"/>
  <c r="PNG462" i="37"/>
  <c r="PNF462" i="37"/>
  <c r="PNE462" i="37"/>
  <c r="PND462" i="37"/>
  <c r="PNC462" i="37"/>
  <c r="PNB462" i="37"/>
  <c r="PNA462" i="37"/>
  <c r="PMZ462" i="37"/>
  <c r="PMY462" i="37"/>
  <c r="PMX462" i="37"/>
  <c r="PMW462" i="37"/>
  <c r="PMV462" i="37"/>
  <c r="PMU462" i="37"/>
  <c r="PMT462" i="37"/>
  <c r="PMS462" i="37"/>
  <c r="PMR462" i="37"/>
  <c r="PMQ462" i="37"/>
  <c r="PMP462" i="37"/>
  <c r="PMO462" i="37"/>
  <c r="PMN462" i="37"/>
  <c r="PMM462" i="37"/>
  <c r="PML462" i="37"/>
  <c r="PMK462" i="37"/>
  <c r="PMJ462" i="37"/>
  <c r="PMI462" i="37"/>
  <c r="PMH462" i="37"/>
  <c r="PMG462" i="37"/>
  <c r="PMF462" i="37"/>
  <c r="PME462" i="37"/>
  <c r="PMD462" i="37"/>
  <c r="PMC462" i="37"/>
  <c r="PMB462" i="37"/>
  <c r="PMA462" i="37"/>
  <c r="PLZ462" i="37"/>
  <c r="PLY462" i="37"/>
  <c r="PLX462" i="37"/>
  <c r="PLW462" i="37"/>
  <c r="PLV462" i="37"/>
  <c r="PLU462" i="37"/>
  <c r="PLT462" i="37"/>
  <c r="PLS462" i="37"/>
  <c r="PLR462" i="37"/>
  <c r="PLQ462" i="37"/>
  <c r="PLP462" i="37"/>
  <c r="PLO462" i="37"/>
  <c r="PLN462" i="37"/>
  <c r="PLM462" i="37"/>
  <c r="PLL462" i="37"/>
  <c r="PLK462" i="37"/>
  <c r="PLJ462" i="37"/>
  <c r="PLI462" i="37"/>
  <c r="PLH462" i="37"/>
  <c r="PLG462" i="37"/>
  <c r="PLF462" i="37"/>
  <c r="PLE462" i="37"/>
  <c r="PLD462" i="37"/>
  <c r="PLC462" i="37"/>
  <c r="PLB462" i="37"/>
  <c r="PLA462" i="37"/>
  <c r="PKZ462" i="37"/>
  <c r="PKY462" i="37"/>
  <c r="PKX462" i="37"/>
  <c r="PKW462" i="37"/>
  <c r="PKV462" i="37"/>
  <c r="PKU462" i="37"/>
  <c r="PKT462" i="37"/>
  <c r="PKS462" i="37"/>
  <c r="PKR462" i="37"/>
  <c r="PKQ462" i="37"/>
  <c r="PKP462" i="37"/>
  <c r="PKO462" i="37"/>
  <c r="PKN462" i="37"/>
  <c r="PKM462" i="37"/>
  <c r="PKL462" i="37"/>
  <c r="PKK462" i="37"/>
  <c r="PKJ462" i="37"/>
  <c r="PKI462" i="37"/>
  <c r="PKH462" i="37"/>
  <c r="PKG462" i="37"/>
  <c r="PKF462" i="37"/>
  <c r="PKE462" i="37"/>
  <c r="PKD462" i="37"/>
  <c r="PKC462" i="37"/>
  <c r="PKB462" i="37"/>
  <c r="PKA462" i="37"/>
  <c r="PJZ462" i="37"/>
  <c r="PJY462" i="37"/>
  <c r="PJX462" i="37"/>
  <c r="PJW462" i="37"/>
  <c r="PJV462" i="37"/>
  <c r="PJU462" i="37"/>
  <c r="PJT462" i="37"/>
  <c r="PJS462" i="37"/>
  <c r="PJR462" i="37"/>
  <c r="PJQ462" i="37"/>
  <c r="PJP462" i="37"/>
  <c r="PJO462" i="37"/>
  <c r="PJN462" i="37"/>
  <c r="PJM462" i="37"/>
  <c r="PJL462" i="37"/>
  <c r="PJK462" i="37"/>
  <c r="PJJ462" i="37"/>
  <c r="PJI462" i="37"/>
  <c r="PJH462" i="37"/>
  <c r="PJG462" i="37"/>
  <c r="PJF462" i="37"/>
  <c r="PJE462" i="37"/>
  <c r="PJD462" i="37"/>
  <c r="PJC462" i="37"/>
  <c r="PJB462" i="37"/>
  <c r="PJA462" i="37"/>
  <c r="PIZ462" i="37"/>
  <c r="PIY462" i="37"/>
  <c r="PIX462" i="37"/>
  <c r="PIW462" i="37"/>
  <c r="PIV462" i="37"/>
  <c r="PIU462" i="37"/>
  <c r="PIT462" i="37"/>
  <c r="PIS462" i="37"/>
  <c r="PIR462" i="37"/>
  <c r="PIQ462" i="37"/>
  <c r="PIP462" i="37"/>
  <c r="PIO462" i="37"/>
  <c r="PIN462" i="37"/>
  <c r="PIM462" i="37"/>
  <c r="PIL462" i="37"/>
  <c r="PIK462" i="37"/>
  <c r="PIJ462" i="37"/>
  <c r="PII462" i="37"/>
  <c r="PIH462" i="37"/>
  <c r="PIG462" i="37"/>
  <c r="PIF462" i="37"/>
  <c r="PIE462" i="37"/>
  <c r="PID462" i="37"/>
  <c r="PIC462" i="37"/>
  <c r="PIB462" i="37"/>
  <c r="PIA462" i="37"/>
  <c r="PHZ462" i="37"/>
  <c r="PHY462" i="37"/>
  <c r="PHX462" i="37"/>
  <c r="PHW462" i="37"/>
  <c r="PHV462" i="37"/>
  <c r="PHU462" i="37"/>
  <c r="PHT462" i="37"/>
  <c r="PHS462" i="37"/>
  <c r="PHR462" i="37"/>
  <c r="PHQ462" i="37"/>
  <c r="PHP462" i="37"/>
  <c r="PHO462" i="37"/>
  <c r="PHN462" i="37"/>
  <c r="PHM462" i="37"/>
  <c r="PHL462" i="37"/>
  <c r="PHK462" i="37"/>
  <c r="PHJ462" i="37"/>
  <c r="PHI462" i="37"/>
  <c r="PHH462" i="37"/>
  <c r="PHG462" i="37"/>
  <c r="PHF462" i="37"/>
  <c r="PHE462" i="37"/>
  <c r="PHD462" i="37"/>
  <c r="PHC462" i="37"/>
  <c r="PHB462" i="37"/>
  <c r="PHA462" i="37"/>
  <c r="PGZ462" i="37"/>
  <c r="PGY462" i="37"/>
  <c r="PGX462" i="37"/>
  <c r="PGW462" i="37"/>
  <c r="PGV462" i="37"/>
  <c r="PGU462" i="37"/>
  <c r="PGT462" i="37"/>
  <c r="PGS462" i="37"/>
  <c r="PGR462" i="37"/>
  <c r="PGQ462" i="37"/>
  <c r="PGP462" i="37"/>
  <c r="PGO462" i="37"/>
  <c r="PGN462" i="37"/>
  <c r="PGM462" i="37"/>
  <c r="PGL462" i="37"/>
  <c r="PGK462" i="37"/>
  <c r="PGJ462" i="37"/>
  <c r="PGI462" i="37"/>
  <c r="PGH462" i="37"/>
  <c r="PGG462" i="37"/>
  <c r="PGF462" i="37"/>
  <c r="PGE462" i="37"/>
  <c r="PGD462" i="37"/>
  <c r="PGC462" i="37"/>
  <c r="PGB462" i="37"/>
  <c r="PGA462" i="37"/>
  <c r="PFZ462" i="37"/>
  <c r="PFY462" i="37"/>
  <c r="PFX462" i="37"/>
  <c r="PFW462" i="37"/>
  <c r="PFV462" i="37"/>
  <c r="PFU462" i="37"/>
  <c r="PFT462" i="37"/>
  <c r="PFS462" i="37"/>
  <c r="PFR462" i="37"/>
  <c r="PFQ462" i="37"/>
  <c r="PFP462" i="37"/>
  <c r="PFO462" i="37"/>
  <c r="PFN462" i="37"/>
  <c r="PFM462" i="37"/>
  <c r="PFL462" i="37"/>
  <c r="PFK462" i="37"/>
  <c r="PFJ462" i="37"/>
  <c r="PFI462" i="37"/>
  <c r="PFH462" i="37"/>
  <c r="PFG462" i="37"/>
  <c r="PFF462" i="37"/>
  <c r="PFE462" i="37"/>
  <c r="PFD462" i="37"/>
  <c r="PFC462" i="37"/>
  <c r="PFB462" i="37"/>
  <c r="PFA462" i="37"/>
  <c r="PEZ462" i="37"/>
  <c r="PEY462" i="37"/>
  <c r="PEX462" i="37"/>
  <c r="PEW462" i="37"/>
  <c r="PEV462" i="37"/>
  <c r="PEU462" i="37"/>
  <c r="PET462" i="37"/>
  <c r="PES462" i="37"/>
  <c r="PER462" i="37"/>
  <c r="PEQ462" i="37"/>
  <c r="PEP462" i="37"/>
  <c r="PEO462" i="37"/>
  <c r="PEN462" i="37"/>
  <c r="PEM462" i="37"/>
  <c r="PEL462" i="37"/>
  <c r="PEK462" i="37"/>
  <c r="PEJ462" i="37"/>
  <c r="PEI462" i="37"/>
  <c r="PEH462" i="37"/>
  <c r="PEG462" i="37"/>
  <c r="PEF462" i="37"/>
  <c r="PEE462" i="37"/>
  <c r="PED462" i="37"/>
  <c r="PEC462" i="37"/>
  <c r="PEB462" i="37"/>
  <c r="PEA462" i="37"/>
  <c r="PDZ462" i="37"/>
  <c r="PDY462" i="37"/>
  <c r="PDX462" i="37"/>
  <c r="PDW462" i="37"/>
  <c r="PDV462" i="37"/>
  <c r="PDU462" i="37"/>
  <c r="PDT462" i="37"/>
  <c r="PDS462" i="37"/>
  <c r="PDR462" i="37"/>
  <c r="PDQ462" i="37"/>
  <c r="PDP462" i="37"/>
  <c r="PDO462" i="37"/>
  <c r="PDN462" i="37"/>
  <c r="PDM462" i="37"/>
  <c r="PDL462" i="37"/>
  <c r="PDK462" i="37"/>
  <c r="PDJ462" i="37"/>
  <c r="PDI462" i="37"/>
  <c r="PDH462" i="37"/>
  <c r="PDG462" i="37"/>
  <c r="PDF462" i="37"/>
  <c r="PDE462" i="37"/>
  <c r="PDD462" i="37"/>
  <c r="PDC462" i="37"/>
  <c r="PDB462" i="37"/>
  <c r="PDA462" i="37"/>
  <c r="PCZ462" i="37"/>
  <c r="PCY462" i="37"/>
  <c r="PCX462" i="37"/>
  <c r="PCW462" i="37"/>
  <c r="PCV462" i="37"/>
  <c r="PCU462" i="37"/>
  <c r="PCT462" i="37"/>
  <c r="PCS462" i="37"/>
  <c r="PCR462" i="37"/>
  <c r="PCQ462" i="37"/>
  <c r="PCP462" i="37"/>
  <c r="PCO462" i="37"/>
  <c r="PCN462" i="37"/>
  <c r="PCM462" i="37"/>
  <c r="PCL462" i="37"/>
  <c r="PCK462" i="37"/>
  <c r="PCJ462" i="37"/>
  <c r="PCI462" i="37"/>
  <c r="PCH462" i="37"/>
  <c r="PCG462" i="37"/>
  <c r="PCF462" i="37"/>
  <c r="PCE462" i="37"/>
  <c r="PCD462" i="37"/>
  <c r="PCC462" i="37"/>
  <c r="PCB462" i="37"/>
  <c r="PCA462" i="37"/>
  <c r="PBZ462" i="37"/>
  <c r="PBY462" i="37"/>
  <c r="PBX462" i="37"/>
  <c r="PBW462" i="37"/>
  <c r="PBV462" i="37"/>
  <c r="PBU462" i="37"/>
  <c r="PBT462" i="37"/>
  <c r="PBS462" i="37"/>
  <c r="PBR462" i="37"/>
  <c r="PBQ462" i="37"/>
  <c r="PBP462" i="37"/>
  <c r="PBO462" i="37"/>
  <c r="PBN462" i="37"/>
  <c r="PBM462" i="37"/>
  <c r="PBL462" i="37"/>
  <c r="PBK462" i="37"/>
  <c r="PBJ462" i="37"/>
  <c r="PBI462" i="37"/>
  <c r="PBH462" i="37"/>
  <c r="PBG462" i="37"/>
  <c r="PBF462" i="37"/>
  <c r="PBE462" i="37"/>
  <c r="PBD462" i="37"/>
  <c r="PBC462" i="37"/>
  <c r="PBB462" i="37"/>
  <c r="PBA462" i="37"/>
  <c r="PAZ462" i="37"/>
  <c r="PAY462" i="37"/>
  <c r="PAX462" i="37"/>
  <c r="PAW462" i="37"/>
  <c r="PAV462" i="37"/>
  <c r="PAU462" i="37"/>
  <c r="PAT462" i="37"/>
  <c r="PAS462" i="37"/>
  <c r="PAR462" i="37"/>
  <c r="PAQ462" i="37"/>
  <c r="PAP462" i="37"/>
  <c r="PAO462" i="37"/>
  <c r="PAN462" i="37"/>
  <c r="PAM462" i="37"/>
  <c r="PAL462" i="37"/>
  <c r="PAK462" i="37"/>
  <c r="PAJ462" i="37"/>
  <c r="PAI462" i="37"/>
  <c r="PAH462" i="37"/>
  <c r="PAG462" i="37"/>
  <c r="PAF462" i="37"/>
  <c r="PAE462" i="37"/>
  <c r="PAD462" i="37"/>
  <c r="PAC462" i="37"/>
  <c r="PAB462" i="37"/>
  <c r="PAA462" i="37"/>
  <c r="OZZ462" i="37"/>
  <c r="OZY462" i="37"/>
  <c r="OZX462" i="37"/>
  <c r="OZW462" i="37"/>
  <c r="OZV462" i="37"/>
  <c r="OZU462" i="37"/>
  <c r="OZT462" i="37"/>
  <c r="OZS462" i="37"/>
  <c r="OZR462" i="37"/>
  <c r="OZQ462" i="37"/>
  <c r="OZP462" i="37"/>
  <c r="OZO462" i="37"/>
  <c r="OZN462" i="37"/>
  <c r="OZM462" i="37"/>
  <c r="OZL462" i="37"/>
  <c r="OZK462" i="37"/>
  <c r="OZJ462" i="37"/>
  <c r="OZI462" i="37"/>
  <c r="OZH462" i="37"/>
  <c r="OZG462" i="37"/>
  <c r="OZF462" i="37"/>
  <c r="OZE462" i="37"/>
  <c r="OZD462" i="37"/>
  <c r="OZC462" i="37"/>
  <c r="OZB462" i="37"/>
  <c r="OZA462" i="37"/>
  <c r="OYZ462" i="37"/>
  <c r="OYY462" i="37"/>
  <c r="OYX462" i="37"/>
  <c r="OYW462" i="37"/>
  <c r="OYV462" i="37"/>
  <c r="OYU462" i="37"/>
  <c r="OYT462" i="37"/>
  <c r="OYS462" i="37"/>
  <c r="OYR462" i="37"/>
  <c r="OYQ462" i="37"/>
  <c r="OYP462" i="37"/>
  <c r="OYO462" i="37"/>
  <c r="OYN462" i="37"/>
  <c r="OYM462" i="37"/>
  <c r="OYL462" i="37"/>
  <c r="OYK462" i="37"/>
  <c r="OYJ462" i="37"/>
  <c r="OYI462" i="37"/>
  <c r="OYH462" i="37"/>
  <c r="OYG462" i="37"/>
  <c r="OYF462" i="37"/>
  <c r="OYE462" i="37"/>
  <c r="OYD462" i="37"/>
  <c r="OYC462" i="37"/>
  <c r="OYB462" i="37"/>
  <c r="OYA462" i="37"/>
  <c r="OXZ462" i="37"/>
  <c r="OXY462" i="37"/>
  <c r="OXX462" i="37"/>
  <c r="OXW462" i="37"/>
  <c r="OXV462" i="37"/>
  <c r="OXU462" i="37"/>
  <c r="OXT462" i="37"/>
  <c r="OXS462" i="37"/>
  <c r="OXR462" i="37"/>
  <c r="OXQ462" i="37"/>
  <c r="OXP462" i="37"/>
  <c r="OXO462" i="37"/>
  <c r="OXN462" i="37"/>
  <c r="OXM462" i="37"/>
  <c r="OXL462" i="37"/>
  <c r="OXK462" i="37"/>
  <c r="OXJ462" i="37"/>
  <c r="OXI462" i="37"/>
  <c r="OXH462" i="37"/>
  <c r="OXG462" i="37"/>
  <c r="OXF462" i="37"/>
  <c r="OXE462" i="37"/>
  <c r="OXD462" i="37"/>
  <c r="OXC462" i="37"/>
  <c r="OXB462" i="37"/>
  <c r="OXA462" i="37"/>
  <c r="OWZ462" i="37"/>
  <c r="OWY462" i="37"/>
  <c r="OWX462" i="37"/>
  <c r="OWW462" i="37"/>
  <c r="OWV462" i="37"/>
  <c r="OWU462" i="37"/>
  <c r="OWT462" i="37"/>
  <c r="OWS462" i="37"/>
  <c r="OWR462" i="37"/>
  <c r="OWQ462" i="37"/>
  <c r="OWP462" i="37"/>
  <c r="OWO462" i="37"/>
  <c r="OWN462" i="37"/>
  <c r="OWM462" i="37"/>
  <c r="OWL462" i="37"/>
  <c r="OWK462" i="37"/>
  <c r="OWJ462" i="37"/>
  <c r="OWI462" i="37"/>
  <c r="OWH462" i="37"/>
  <c r="OWG462" i="37"/>
  <c r="OWF462" i="37"/>
  <c r="OWE462" i="37"/>
  <c r="OWD462" i="37"/>
  <c r="OWC462" i="37"/>
  <c r="OWB462" i="37"/>
  <c r="OWA462" i="37"/>
  <c r="OVZ462" i="37"/>
  <c r="OVY462" i="37"/>
  <c r="OVX462" i="37"/>
  <c r="OVW462" i="37"/>
  <c r="OVV462" i="37"/>
  <c r="OVU462" i="37"/>
  <c r="OVT462" i="37"/>
  <c r="OVS462" i="37"/>
  <c r="OVR462" i="37"/>
  <c r="OVQ462" i="37"/>
  <c r="OVP462" i="37"/>
  <c r="OVO462" i="37"/>
  <c r="OVN462" i="37"/>
  <c r="OVM462" i="37"/>
  <c r="OVL462" i="37"/>
  <c r="OVK462" i="37"/>
  <c r="OVJ462" i="37"/>
  <c r="OVI462" i="37"/>
  <c r="OVH462" i="37"/>
  <c r="OVG462" i="37"/>
  <c r="OVF462" i="37"/>
  <c r="OVE462" i="37"/>
  <c r="OVD462" i="37"/>
  <c r="OVC462" i="37"/>
  <c r="OVB462" i="37"/>
  <c r="OVA462" i="37"/>
  <c r="OUZ462" i="37"/>
  <c r="OUY462" i="37"/>
  <c r="OUX462" i="37"/>
  <c r="OUW462" i="37"/>
  <c r="OUV462" i="37"/>
  <c r="OUU462" i="37"/>
  <c r="OUT462" i="37"/>
  <c r="OUS462" i="37"/>
  <c r="OUR462" i="37"/>
  <c r="OUQ462" i="37"/>
  <c r="OUP462" i="37"/>
  <c r="OUO462" i="37"/>
  <c r="OUN462" i="37"/>
  <c r="OUM462" i="37"/>
  <c r="OUL462" i="37"/>
  <c r="OUK462" i="37"/>
  <c r="OUJ462" i="37"/>
  <c r="OUI462" i="37"/>
  <c r="OUH462" i="37"/>
  <c r="OUG462" i="37"/>
  <c r="OUF462" i="37"/>
  <c r="OUE462" i="37"/>
  <c r="OUD462" i="37"/>
  <c r="OUC462" i="37"/>
  <c r="OUB462" i="37"/>
  <c r="OUA462" i="37"/>
  <c r="OTZ462" i="37"/>
  <c r="OTY462" i="37"/>
  <c r="OTX462" i="37"/>
  <c r="OTW462" i="37"/>
  <c r="OTV462" i="37"/>
  <c r="OTU462" i="37"/>
  <c r="OTT462" i="37"/>
  <c r="OTS462" i="37"/>
  <c r="OTR462" i="37"/>
  <c r="OTQ462" i="37"/>
  <c r="OTP462" i="37"/>
  <c r="OTO462" i="37"/>
  <c r="OTN462" i="37"/>
  <c r="OTM462" i="37"/>
  <c r="OTL462" i="37"/>
  <c r="OTK462" i="37"/>
  <c r="OTJ462" i="37"/>
  <c r="OTI462" i="37"/>
  <c r="OTH462" i="37"/>
  <c r="OTG462" i="37"/>
  <c r="OTF462" i="37"/>
  <c r="OTE462" i="37"/>
  <c r="OTD462" i="37"/>
  <c r="OTC462" i="37"/>
  <c r="OTB462" i="37"/>
  <c r="OTA462" i="37"/>
  <c r="OSZ462" i="37"/>
  <c r="OSY462" i="37"/>
  <c r="OSX462" i="37"/>
  <c r="OSW462" i="37"/>
  <c r="OSV462" i="37"/>
  <c r="OSU462" i="37"/>
  <c r="OST462" i="37"/>
  <c r="OSS462" i="37"/>
  <c r="OSR462" i="37"/>
  <c r="OSQ462" i="37"/>
  <c r="OSP462" i="37"/>
  <c r="OSO462" i="37"/>
  <c r="OSN462" i="37"/>
  <c r="OSM462" i="37"/>
  <c r="OSL462" i="37"/>
  <c r="OSK462" i="37"/>
  <c r="OSJ462" i="37"/>
  <c r="OSI462" i="37"/>
  <c r="OSH462" i="37"/>
  <c r="OSG462" i="37"/>
  <c r="OSF462" i="37"/>
  <c r="OSE462" i="37"/>
  <c r="OSD462" i="37"/>
  <c r="OSC462" i="37"/>
  <c r="OSB462" i="37"/>
  <c r="OSA462" i="37"/>
  <c r="ORZ462" i="37"/>
  <c r="ORY462" i="37"/>
  <c r="ORX462" i="37"/>
  <c r="ORW462" i="37"/>
  <c r="ORV462" i="37"/>
  <c r="ORU462" i="37"/>
  <c r="ORT462" i="37"/>
  <c r="ORS462" i="37"/>
  <c r="ORR462" i="37"/>
  <c r="ORQ462" i="37"/>
  <c r="ORP462" i="37"/>
  <c r="ORO462" i="37"/>
  <c r="ORN462" i="37"/>
  <c r="ORM462" i="37"/>
  <c r="ORL462" i="37"/>
  <c r="ORK462" i="37"/>
  <c r="ORJ462" i="37"/>
  <c r="ORI462" i="37"/>
  <c r="ORH462" i="37"/>
  <c r="ORG462" i="37"/>
  <c r="ORF462" i="37"/>
  <c r="ORE462" i="37"/>
  <c r="ORD462" i="37"/>
  <c r="ORC462" i="37"/>
  <c r="ORB462" i="37"/>
  <c r="ORA462" i="37"/>
  <c r="OQZ462" i="37"/>
  <c r="OQY462" i="37"/>
  <c r="OQX462" i="37"/>
  <c r="OQW462" i="37"/>
  <c r="OQV462" i="37"/>
  <c r="OQU462" i="37"/>
  <c r="OQT462" i="37"/>
  <c r="OQS462" i="37"/>
  <c r="OQR462" i="37"/>
  <c r="OQQ462" i="37"/>
  <c r="OQP462" i="37"/>
  <c r="OQO462" i="37"/>
  <c r="OQN462" i="37"/>
  <c r="OQM462" i="37"/>
  <c r="OQL462" i="37"/>
  <c r="OQK462" i="37"/>
  <c r="OQJ462" i="37"/>
  <c r="OQI462" i="37"/>
  <c r="OQH462" i="37"/>
  <c r="OQG462" i="37"/>
  <c r="OQF462" i="37"/>
  <c r="OQE462" i="37"/>
  <c r="OQD462" i="37"/>
  <c r="OQC462" i="37"/>
  <c r="OQB462" i="37"/>
  <c r="OQA462" i="37"/>
  <c r="OPZ462" i="37"/>
  <c r="OPY462" i="37"/>
  <c r="OPX462" i="37"/>
  <c r="OPW462" i="37"/>
  <c r="OPV462" i="37"/>
  <c r="OPU462" i="37"/>
  <c r="OPT462" i="37"/>
  <c r="OPS462" i="37"/>
  <c r="OPR462" i="37"/>
  <c r="OPQ462" i="37"/>
  <c r="OPP462" i="37"/>
  <c r="OPO462" i="37"/>
  <c r="OPN462" i="37"/>
  <c r="OPM462" i="37"/>
  <c r="OPL462" i="37"/>
  <c r="OPK462" i="37"/>
  <c r="OPJ462" i="37"/>
  <c r="OPI462" i="37"/>
  <c r="OPH462" i="37"/>
  <c r="OPG462" i="37"/>
  <c r="OPF462" i="37"/>
  <c r="OPE462" i="37"/>
  <c r="OPD462" i="37"/>
  <c r="OPC462" i="37"/>
  <c r="OPB462" i="37"/>
  <c r="OPA462" i="37"/>
  <c r="OOZ462" i="37"/>
  <c r="OOY462" i="37"/>
  <c r="OOX462" i="37"/>
  <c r="OOW462" i="37"/>
  <c r="OOV462" i="37"/>
  <c r="OOU462" i="37"/>
  <c r="OOT462" i="37"/>
  <c r="OOS462" i="37"/>
  <c r="OOR462" i="37"/>
  <c r="OOQ462" i="37"/>
  <c r="OOP462" i="37"/>
  <c r="OOO462" i="37"/>
  <c r="OON462" i="37"/>
  <c r="OOM462" i="37"/>
  <c r="OOL462" i="37"/>
  <c r="OOK462" i="37"/>
  <c r="OOJ462" i="37"/>
  <c r="OOI462" i="37"/>
  <c r="OOH462" i="37"/>
  <c r="OOG462" i="37"/>
  <c r="OOF462" i="37"/>
  <c r="OOE462" i="37"/>
  <c r="OOD462" i="37"/>
  <c r="OOC462" i="37"/>
  <c r="OOB462" i="37"/>
  <c r="OOA462" i="37"/>
  <c r="ONZ462" i="37"/>
  <c r="ONY462" i="37"/>
  <c r="ONX462" i="37"/>
  <c r="ONW462" i="37"/>
  <c r="ONV462" i="37"/>
  <c r="ONU462" i="37"/>
  <c r="ONT462" i="37"/>
  <c r="ONS462" i="37"/>
  <c r="ONR462" i="37"/>
  <c r="ONQ462" i="37"/>
  <c r="ONP462" i="37"/>
  <c r="ONO462" i="37"/>
  <c r="ONN462" i="37"/>
  <c r="ONM462" i="37"/>
  <c r="ONL462" i="37"/>
  <c r="ONK462" i="37"/>
  <c r="ONJ462" i="37"/>
  <c r="ONI462" i="37"/>
  <c r="ONH462" i="37"/>
  <c r="ONG462" i="37"/>
  <c r="ONF462" i="37"/>
  <c r="ONE462" i="37"/>
  <c r="OND462" i="37"/>
  <c r="ONC462" i="37"/>
  <c r="ONB462" i="37"/>
  <c r="ONA462" i="37"/>
  <c r="OMZ462" i="37"/>
  <c r="OMY462" i="37"/>
  <c r="OMX462" i="37"/>
  <c r="OMW462" i="37"/>
  <c r="OMV462" i="37"/>
  <c r="OMU462" i="37"/>
  <c r="OMT462" i="37"/>
  <c r="OMS462" i="37"/>
  <c r="OMR462" i="37"/>
  <c r="OMQ462" i="37"/>
  <c r="OMP462" i="37"/>
  <c r="OMO462" i="37"/>
  <c r="OMN462" i="37"/>
  <c r="OMM462" i="37"/>
  <c r="OML462" i="37"/>
  <c r="OMK462" i="37"/>
  <c r="OMJ462" i="37"/>
  <c r="OMI462" i="37"/>
  <c r="OMH462" i="37"/>
  <c r="OMG462" i="37"/>
  <c r="OMF462" i="37"/>
  <c r="OME462" i="37"/>
  <c r="OMD462" i="37"/>
  <c r="OMC462" i="37"/>
  <c r="OMB462" i="37"/>
  <c r="OMA462" i="37"/>
  <c r="OLZ462" i="37"/>
  <c r="OLY462" i="37"/>
  <c r="OLX462" i="37"/>
  <c r="OLW462" i="37"/>
  <c r="OLV462" i="37"/>
  <c r="OLU462" i="37"/>
  <c r="OLT462" i="37"/>
  <c r="OLS462" i="37"/>
  <c r="OLR462" i="37"/>
  <c r="OLQ462" i="37"/>
  <c r="OLP462" i="37"/>
  <c r="OLO462" i="37"/>
  <c r="OLN462" i="37"/>
  <c r="OLM462" i="37"/>
  <c r="OLL462" i="37"/>
  <c r="OLK462" i="37"/>
  <c r="OLJ462" i="37"/>
  <c r="OLI462" i="37"/>
  <c r="OLH462" i="37"/>
  <c r="OLG462" i="37"/>
  <c r="OLF462" i="37"/>
  <c r="OLE462" i="37"/>
  <c r="OLD462" i="37"/>
  <c r="OLC462" i="37"/>
  <c r="OLB462" i="37"/>
  <c r="OLA462" i="37"/>
  <c r="OKZ462" i="37"/>
  <c r="OKY462" i="37"/>
  <c r="OKX462" i="37"/>
  <c r="OKW462" i="37"/>
  <c r="OKV462" i="37"/>
  <c r="OKU462" i="37"/>
  <c r="OKT462" i="37"/>
  <c r="OKS462" i="37"/>
  <c r="OKR462" i="37"/>
  <c r="OKQ462" i="37"/>
  <c r="OKP462" i="37"/>
  <c r="OKO462" i="37"/>
  <c r="OKN462" i="37"/>
  <c r="OKM462" i="37"/>
  <c r="OKL462" i="37"/>
  <c r="OKK462" i="37"/>
  <c r="OKJ462" i="37"/>
  <c r="OKI462" i="37"/>
  <c r="OKH462" i="37"/>
  <c r="OKG462" i="37"/>
  <c r="OKF462" i="37"/>
  <c r="OKE462" i="37"/>
  <c r="OKD462" i="37"/>
  <c r="OKC462" i="37"/>
  <c r="OKB462" i="37"/>
  <c r="OKA462" i="37"/>
  <c r="OJZ462" i="37"/>
  <c r="OJY462" i="37"/>
  <c r="OJX462" i="37"/>
  <c r="OJW462" i="37"/>
  <c r="OJV462" i="37"/>
  <c r="OJU462" i="37"/>
  <c r="OJT462" i="37"/>
  <c r="OJS462" i="37"/>
  <c r="OJR462" i="37"/>
  <c r="OJQ462" i="37"/>
  <c r="OJP462" i="37"/>
  <c r="OJO462" i="37"/>
  <c r="OJN462" i="37"/>
  <c r="OJM462" i="37"/>
  <c r="OJL462" i="37"/>
  <c r="OJK462" i="37"/>
  <c r="OJJ462" i="37"/>
  <c r="OJI462" i="37"/>
  <c r="OJH462" i="37"/>
  <c r="OJG462" i="37"/>
  <c r="OJF462" i="37"/>
  <c r="OJE462" i="37"/>
  <c r="OJD462" i="37"/>
  <c r="OJC462" i="37"/>
  <c r="OJB462" i="37"/>
  <c r="OJA462" i="37"/>
  <c r="OIZ462" i="37"/>
  <c r="OIY462" i="37"/>
  <c r="OIX462" i="37"/>
  <c r="OIW462" i="37"/>
  <c r="OIV462" i="37"/>
  <c r="OIU462" i="37"/>
  <c r="OIT462" i="37"/>
  <c r="OIS462" i="37"/>
  <c r="OIR462" i="37"/>
  <c r="OIQ462" i="37"/>
  <c r="OIP462" i="37"/>
  <c r="OIO462" i="37"/>
  <c r="OIN462" i="37"/>
  <c r="OIM462" i="37"/>
  <c r="OIL462" i="37"/>
  <c r="OIK462" i="37"/>
  <c r="OIJ462" i="37"/>
  <c r="OII462" i="37"/>
  <c r="OIH462" i="37"/>
  <c r="OIG462" i="37"/>
  <c r="OIF462" i="37"/>
  <c r="OIE462" i="37"/>
  <c r="OID462" i="37"/>
  <c r="OIC462" i="37"/>
  <c r="OIB462" i="37"/>
  <c r="OIA462" i="37"/>
  <c r="OHZ462" i="37"/>
  <c r="OHY462" i="37"/>
  <c r="OHX462" i="37"/>
  <c r="OHW462" i="37"/>
  <c r="OHV462" i="37"/>
  <c r="OHU462" i="37"/>
  <c r="OHT462" i="37"/>
  <c r="OHS462" i="37"/>
  <c r="OHR462" i="37"/>
  <c r="OHQ462" i="37"/>
  <c r="OHP462" i="37"/>
  <c r="OHO462" i="37"/>
  <c r="OHN462" i="37"/>
  <c r="OHM462" i="37"/>
  <c r="OHL462" i="37"/>
  <c r="OHK462" i="37"/>
  <c r="OHJ462" i="37"/>
  <c r="OHI462" i="37"/>
  <c r="OHH462" i="37"/>
  <c r="OHG462" i="37"/>
  <c r="OHF462" i="37"/>
  <c r="OHE462" i="37"/>
  <c r="OHD462" i="37"/>
  <c r="OHC462" i="37"/>
  <c r="OHB462" i="37"/>
  <c r="OHA462" i="37"/>
  <c r="OGZ462" i="37"/>
  <c r="OGY462" i="37"/>
  <c r="OGX462" i="37"/>
  <c r="OGW462" i="37"/>
  <c r="OGV462" i="37"/>
  <c r="OGU462" i="37"/>
  <c r="OGT462" i="37"/>
  <c r="OGS462" i="37"/>
  <c r="OGR462" i="37"/>
  <c r="OGQ462" i="37"/>
  <c r="OGP462" i="37"/>
  <c r="OGO462" i="37"/>
  <c r="OGN462" i="37"/>
  <c r="OGM462" i="37"/>
  <c r="OGL462" i="37"/>
  <c r="OGK462" i="37"/>
  <c r="OGJ462" i="37"/>
  <c r="OGI462" i="37"/>
  <c r="OGH462" i="37"/>
  <c r="OGG462" i="37"/>
  <c r="OGF462" i="37"/>
  <c r="OGE462" i="37"/>
  <c r="OGD462" i="37"/>
  <c r="OGC462" i="37"/>
  <c r="OGB462" i="37"/>
  <c r="OGA462" i="37"/>
  <c r="OFZ462" i="37"/>
  <c r="OFY462" i="37"/>
  <c r="OFX462" i="37"/>
  <c r="OFW462" i="37"/>
  <c r="OFV462" i="37"/>
  <c r="OFU462" i="37"/>
  <c r="OFT462" i="37"/>
  <c r="OFS462" i="37"/>
  <c r="OFR462" i="37"/>
  <c r="OFQ462" i="37"/>
  <c r="OFP462" i="37"/>
  <c r="OFO462" i="37"/>
  <c r="OFN462" i="37"/>
  <c r="OFM462" i="37"/>
  <c r="OFL462" i="37"/>
  <c r="OFK462" i="37"/>
  <c r="OFJ462" i="37"/>
  <c r="OFI462" i="37"/>
  <c r="OFH462" i="37"/>
  <c r="OFG462" i="37"/>
  <c r="OFF462" i="37"/>
  <c r="OFE462" i="37"/>
  <c r="OFD462" i="37"/>
  <c r="OFC462" i="37"/>
  <c r="OFB462" i="37"/>
  <c r="OFA462" i="37"/>
  <c r="OEZ462" i="37"/>
  <c r="OEY462" i="37"/>
  <c r="OEX462" i="37"/>
  <c r="OEW462" i="37"/>
  <c r="OEV462" i="37"/>
  <c r="OEU462" i="37"/>
  <c r="OET462" i="37"/>
  <c r="OES462" i="37"/>
  <c r="OER462" i="37"/>
  <c r="OEQ462" i="37"/>
  <c r="OEP462" i="37"/>
  <c r="OEO462" i="37"/>
  <c r="OEN462" i="37"/>
  <c r="OEM462" i="37"/>
  <c r="OEL462" i="37"/>
  <c r="OEK462" i="37"/>
  <c r="OEJ462" i="37"/>
  <c r="OEI462" i="37"/>
  <c r="OEH462" i="37"/>
  <c r="OEG462" i="37"/>
  <c r="OEF462" i="37"/>
  <c r="OEE462" i="37"/>
  <c r="OED462" i="37"/>
  <c r="OEC462" i="37"/>
  <c r="OEB462" i="37"/>
  <c r="OEA462" i="37"/>
  <c r="ODZ462" i="37"/>
  <c r="ODY462" i="37"/>
  <c r="ODX462" i="37"/>
  <c r="ODW462" i="37"/>
  <c r="ODV462" i="37"/>
  <c r="ODU462" i="37"/>
  <c r="ODT462" i="37"/>
  <c r="ODS462" i="37"/>
  <c r="ODR462" i="37"/>
  <c r="ODQ462" i="37"/>
  <c r="ODP462" i="37"/>
  <c r="ODO462" i="37"/>
  <c r="ODN462" i="37"/>
  <c r="ODM462" i="37"/>
  <c r="ODL462" i="37"/>
  <c r="ODK462" i="37"/>
  <c r="ODJ462" i="37"/>
  <c r="ODI462" i="37"/>
  <c r="ODH462" i="37"/>
  <c r="ODG462" i="37"/>
  <c r="ODF462" i="37"/>
  <c r="ODE462" i="37"/>
  <c r="ODD462" i="37"/>
  <c r="ODC462" i="37"/>
  <c r="ODB462" i="37"/>
  <c r="ODA462" i="37"/>
  <c r="OCZ462" i="37"/>
  <c r="OCY462" i="37"/>
  <c r="OCX462" i="37"/>
  <c r="OCW462" i="37"/>
  <c r="OCV462" i="37"/>
  <c r="OCU462" i="37"/>
  <c r="OCT462" i="37"/>
  <c r="OCS462" i="37"/>
  <c r="OCR462" i="37"/>
  <c r="OCQ462" i="37"/>
  <c r="OCP462" i="37"/>
  <c r="OCO462" i="37"/>
  <c r="OCN462" i="37"/>
  <c r="OCM462" i="37"/>
  <c r="OCL462" i="37"/>
  <c r="OCK462" i="37"/>
  <c r="OCJ462" i="37"/>
  <c r="OCI462" i="37"/>
  <c r="OCH462" i="37"/>
  <c r="OCG462" i="37"/>
  <c r="OCF462" i="37"/>
  <c r="OCE462" i="37"/>
  <c r="OCD462" i="37"/>
  <c r="OCC462" i="37"/>
  <c r="OCB462" i="37"/>
  <c r="OCA462" i="37"/>
  <c r="OBZ462" i="37"/>
  <c r="OBY462" i="37"/>
  <c r="OBX462" i="37"/>
  <c r="OBW462" i="37"/>
  <c r="OBV462" i="37"/>
  <c r="OBU462" i="37"/>
  <c r="OBT462" i="37"/>
  <c r="OBS462" i="37"/>
  <c r="OBR462" i="37"/>
  <c r="OBQ462" i="37"/>
  <c r="OBP462" i="37"/>
  <c r="OBO462" i="37"/>
  <c r="OBN462" i="37"/>
  <c r="OBM462" i="37"/>
  <c r="OBL462" i="37"/>
  <c r="OBK462" i="37"/>
  <c r="OBJ462" i="37"/>
  <c r="OBI462" i="37"/>
  <c r="OBH462" i="37"/>
  <c r="OBG462" i="37"/>
  <c r="OBF462" i="37"/>
  <c r="OBE462" i="37"/>
  <c r="OBD462" i="37"/>
  <c r="OBC462" i="37"/>
  <c r="OBB462" i="37"/>
  <c r="OBA462" i="37"/>
  <c r="OAZ462" i="37"/>
  <c r="OAY462" i="37"/>
  <c r="OAX462" i="37"/>
  <c r="OAW462" i="37"/>
  <c r="OAV462" i="37"/>
  <c r="OAU462" i="37"/>
  <c r="OAT462" i="37"/>
  <c r="OAS462" i="37"/>
  <c r="OAR462" i="37"/>
  <c r="OAQ462" i="37"/>
  <c r="OAP462" i="37"/>
  <c r="OAO462" i="37"/>
  <c r="OAN462" i="37"/>
  <c r="OAM462" i="37"/>
  <c r="OAL462" i="37"/>
  <c r="OAK462" i="37"/>
  <c r="OAJ462" i="37"/>
  <c r="OAI462" i="37"/>
  <c r="OAH462" i="37"/>
  <c r="OAG462" i="37"/>
  <c r="OAF462" i="37"/>
  <c r="OAE462" i="37"/>
  <c r="OAD462" i="37"/>
  <c r="OAC462" i="37"/>
  <c r="OAB462" i="37"/>
  <c r="OAA462" i="37"/>
  <c r="NZZ462" i="37"/>
  <c r="NZY462" i="37"/>
  <c r="NZX462" i="37"/>
  <c r="NZW462" i="37"/>
  <c r="NZV462" i="37"/>
  <c r="NZU462" i="37"/>
  <c r="NZT462" i="37"/>
  <c r="NZS462" i="37"/>
  <c r="NZR462" i="37"/>
  <c r="NZQ462" i="37"/>
  <c r="NZP462" i="37"/>
  <c r="NZO462" i="37"/>
  <c r="NZN462" i="37"/>
  <c r="NZM462" i="37"/>
  <c r="NZL462" i="37"/>
  <c r="NZK462" i="37"/>
  <c r="NZJ462" i="37"/>
  <c r="NZI462" i="37"/>
  <c r="NZH462" i="37"/>
  <c r="NZG462" i="37"/>
  <c r="NZF462" i="37"/>
  <c r="NZE462" i="37"/>
  <c r="NZD462" i="37"/>
  <c r="NZC462" i="37"/>
  <c r="NZB462" i="37"/>
  <c r="NZA462" i="37"/>
  <c r="NYZ462" i="37"/>
  <c r="NYY462" i="37"/>
  <c r="NYX462" i="37"/>
  <c r="NYW462" i="37"/>
  <c r="NYV462" i="37"/>
  <c r="NYU462" i="37"/>
  <c r="NYT462" i="37"/>
  <c r="NYS462" i="37"/>
  <c r="NYR462" i="37"/>
  <c r="NYQ462" i="37"/>
  <c r="NYP462" i="37"/>
  <c r="NYO462" i="37"/>
  <c r="NYN462" i="37"/>
  <c r="NYM462" i="37"/>
  <c r="NYL462" i="37"/>
  <c r="NYK462" i="37"/>
  <c r="NYJ462" i="37"/>
  <c r="NYI462" i="37"/>
  <c r="NYH462" i="37"/>
  <c r="NYG462" i="37"/>
  <c r="NYF462" i="37"/>
  <c r="NYE462" i="37"/>
  <c r="NYD462" i="37"/>
  <c r="NYC462" i="37"/>
  <c r="NYB462" i="37"/>
  <c r="NYA462" i="37"/>
  <c r="NXZ462" i="37"/>
  <c r="NXY462" i="37"/>
  <c r="NXX462" i="37"/>
  <c r="NXW462" i="37"/>
  <c r="NXV462" i="37"/>
  <c r="NXU462" i="37"/>
  <c r="NXT462" i="37"/>
  <c r="NXS462" i="37"/>
  <c r="NXR462" i="37"/>
  <c r="NXQ462" i="37"/>
  <c r="NXP462" i="37"/>
  <c r="NXO462" i="37"/>
  <c r="NXN462" i="37"/>
  <c r="NXM462" i="37"/>
  <c r="NXL462" i="37"/>
  <c r="NXK462" i="37"/>
  <c r="NXJ462" i="37"/>
  <c r="NXI462" i="37"/>
  <c r="NXH462" i="37"/>
  <c r="NXG462" i="37"/>
  <c r="NXF462" i="37"/>
  <c r="NXE462" i="37"/>
  <c r="NXD462" i="37"/>
  <c r="NXC462" i="37"/>
  <c r="NXB462" i="37"/>
  <c r="NXA462" i="37"/>
  <c r="NWZ462" i="37"/>
  <c r="NWY462" i="37"/>
  <c r="NWX462" i="37"/>
  <c r="NWW462" i="37"/>
  <c r="NWV462" i="37"/>
  <c r="NWU462" i="37"/>
  <c r="NWT462" i="37"/>
  <c r="NWS462" i="37"/>
  <c r="NWR462" i="37"/>
  <c r="NWQ462" i="37"/>
  <c r="NWP462" i="37"/>
  <c r="NWO462" i="37"/>
  <c r="NWN462" i="37"/>
  <c r="NWM462" i="37"/>
  <c r="NWL462" i="37"/>
  <c r="NWK462" i="37"/>
  <c r="NWJ462" i="37"/>
  <c r="NWI462" i="37"/>
  <c r="NWH462" i="37"/>
  <c r="NWG462" i="37"/>
  <c r="NWF462" i="37"/>
  <c r="NWE462" i="37"/>
  <c r="NWD462" i="37"/>
  <c r="NWC462" i="37"/>
  <c r="NWB462" i="37"/>
  <c r="NWA462" i="37"/>
  <c r="NVZ462" i="37"/>
  <c r="NVY462" i="37"/>
  <c r="NVX462" i="37"/>
  <c r="NVW462" i="37"/>
  <c r="NVV462" i="37"/>
  <c r="NVU462" i="37"/>
  <c r="NVT462" i="37"/>
  <c r="NVS462" i="37"/>
  <c r="NVR462" i="37"/>
  <c r="NVQ462" i="37"/>
  <c r="NVP462" i="37"/>
  <c r="NVO462" i="37"/>
  <c r="NVN462" i="37"/>
  <c r="NVM462" i="37"/>
  <c r="NVL462" i="37"/>
  <c r="NVK462" i="37"/>
  <c r="NVJ462" i="37"/>
  <c r="NVI462" i="37"/>
  <c r="NVH462" i="37"/>
  <c r="NVG462" i="37"/>
  <c r="NVF462" i="37"/>
  <c r="NVE462" i="37"/>
  <c r="NVD462" i="37"/>
  <c r="NVC462" i="37"/>
  <c r="NVB462" i="37"/>
  <c r="NVA462" i="37"/>
  <c r="NUZ462" i="37"/>
  <c r="NUY462" i="37"/>
  <c r="NUX462" i="37"/>
  <c r="NUW462" i="37"/>
  <c r="NUV462" i="37"/>
  <c r="NUU462" i="37"/>
  <c r="NUT462" i="37"/>
  <c r="NUS462" i="37"/>
  <c r="NUR462" i="37"/>
  <c r="NUQ462" i="37"/>
  <c r="NUP462" i="37"/>
  <c r="NUO462" i="37"/>
  <c r="NUN462" i="37"/>
  <c r="NUM462" i="37"/>
  <c r="NUL462" i="37"/>
  <c r="NUK462" i="37"/>
  <c r="NUJ462" i="37"/>
  <c r="NUI462" i="37"/>
  <c r="NUH462" i="37"/>
  <c r="NUG462" i="37"/>
  <c r="NUF462" i="37"/>
  <c r="NUE462" i="37"/>
  <c r="NUD462" i="37"/>
  <c r="NUC462" i="37"/>
  <c r="NUB462" i="37"/>
  <c r="NUA462" i="37"/>
  <c r="NTZ462" i="37"/>
  <c r="NTY462" i="37"/>
  <c r="NTX462" i="37"/>
  <c r="NTW462" i="37"/>
  <c r="NTV462" i="37"/>
  <c r="NTU462" i="37"/>
  <c r="NTT462" i="37"/>
  <c r="NTS462" i="37"/>
  <c r="NTR462" i="37"/>
  <c r="NTQ462" i="37"/>
  <c r="NTP462" i="37"/>
  <c r="NTO462" i="37"/>
  <c r="NTN462" i="37"/>
  <c r="NTM462" i="37"/>
  <c r="NTL462" i="37"/>
  <c r="NTK462" i="37"/>
  <c r="NTJ462" i="37"/>
  <c r="NTI462" i="37"/>
  <c r="NTH462" i="37"/>
  <c r="NTG462" i="37"/>
  <c r="NTF462" i="37"/>
  <c r="NTE462" i="37"/>
  <c r="NTD462" i="37"/>
  <c r="NTC462" i="37"/>
  <c r="NTB462" i="37"/>
  <c r="NTA462" i="37"/>
  <c r="NSZ462" i="37"/>
  <c r="NSY462" i="37"/>
  <c r="NSX462" i="37"/>
  <c r="NSW462" i="37"/>
  <c r="NSV462" i="37"/>
  <c r="NSU462" i="37"/>
  <c r="NST462" i="37"/>
  <c r="NSS462" i="37"/>
  <c r="NSR462" i="37"/>
  <c r="NSQ462" i="37"/>
  <c r="NSP462" i="37"/>
  <c r="NSO462" i="37"/>
  <c r="NSN462" i="37"/>
  <c r="NSM462" i="37"/>
  <c r="NSL462" i="37"/>
  <c r="NSK462" i="37"/>
  <c r="NSJ462" i="37"/>
  <c r="NSI462" i="37"/>
  <c r="NSH462" i="37"/>
  <c r="NSG462" i="37"/>
  <c r="NSF462" i="37"/>
  <c r="NSE462" i="37"/>
  <c r="NSD462" i="37"/>
  <c r="NSC462" i="37"/>
  <c r="NSB462" i="37"/>
  <c r="NSA462" i="37"/>
  <c r="NRZ462" i="37"/>
  <c r="NRY462" i="37"/>
  <c r="NRX462" i="37"/>
  <c r="NRW462" i="37"/>
  <c r="NRV462" i="37"/>
  <c r="NRU462" i="37"/>
  <c r="NRT462" i="37"/>
  <c r="NRS462" i="37"/>
  <c r="NRR462" i="37"/>
  <c r="NRQ462" i="37"/>
  <c r="NRP462" i="37"/>
  <c r="NRO462" i="37"/>
  <c r="NRN462" i="37"/>
  <c r="NRM462" i="37"/>
  <c r="NRL462" i="37"/>
  <c r="NRK462" i="37"/>
  <c r="NRJ462" i="37"/>
  <c r="NRI462" i="37"/>
  <c r="NRH462" i="37"/>
  <c r="NRG462" i="37"/>
  <c r="NRF462" i="37"/>
  <c r="NRE462" i="37"/>
  <c r="NRD462" i="37"/>
  <c r="NRC462" i="37"/>
  <c r="NRB462" i="37"/>
  <c r="NRA462" i="37"/>
  <c r="NQZ462" i="37"/>
  <c r="NQY462" i="37"/>
  <c r="NQX462" i="37"/>
  <c r="NQW462" i="37"/>
  <c r="NQV462" i="37"/>
  <c r="NQU462" i="37"/>
  <c r="NQT462" i="37"/>
  <c r="NQS462" i="37"/>
  <c r="NQR462" i="37"/>
  <c r="NQQ462" i="37"/>
  <c r="NQP462" i="37"/>
  <c r="NQO462" i="37"/>
  <c r="NQN462" i="37"/>
  <c r="NQM462" i="37"/>
  <c r="NQL462" i="37"/>
  <c r="NQK462" i="37"/>
  <c r="NQJ462" i="37"/>
  <c r="NQI462" i="37"/>
  <c r="NQH462" i="37"/>
  <c r="NQG462" i="37"/>
  <c r="NQF462" i="37"/>
  <c r="NQE462" i="37"/>
  <c r="NQD462" i="37"/>
  <c r="NQC462" i="37"/>
  <c r="NQB462" i="37"/>
  <c r="NQA462" i="37"/>
  <c r="NPZ462" i="37"/>
  <c r="NPY462" i="37"/>
  <c r="NPX462" i="37"/>
  <c r="NPW462" i="37"/>
  <c r="NPV462" i="37"/>
  <c r="NPU462" i="37"/>
  <c r="NPT462" i="37"/>
  <c r="NPS462" i="37"/>
  <c r="NPR462" i="37"/>
  <c r="NPQ462" i="37"/>
  <c r="NPP462" i="37"/>
  <c r="NPO462" i="37"/>
  <c r="NPN462" i="37"/>
  <c r="NPM462" i="37"/>
  <c r="NPL462" i="37"/>
  <c r="NPK462" i="37"/>
  <c r="NPJ462" i="37"/>
  <c r="NPI462" i="37"/>
  <c r="NPH462" i="37"/>
  <c r="NPG462" i="37"/>
  <c r="NPF462" i="37"/>
  <c r="NPE462" i="37"/>
  <c r="NPD462" i="37"/>
  <c r="NPC462" i="37"/>
  <c r="NPB462" i="37"/>
  <c r="NPA462" i="37"/>
  <c r="NOZ462" i="37"/>
  <c r="NOY462" i="37"/>
  <c r="NOX462" i="37"/>
  <c r="NOW462" i="37"/>
  <c r="NOV462" i="37"/>
  <c r="NOU462" i="37"/>
  <c r="NOT462" i="37"/>
  <c r="NOS462" i="37"/>
  <c r="NOR462" i="37"/>
  <c r="NOQ462" i="37"/>
  <c r="NOP462" i="37"/>
  <c r="NOO462" i="37"/>
  <c r="NON462" i="37"/>
  <c r="NOM462" i="37"/>
  <c r="NOL462" i="37"/>
  <c r="NOK462" i="37"/>
  <c r="NOJ462" i="37"/>
  <c r="NOI462" i="37"/>
  <c r="NOH462" i="37"/>
  <c r="NOG462" i="37"/>
  <c r="NOF462" i="37"/>
  <c r="NOE462" i="37"/>
  <c r="NOD462" i="37"/>
  <c r="NOC462" i="37"/>
  <c r="NOB462" i="37"/>
  <c r="NOA462" i="37"/>
  <c r="NNZ462" i="37"/>
  <c r="NNY462" i="37"/>
  <c r="NNX462" i="37"/>
  <c r="NNW462" i="37"/>
  <c r="NNV462" i="37"/>
  <c r="NNU462" i="37"/>
  <c r="NNT462" i="37"/>
  <c r="NNS462" i="37"/>
  <c r="NNR462" i="37"/>
  <c r="NNQ462" i="37"/>
  <c r="NNP462" i="37"/>
  <c r="NNO462" i="37"/>
  <c r="NNN462" i="37"/>
  <c r="NNM462" i="37"/>
  <c r="NNL462" i="37"/>
  <c r="NNK462" i="37"/>
  <c r="NNJ462" i="37"/>
  <c r="NNI462" i="37"/>
  <c r="NNH462" i="37"/>
  <c r="NNG462" i="37"/>
  <c r="NNF462" i="37"/>
  <c r="NNE462" i="37"/>
  <c r="NND462" i="37"/>
  <c r="NNC462" i="37"/>
  <c r="NNB462" i="37"/>
  <c r="NNA462" i="37"/>
  <c r="NMZ462" i="37"/>
  <c r="NMY462" i="37"/>
  <c r="NMX462" i="37"/>
  <c r="NMW462" i="37"/>
  <c r="NMV462" i="37"/>
  <c r="NMU462" i="37"/>
  <c r="NMT462" i="37"/>
  <c r="NMS462" i="37"/>
  <c r="NMR462" i="37"/>
  <c r="NMQ462" i="37"/>
  <c r="NMP462" i="37"/>
  <c r="NMO462" i="37"/>
  <c r="NMN462" i="37"/>
  <c r="NMM462" i="37"/>
  <c r="NML462" i="37"/>
  <c r="NMK462" i="37"/>
  <c r="NMJ462" i="37"/>
  <c r="NMI462" i="37"/>
  <c r="NMH462" i="37"/>
  <c r="NMG462" i="37"/>
  <c r="NMF462" i="37"/>
  <c r="NME462" i="37"/>
  <c r="NMD462" i="37"/>
  <c r="NMC462" i="37"/>
  <c r="NMB462" i="37"/>
  <c r="NMA462" i="37"/>
  <c r="NLZ462" i="37"/>
  <c r="NLY462" i="37"/>
  <c r="NLX462" i="37"/>
  <c r="NLW462" i="37"/>
  <c r="NLV462" i="37"/>
  <c r="NLU462" i="37"/>
  <c r="NLT462" i="37"/>
  <c r="NLS462" i="37"/>
  <c r="NLR462" i="37"/>
  <c r="NLQ462" i="37"/>
  <c r="NLP462" i="37"/>
  <c r="NLO462" i="37"/>
  <c r="NLN462" i="37"/>
  <c r="NLM462" i="37"/>
  <c r="NLL462" i="37"/>
  <c r="NLK462" i="37"/>
  <c r="NLJ462" i="37"/>
  <c r="NLI462" i="37"/>
  <c r="NLH462" i="37"/>
  <c r="NLG462" i="37"/>
  <c r="NLF462" i="37"/>
  <c r="NLE462" i="37"/>
  <c r="NLD462" i="37"/>
  <c r="NLC462" i="37"/>
  <c r="NLB462" i="37"/>
  <c r="NLA462" i="37"/>
  <c r="NKZ462" i="37"/>
  <c r="NKY462" i="37"/>
  <c r="NKX462" i="37"/>
  <c r="NKW462" i="37"/>
  <c r="NKV462" i="37"/>
  <c r="NKU462" i="37"/>
  <c r="NKT462" i="37"/>
  <c r="NKS462" i="37"/>
  <c r="NKR462" i="37"/>
  <c r="NKQ462" i="37"/>
  <c r="NKP462" i="37"/>
  <c r="NKO462" i="37"/>
  <c r="NKN462" i="37"/>
  <c r="NKM462" i="37"/>
  <c r="NKL462" i="37"/>
  <c r="NKK462" i="37"/>
  <c r="NKJ462" i="37"/>
  <c r="NKI462" i="37"/>
  <c r="NKH462" i="37"/>
  <c r="NKG462" i="37"/>
  <c r="NKF462" i="37"/>
  <c r="NKE462" i="37"/>
  <c r="NKD462" i="37"/>
  <c r="NKC462" i="37"/>
  <c r="NKB462" i="37"/>
  <c r="NKA462" i="37"/>
  <c r="NJZ462" i="37"/>
  <c r="NJY462" i="37"/>
  <c r="NJX462" i="37"/>
  <c r="NJW462" i="37"/>
  <c r="NJV462" i="37"/>
  <c r="NJU462" i="37"/>
  <c r="NJT462" i="37"/>
  <c r="NJS462" i="37"/>
  <c r="NJR462" i="37"/>
  <c r="NJQ462" i="37"/>
  <c r="NJP462" i="37"/>
  <c r="NJO462" i="37"/>
  <c r="NJN462" i="37"/>
  <c r="NJM462" i="37"/>
  <c r="NJL462" i="37"/>
  <c r="NJK462" i="37"/>
  <c r="NJJ462" i="37"/>
  <c r="NJI462" i="37"/>
  <c r="NJH462" i="37"/>
  <c r="NJG462" i="37"/>
  <c r="NJF462" i="37"/>
  <c r="NJE462" i="37"/>
  <c r="NJD462" i="37"/>
  <c r="NJC462" i="37"/>
  <c r="NJB462" i="37"/>
  <c r="NJA462" i="37"/>
  <c r="NIZ462" i="37"/>
  <c r="NIY462" i="37"/>
  <c r="NIX462" i="37"/>
  <c r="NIW462" i="37"/>
  <c r="NIV462" i="37"/>
  <c r="NIU462" i="37"/>
  <c r="NIT462" i="37"/>
  <c r="NIS462" i="37"/>
  <c r="NIR462" i="37"/>
  <c r="NIQ462" i="37"/>
  <c r="NIP462" i="37"/>
  <c r="NIO462" i="37"/>
  <c r="NIN462" i="37"/>
  <c r="NIM462" i="37"/>
  <c r="NIL462" i="37"/>
  <c r="NIK462" i="37"/>
  <c r="NIJ462" i="37"/>
  <c r="NII462" i="37"/>
  <c r="NIH462" i="37"/>
  <c r="NIG462" i="37"/>
  <c r="NIF462" i="37"/>
  <c r="NIE462" i="37"/>
  <c r="NID462" i="37"/>
  <c r="NIC462" i="37"/>
  <c r="NIB462" i="37"/>
  <c r="NIA462" i="37"/>
  <c r="NHZ462" i="37"/>
  <c r="NHY462" i="37"/>
  <c r="NHX462" i="37"/>
  <c r="NHW462" i="37"/>
  <c r="NHV462" i="37"/>
  <c r="NHU462" i="37"/>
  <c r="NHT462" i="37"/>
  <c r="NHS462" i="37"/>
  <c r="NHR462" i="37"/>
  <c r="NHQ462" i="37"/>
  <c r="NHP462" i="37"/>
  <c r="NHO462" i="37"/>
  <c r="NHN462" i="37"/>
  <c r="NHM462" i="37"/>
  <c r="NHL462" i="37"/>
  <c r="NHK462" i="37"/>
  <c r="NHJ462" i="37"/>
  <c r="NHI462" i="37"/>
  <c r="NHH462" i="37"/>
  <c r="NHG462" i="37"/>
  <c r="NHF462" i="37"/>
  <c r="NHE462" i="37"/>
  <c r="NHD462" i="37"/>
  <c r="NHC462" i="37"/>
  <c r="NHB462" i="37"/>
  <c r="NHA462" i="37"/>
  <c r="NGZ462" i="37"/>
  <c r="NGY462" i="37"/>
  <c r="NGX462" i="37"/>
  <c r="NGW462" i="37"/>
  <c r="NGV462" i="37"/>
  <c r="NGU462" i="37"/>
  <c r="NGT462" i="37"/>
  <c r="NGS462" i="37"/>
  <c r="NGR462" i="37"/>
  <c r="NGQ462" i="37"/>
  <c r="NGP462" i="37"/>
  <c r="NGO462" i="37"/>
  <c r="NGN462" i="37"/>
  <c r="NGM462" i="37"/>
  <c r="NGL462" i="37"/>
  <c r="NGK462" i="37"/>
  <c r="NGJ462" i="37"/>
  <c r="NGI462" i="37"/>
  <c r="NGH462" i="37"/>
  <c r="NGG462" i="37"/>
  <c r="NGF462" i="37"/>
  <c r="NGE462" i="37"/>
  <c r="NGD462" i="37"/>
  <c r="NGC462" i="37"/>
  <c r="NGB462" i="37"/>
  <c r="NGA462" i="37"/>
  <c r="NFZ462" i="37"/>
  <c r="NFY462" i="37"/>
  <c r="NFX462" i="37"/>
  <c r="NFW462" i="37"/>
  <c r="NFV462" i="37"/>
  <c r="NFU462" i="37"/>
  <c r="NFT462" i="37"/>
  <c r="NFS462" i="37"/>
  <c r="NFR462" i="37"/>
  <c r="NFQ462" i="37"/>
  <c r="NFP462" i="37"/>
  <c r="NFO462" i="37"/>
  <c r="NFN462" i="37"/>
  <c r="NFM462" i="37"/>
  <c r="NFL462" i="37"/>
  <c r="NFK462" i="37"/>
  <c r="NFJ462" i="37"/>
  <c r="NFI462" i="37"/>
  <c r="NFH462" i="37"/>
  <c r="NFG462" i="37"/>
  <c r="NFF462" i="37"/>
  <c r="NFE462" i="37"/>
  <c r="NFD462" i="37"/>
  <c r="NFC462" i="37"/>
  <c r="NFB462" i="37"/>
  <c r="NFA462" i="37"/>
  <c r="NEZ462" i="37"/>
  <c r="NEY462" i="37"/>
  <c r="NEX462" i="37"/>
  <c r="NEW462" i="37"/>
  <c r="NEV462" i="37"/>
  <c r="NEU462" i="37"/>
  <c r="NET462" i="37"/>
  <c r="NES462" i="37"/>
  <c r="NER462" i="37"/>
  <c r="NEQ462" i="37"/>
  <c r="NEP462" i="37"/>
  <c r="NEO462" i="37"/>
  <c r="NEN462" i="37"/>
  <c r="NEM462" i="37"/>
  <c r="NEL462" i="37"/>
  <c r="NEK462" i="37"/>
  <c r="NEJ462" i="37"/>
  <c r="NEI462" i="37"/>
  <c r="NEH462" i="37"/>
  <c r="NEG462" i="37"/>
  <c r="NEF462" i="37"/>
  <c r="NEE462" i="37"/>
  <c r="NED462" i="37"/>
  <c r="NEC462" i="37"/>
  <c r="NEB462" i="37"/>
  <c r="NEA462" i="37"/>
  <c r="NDZ462" i="37"/>
  <c r="NDY462" i="37"/>
  <c r="NDX462" i="37"/>
  <c r="NDW462" i="37"/>
  <c r="NDV462" i="37"/>
  <c r="NDU462" i="37"/>
  <c r="NDT462" i="37"/>
  <c r="NDS462" i="37"/>
  <c r="NDR462" i="37"/>
  <c r="NDQ462" i="37"/>
  <c r="NDP462" i="37"/>
  <c r="NDO462" i="37"/>
  <c r="NDN462" i="37"/>
  <c r="NDM462" i="37"/>
  <c r="NDL462" i="37"/>
  <c r="NDK462" i="37"/>
  <c r="NDJ462" i="37"/>
  <c r="NDI462" i="37"/>
  <c r="NDH462" i="37"/>
  <c r="NDG462" i="37"/>
  <c r="NDF462" i="37"/>
  <c r="NDE462" i="37"/>
  <c r="NDD462" i="37"/>
  <c r="NDC462" i="37"/>
  <c r="NDB462" i="37"/>
  <c r="NDA462" i="37"/>
  <c r="NCZ462" i="37"/>
  <c r="NCY462" i="37"/>
  <c r="NCX462" i="37"/>
  <c r="NCW462" i="37"/>
  <c r="NCV462" i="37"/>
  <c r="NCU462" i="37"/>
  <c r="NCT462" i="37"/>
  <c r="NCS462" i="37"/>
  <c r="NCR462" i="37"/>
  <c r="NCQ462" i="37"/>
  <c r="NCP462" i="37"/>
  <c r="NCO462" i="37"/>
  <c r="NCN462" i="37"/>
  <c r="NCM462" i="37"/>
  <c r="NCL462" i="37"/>
  <c r="NCK462" i="37"/>
  <c r="NCJ462" i="37"/>
  <c r="NCI462" i="37"/>
  <c r="NCH462" i="37"/>
  <c r="NCG462" i="37"/>
  <c r="NCF462" i="37"/>
  <c r="NCE462" i="37"/>
  <c r="NCD462" i="37"/>
  <c r="NCC462" i="37"/>
  <c r="NCB462" i="37"/>
  <c r="NCA462" i="37"/>
  <c r="NBZ462" i="37"/>
  <c r="NBY462" i="37"/>
  <c r="NBX462" i="37"/>
  <c r="NBW462" i="37"/>
  <c r="NBV462" i="37"/>
  <c r="NBU462" i="37"/>
  <c r="NBT462" i="37"/>
  <c r="NBS462" i="37"/>
  <c r="NBR462" i="37"/>
  <c r="NBQ462" i="37"/>
  <c r="NBP462" i="37"/>
  <c r="NBO462" i="37"/>
  <c r="NBN462" i="37"/>
  <c r="NBM462" i="37"/>
  <c r="NBL462" i="37"/>
  <c r="NBK462" i="37"/>
  <c r="NBJ462" i="37"/>
  <c r="NBI462" i="37"/>
  <c r="NBH462" i="37"/>
  <c r="NBG462" i="37"/>
  <c r="NBF462" i="37"/>
  <c r="NBE462" i="37"/>
  <c r="NBD462" i="37"/>
  <c r="NBC462" i="37"/>
  <c r="NBB462" i="37"/>
  <c r="NBA462" i="37"/>
  <c r="NAZ462" i="37"/>
  <c r="NAY462" i="37"/>
  <c r="NAX462" i="37"/>
  <c r="NAW462" i="37"/>
  <c r="NAV462" i="37"/>
  <c r="NAU462" i="37"/>
  <c r="NAT462" i="37"/>
  <c r="NAS462" i="37"/>
  <c r="NAR462" i="37"/>
  <c r="NAQ462" i="37"/>
  <c r="NAP462" i="37"/>
  <c r="NAO462" i="37"/>
  <c r="NAN462" i="37"/>
  <c r="NAM462" i="37"/>
  <c r="NAL462" i="37"/>
  <c r="NAK462" i="37"/>
  <c r="NAJ462" i="37"/>
  <c r="NAI462" i="37"/>
  <c r="NAH462" i="37"/>
  <c r="NAG462" i="37"/>
  <c r="NAF462" i="37"/>
  <c r="NAE462" i="37"/>
  <c r="NAD462" i="37"/>
  <c r="NAC462" i="37"/>
  <c r="NAB462" i="37"/>
  <c r="NAA462" i="37"/>
  <c r="MZZ462" i="37"/>
  <c r="MZY462" i="37"/>
  <c r="MZX462" i="37"/>
  <c r="MZW462" i="37"/>
  <c r="MZV462" i="37"/>
  <c r="MZU462" i="37"/>
  <c r="MZT462" i="37"/>
  <c r="MZS462" i="37"/>
  <c r="MZR462" i="37"/>
  <c r="MZQ462" i="37"/>
  <c r="MZP462" i="37"/>
  <c r="MZO462" i="37"/>
  <c r="MZN462" i="37"/>
  <c r="MZM462" i="37"/>
  <c r="MZL462" i="37"/>
  <c r="MZK462" i="37"/>
  <c r="MZJ462" i="37"/>
  <c r="MZI462" i="37"/>
  <c r="MZH462" i="37"/>
  <c r="MZG462" i="37"/>
  <c r="MZF462" i="37"/>
  <c r="MZE462" i="37"/>
  <c r="MZD462" i="37"/>
  <c r="MZC462" i="37"/>
  <c r="MZB462" i="37"/>
  <c r="MZA462" i="37"/>
  <c r="MYZ462" i="37"/>
  <c r="MYY462" i="37"/>
  <c r="MYX462" i="37"/>
  <c r="MYW462" i="37"/>
  <c r="MYV462" i="37"/>
  <c r="MYU462" i="37"/>
  <c r="MYT462" i="37"/>
  <c r="MYS462" i="37"/>
  <c r="MYR462" i="37"/>
  <c r="MYQ462" i="37"/>
  <c r="MYP462" i="37"/>
  <c r="MYO462" i="37"/>
  <c r="MYN462" i="37"/>
  <c r="MYM462" i="37"/>
  <c r="MYL462" i="37"/>
  <c r="MYK462" i="37"/>
  <c r="MYJ462" i="37"/>
  <c r="MYI462" i="37"/>
  <c r="MYH462" i="37"/>
  <c r="MYG462" i="37"/>
  <c r="MYF462" i="37"/>
  <c r="MYE462" i="37"/>
  <c r="MYD462" i="37"/>
  <c r="MYC462" i="37"/>
  <c r="MYB462" i="37"/>
  <c r="MYA462" i="37"/>
  <c r="MXZ462" i="37"/>
  <c r="MXY462" i="37"/>
  <c r="MXX462" i="37"/>
  <c r="MXW462" i="37"/>
  <c r="MXV462" i="37"/>
  <c r="MXU462" i="37"/>
  <c r="MXT462" i="37"/>
  <c r="MXS462" i="37"/>
  <c r="MXR462" i="37"/>
  <c r="MXQ462" i="37"/>
  <c r="MXP462" i="37"/>
  <c r="MXO462" i="37"/>
  <c r="MXN462" i="37"/>
  <c r="MXM462" i="37"/>
  <c r="MXL462" i="37"/>
  <c r="MXK462" i="37"/>
  <c r="MXJ462" i="37"/>
  <c r="MXI462" i="37"/>
  <c r="MXH462" i="37"/>
  <c r="MXG462" i="37"/>
  <c r="MXF462" i="37"/>
  <c r="MXE462" i="37"/>
  <c r="MXD462" i="37"/>
  <c r="MXC462" i="37"/>
  <c r="MXB462" i="37"/>
  <c r="MXA462" i="37"/>
  <c r="MWZ462" i="37"/>
  <c r="MWY462" i="37"/>
  <c r="MWX462" i="37"/>
  <c r="MWW462" i="37"/>
  <c r="MWV462" i="37"/>
  <c r="MWU462" i="37"/>
  <c r="MWT462" i="37"/>
  <c r="MWS462" i="37"/>
  <c r="MWR462" i="37"/>
  <c r="MWQ462" i="37"/>
  <c r="MWP462" i="37"/>
  <c r="MWO462" i="37"/>
  <c r="MWN462" i="37"/>
  <c r="MWM462" i="37"/>
  <c r="MWL462" i="37"/>
  <c r="MWK462" i="37"/>
  <c r="MWJ462" i="37"/>
  <c r="MWI462" i="37"/>
  <c r="MWH462" i="37"/>
  <c r="MWG462" i="37"/>
  <c r="MWF462" i="37"/>
  <c r="MWE462" i="37"/>
  <c r="MWD462" i="37"/>
  <c r="MWC462" i="37"/>
  <c r="MWB462" i="37"/>
  <c r="MWA462" i="37"/>
  <c r="MVZ462" i="37"/>
  <c r="MVY462" i="37"/>
  <c r="MVX462" i="37"/>
  <c r="MVW462" i="37"/>
  <c r="MVV462" i="37"/>
  <c r="MVU462" i="37"/>
  <c r="MVT462" i="37"/>
  <c r="MVS462" i="37"/>
  <c r="MVR462" i="37"/>
  <c r="MVQ462" i="37"/>
  <c r="MVP462" i="37"/>
  <c r="MVO462" i="37"/>
  <c r="MVN462" i="37"/>
  <c r="MVM462" i="37"/>
  <c r="MVL462" i="37"/>
  <c r="MVK462" i="37"/>
  <c r="MVJ462" i="37"/>
  <c r="MVI462" i="37"/>
  <c r="MVH462" i="37"/>
  <c r="MVG462" i="37"/>
  <c r="MVF462" i="37"/>
  <c r="MVE462" i="37"/>
  <c r="MVD462" i="37"/>
  <c r="MVC462" i="37"/>
  <c r="MVB462" i="37"/>
  <c r="MVA462" i="37"/>
  <c r="MUZ462" i="37"/>
  <c r="MUY462" i="37"/>
  <c r="MUX462" i="37"/>
  <c r="MUW462" i="37"/>
  <c r="MUV462" i="37"/>
  <c r="MUU462" i="37"/>
  <c r="MUT462" i="37"/>
  <c r="MUS462" i="37"/>
  <c r="MUR462" i="37"/>
  <c r="MUQ462" i="37"/>
  <c r="MUP462" i="37"/>
  <c r="MUO462" i="37"/>
  <c r="MUN462" i="37"/>
  <c r="MUM462" i="37"/>
  <c r="MUL462" i="37"/>
  <c r="MUK462" i="37"/>
  <c r="MUJ462" i="37"/>
  <c r="MUI462" i="37"/>
  <c r="MUH462" i="37"/>
  <c r="MUG462" i="37"/>
  <c r="MUF462" i="37"/>
  <c r="MUE462" i="37"/>
  <c r="MUD462" i="37"/>
  <c r="MUC462" i="37"/>
  <c r="MUB462" i="37"/>
  <c r="MUA462" i="37"/>
  <c r="MTZ462" i="37"/>
  <c r="MTY462" i="37"/>
  <c r="MTX462" i="37"/>
  <c r="MTW462" i="37"/>
  <c r="MTV462" i="37"/>
  <c r="MTU462" i="37"/>
  <c r="MTT462" i="37"/>
  <c r="MTS462" i="37"/>
  <c r="MTR462" i="37"/>
  <c r="MTQ462" i="37"/>
  <c r="MTP462" i="37"/>
  <c r="MTO462" i="37"/>
  <c r="MTN462" i="37"/>
  <c r="MTM462" i="37"/>
  <c r="MTL462" i="37"/>
  <c r="MTK462" i="37"/>
  <c r="MTJ462" i="37"/>
  <c r="MTI462" i="37"/>
  <c r="MTH462" i="37"/>
  <c r="MTG462" i="37"/>
  <c r="MTF462" i="37"/>
  <c r="MTE462" i="37"/>
  <c r="MTD462" i="37"/>
  <c r="MTC462" i="37"/>
  <c r="MTB462" i="37"/>
  <c r="MTA462" i="37"/>
  <c r="MSZ462" i="37"/>
  <c r="MSY462" i="37"/>
  <c r="MSX462" i="37"/>
  <c r="MSW462" i="37"/>
  <c r="MSV462" i="37"/>
  <c r="MSU462" i="37"/>
  <c r="MST462" i="37"/>
  <c r="MSS462" i="37"/>
  <c r="MSR462" i="37"/>
  <c r="MSQ462" i="37"/>
  <c r="MSP462" i="37"/>
  <c r="MSO462" i="37"/>
  <c r="MSN462" i="37"/>
  <c r="MSM462" i="37"/>
  <c r="MSL462" i="37"/>
  <c r="MSK462" i="37"/>
  <c r="MSJ462" i="37"/>
  <c r="MSI462" i="37"/>
  <c r="MSH462" i="37"/>
  <c r="MSG462" i="37"/>
  <c r="MSF462" i="37"/>
  <c r="MSE462" i="37"/>
  <c r="MSD462" i="37"/>
  <c r="MSC462" i="37"/>
  <c r="MSB462" i="37"/>
  <c r="MSA462" i="37"/>
  <c r="MRZ462" i="37"/>
  <c r="MRY462" i="37"/>
  <c r="MRX462" i="37"/>
  <c r="MRW462" i="37"/>
  <c r="MRV462" i="37"/>
  <c r="MRU462" i="37"/>
  <c r="MRT462" i="37"/>
  <c r="MRS462" i="37"/>
  <c r="MRR462" i="37"/>
  <c r="MRQ462" i="37"/>
  <c r="MRP462" i="37"/>
  <c r="MRO462" i="37"/>
  <c r="MRN462" i="37"/>
  <c r="MRM462" i="37"/>
  <c r="MRL462" i="37"/>
  <c r="MRK462" i="37"/>
  <c r="MRJ462" i="37"/>
  <c r="MRI462" i="37"/>
  <c r="MRH462" i="37"/>
  <c r="MRG462" i="37"/>
  <c r="MRF462" i="37"/>
  <c r="MRE462" i="37"/>
  <c r="MRD462" i="37"/>
  <c r="MRC462" i="37"/>
  <c r="MRB462" i="37"/>
  <c r="MRA462" i="37"/>
  <c r="MQZ462" i="37"/>
  <c r="MQY462" i="37"/>
  <c r="MQX462" i="37"/>
  <c r="MQW462" i="37"/>
  <c r="MQV462" i="37"/>
  <c r="MQU462" i="37"/>
  <c r="MQT462" i="37"/>
  <c r="MQS462" i="37"/>
  <c r="MQR462" i="37"/>
  <c r="MQQ462" i="37"/>
  <c r="MQP462" i="37"/>
  <c r="MQO462" i="37"/>
  <c r="MQN462" i="37"/>
  <c r="MQM462" i="37"/>
  <c r="MQL462" i="37"/>
  <c r="MQK462" i="37"/>
  <c r="MQJ462" i="37"/>
  <c r="MQI462" i="37"/>
  <c r="MQH462" i="37"/>
  <c r="MQG462" i="37"/>
  <c r="MQF462" i="37"/>
  <c r="MQE462" i="37"/>
  <c r="MQD462" i="37"/>
  <c r="MQC462" i="37"/>
  <c r="MQB462" i="37"/>
  <c r="MQA462" i="37"/>
  <c r="MPZ462" i="37"/>
  <c r="MPY462" i="37"/>
  <c r="MPX462" i="37"/>
  <c r="MPW462" i="37"/>
  <c r="MPV462" i="37"/>
  <c r="MPU462" i="37"/>
  <c r="MPT462" i="37"/>
  <c r="MPS462" i="37"/>
  <c r="MPR462" i="37"/>
  <c r="MPQ462" i="37"/>
  <c r="MPP462" i="37"/>
  <c r="MPO462" i="37"/>
  <c r="MPN462" i="37"/>
  <c r="MPM462" i="37"/>
  <c r="MPL462" i="37"/>
  <c r="MPK462" i="37"/>
  <c r="MPJ462" i="37"/>
  <c r="MPI462" i="37"/>
  <c r="MPH462" i="37"/>
  <c r="MPG462" i="37"/>
  <c r="MPF462" i="37"/>
  <c r="MPE462" i="37"/>
  <c r="MPD462" i="37"/>
  <c r="MPC462" i="37"/>
  <c r="MPB462" i="37"/>
  <c r="MPA462" i="37"/>
  <c r="MOZ462" i="37"/>
  <c r="MOY462" i="37"/>
  <c r="MOX462" i="37"/>
  <c r="MOW462" i="37"/>
  <c r="MOV462" i="37"/>
  <c r="MOU462" i="37"/>
  <c r="MOT462" i="37"/>
  <c r="MOS462" i="37"/>
  <c r="MOR462" i="37"/>
  <c r="MOQ462" i="37"/>
  <c r="MOP462" i="37"/>
  <c r="MOO462" i="37"/>
  <c r="MON462" i="37"/>
  <c r="MOM462" i="37"/>
  <c r="MOL462" i="37"/>
  <c r="MOK462" i="37"/>
  <c r="MOJ462" i="37"/>
  <c r="MOI462" i="37"/>
  <c r="MOH462" i="37"/>
  <c r="MOG462" i="37"/>
  <c r="MOF462" i="37"/>
  <c r="MOE462" i="37"/>
  <c r="MOD462" i="37"/>
  <c r="MOC462" i="37"/>
  <c r="MOB462" i="37"/>
  <c r="MOA462" i="37"/>
  <c r="MNZ462" i="37"/>
  <c r="MNY462" i="37"/>
  <c r="MNX462" i="37"/>
  <c r="MNW462" i="37"/>
  <c r="MNV462" i="37"/>
  <c r="MNU462" i="37"/>
  <c r="MNT462" i="37"/>
  <c r="MNS462" i="37"/>
  <c r="MNR462" i="37"/>
  <c r="MNQ462" i="37"/>
  <c r="MNP462" i="37"/>
  <c r="MNO462" i="37"/>
  <c r="MNN462" i="37"/>
  <c r="MNM462" i="37"/>
  <c r="MNL462" i="37"/>
  <c r="MNK462" i="37"/>
  <c r="MNJ462" i="37"/>
  <c r="MNI462" i="37"/>
  <c r="MNH462" i="37"/>
  <c r="MNG462" i="37"/>
  <c r="MNF462" i="37"/>
  <c r="MNE462" i="37"/>
  <c r="MND462" i="37"/>
  <c r="MNC462" i="37"/>
  <c r="MNB462" i="37"/>
  <c r="MNA462" i="37"/>
  <c r="MMZ462" i="37"/>
  <c r="MMY462" i="37"/>
  <c r="MMX462" i="37"/>
  <c r="MMW462" i="37"/>
  <c r="MMV462" i="37"/>
  <c r="MMU462" i="37"/>
  <c r="MMT462" i="37"/>
  <c r="MMS462" i="37"/>
  <c r="MMR462" i="37"/>
  <c r="MMQ462" i="37"/>
  <c r="MMP462" i="37"/>
  <c r="MMO462" i="37"/>
  <c r="MMN462" i="37"/>
  <c r="MMM462" i="37"/>
  <c r="MML462" i="37"/>
  <c r="MMK462" i="37"/>
  <c r="MMJ462" i="37"/>
  <c r="MMI462" i="37"/>
  <c r="MMH462" i="37"/>
  <c r="MMG462" i="37"/>
  <c r="MMF462" i="37"/>
  <c r="MME462" i="37"/>
  <c r="MMD462" i="37"/>
  <c r="MMC462" i="37"/>
  <c r="MMB462" i="37"/>
  <c r="MMA462" i="37"/>
  <c r="MLZ462" i="37"/>
  <c r="MLY462" i="37"/>
  <c r="MLX462" i="37"/>
  <c r="MLW462" i="37"/>
  <c r="MLV462" i="37"/>
  <c r="MLU462" i="37"/>
  <c r="MLT462" i="37"/>
  <c r="MLS462" i="37"/>
  <c r="MLR462" i="37"/>
  <c r="MLQ462" i="37"/>
  <c r="MLP462" i="37"/>
  <c r="MLO462" i="37"/>
  <c r="MLN462" i="37"/>
  <c r="MLM462" i="37"/>
  <c r="MLL462" i="37"/>
  <c r="MLK462" i="37"/>
  <c r="MLJ462" i="37"/>
  <c r="MLI462" i="37"/>
  <c r="MLH462" i="37"/>
  <c r="MLG462" i="37"/>
  <c r="MLF462" i="37"/>
  <c r="MLE462" i="37"/>
  <c r="MLD462" i="37"/>
  <c r="MLC462" i="37"/>
  <c r="MLB462" i="37"/>
  <c r="MLA462" i="37"/>
  <c r="MKZ462" i="37"/>
  <c r="MKY462" i="37"/>
  <c r="MKX462" i="37"/>
  <c r="MKW462" i="37"/>
  <c r="MKV462" i="37"/>
  <c r="MKU462" i="37"/>
  <c r="MKT462" i="37"/>
  <c r="MKS462" i="37"/>
  <c r="MKR462" i="37"/>
  <c r="MKQ462" i="37"/>
  <c r="MKP462" i="37"/>
  <c r="MKO462" i="37"/>
  <c r="MKN462" i="37"/>
  <c r="MKM462" i="37"/>
  <c r="MKL462" i="37"/>
  <c r="MKK462" i="37"/>
  <c r="MKJ462" i="37"/>
  <c r="MKI462" i="37"/>
  <c r="MKH462" i="37"/>
  <c r="MKG462" i="37"/>
  <c r="MKF462" i="37"/>
  <c r="MKE462" i="37"/>
  <c r="MKD462" i="37"/>
  <c r="MKC462" i="37"/>
  <c r="MKB462" i="37"/>
  <c r="MKA462" i="37"/>
  <c r="MJZ462" i="37"/>
  <c r="MJY462" i="37"/>
  <c r="MJX462" i="37"/>
  <c r="MJW462" i="37"/>
  <c r="MJV462" i="37"/>
  <c r="MJU462" i="37"/>
  <c r="MJT462" i="37"/>
  <c r="MJS462" i="37"/>
  <c r="MJR462" i="37"/>
  <c r="MJQ462" i="37"/>
  <c r="MJP462" i="37"/>
  <c r="MJO462" i="37"/>
  <c r="MJN462" i="37"/>
  <c r="MJM462" i="37"/>
  <c r="MJL462" i="37"/>
  <c r="MJK462" i="37"/>
  <c r="MJJ462" i="37"/>
  <c r="MJI462" i="37"/>
  <c r="MJH462" i="37"/>
  <c r="MJG462" i="37"/>
  <c r="MJF462" i="37"/>
  <c r="MJE462" i="37"/>
  <c r="MJD462" i="37"/>
  <c r="MJC462" i="37"/>
  <c r="MJB462" i="37"/>
  <c r="MJA462" i="37"/>
  <c r="MIZ462" i="37"/>
  <c r="MIY462" i="37"/>
  <c r="MIX462" i="37"/>
  <c r="MIW462" i="37"/>
  <c r="MIV462" i="37"/>
  <c r="MIU462" i="37"/>
  <c r="MIT462" i="37"/>
  <c r="MIS462" i="37"/>
  <c r="MIR462" i="37"/>
  <c r="MIQ462" i="37"/>
  <c r="MIP462" i="37"/>
  <c r="MIO462" i="37"/>
  <c r="MIN462" i="37"/>
  <c r="MIM462" i="37"/>
  <c r="MIL462" i="37"/>
  <c r="MIK462" i="37"/>
  <c r="MIJ462" i="37"/>
  <c r="MII462" i="37"/>
  <c r="MIH462" i="37"/>
  <c r="MIG462" i="37"/>
  <c r="MIF462" i="37"/>
  <c r="MIE462" i="37"/>
  <c r="MID462" i="37"/>
  <c r="MIC462" i="37"/>
  <c r="MIB462" i="37"/>
  <c r="MIA462" i="37"/>
  <c r="MHZ462" i="37"/>
  <c r="MHY462" i="37"/>
  <c r="MHX462" i="37"/>
  <c r="MHW462" i="37"/>
  <c r="MHV462" i="37"/>
  <c r="MHU462" i="37"/>
  <c r="MHT462" i="37"/>
  <c r="MHS462" i="37"/>
  <c r="MHR462" i="37"/>
  <c r="MHQ462" i="37"/>
  <c r="MHP462" i="37"/>
  <c r="MHO462" i="37"/>
  <c r="MHN462" i="37"/>
  <c r="MHM462" i="37"/>
  <c r="MHL462" i="37"/>
  <c r="MHK462" i="37"/>
  <c r="MHJ462" i="37"/>
  <c r="MHI462" i="37"/>
  <c r="MHH462" i="37"/>
  <c r="MHG462" i="37"/>
  <c r="MHF462" i="37"/>
  <c r="MHE462" i="37"/>
  <c r="MHD462" i="37"/>
  <c r="MHC462" i="37"/>
  <c r="MHB462" i="37"/>
  <c r="MHA462" i="37"/>
  <c r="MGZ462" i="37"/>
  <c r="MGY462" i="37"/>
  <c r="MGX462" i="37"/>
  <c r="MGW462" i="37"/>
  <c r="MGV462" i="37"/>
  <c r="MGU462" i="37"/>
  <c r="MGT462" i="37"/>
  <c r="MGS462" i="37"/>
  <c r="MGR462" i="37"/>
  <c r="MGQ462" i="37"/>
  <c r="MGP462" i="37"/>
  <c r="MGO462" i="37"/>
  <c r="MGN462" i="37"/>
  <c r="MGM462" i="37"/>
  <c r="MGL462" i="37"/>
  <c r="MGK462" i="37"/>
  <c r="MGJ462" i="37"/>
  <c r="MGI462" i="37"/>
  <c r="MGH462" i="37"/>
  <c r="MGG462" i="37"/>
  <c r="MGF462" i="37"/>
  <c r="MGE462" i="37"/>
  <c r="MGD462" i="37"/>
  <c r="MGC462" i="37"/>
  <c r="MGB462" i="37"/>
  <c r="MGA462" i="37"/>
  <c r="MFZ462" i="37"/>
  <c r="MFY462" i="37"/>
  <c r="MFX462" i="37"/>
  <c r="MFW462" i="37"/>
  <c r="MFV462" i="37"/>
  <c r="MFU462" i="37"/>
  <c r="MFT462" i="37"/>
  <c r="MFS462" i="37"/>
  <c r="MFR462" i="37"/>
  <c r="MFQ462" i="37"/>
  <c r="MFP462" i="37"/>
  <c r="MFO462" i="37"/>
  <c r="MFN462" i="37"/>
  <c r="MFM462" i="37"/>
  <c r="MFL462" i="37"/>
  <c r="MFK462" i="37"/>
  <c r="MFJ462" i="37"/>
  <c r="MFI462" i="37"/>
  <c r="MFH462" i="37"/>
  <c r="MFG462" i="37"/>
  <c r="MFF462" i="37"/>
  <c r="MFE462" i="37"/>
  <c r="MFD462" i="37"/>
  <c r="MFC462" i="37"/>
  <c r="MFB462" i="37"/>
  <c r="MFA462" i="37"/>
  <c r="MEZ462" i="37"/>
  <c r="MEY462" i="37"/>
  <c r="MEX462" i="37"/>
  <c r="MEW462" i="37"/>
  <c r="MEV462" i="37"/>
  <c r="MEU462" i="37"/>
  <c r="MET462" i="37"/>
  <c r="MES462" i="37"/>
  <c r="MER462" i="37"/>
  <c r="MEQ462" i="37"/>
  <c r="MEP462" i="37"/>
  <c r="MEO462" i="37"/>
  <c r="MEN462" i="37"/>
  <c r="MEM462" i="37"/>
  <c r="MEL462" i="37"/>
  <c r="MEK462" i="37"/>
  <c r="MEJ462" i="37"/>
  <c r="MEI462" i="37"/>
  <c r="MEH462" i="37"/>
  <c r="MEG462" i="37"/>
  <c r="MEF462" i="37"/>
  <c r="MEE462" i="37"/>
  <c r="MED462" i="37"/>
  <c r="MEC462" i="37"/>
  <c r="MEB462" i="37"/>
  <c r="MEA462" i="37"/>
  <c r="MDZ462" i="37"/>
  <c r="MDY462" i="37"/>
  <c r="MDX462" i="37"/>
  <c r="MDW462" i="37"/>
  <c r="MDV462" i="37"/>
  <c r="MDU462" i="37"/>
  <c r="MDT462" i="37"/>
  <c r="MDS462" i="37"/>
  <c r="MDR462" i="37"/>
  <c r="MDQ462" i="37"/>
  <c r="MDP462" i="37"/>
  <c r="MDO462" i="37"/>
  <c r="MDN462" i="37"/>
  <c r="MDM462" i="37"/>
  <c r="MDL462" i="37"/>
  <c r="MDK462" i="37"/>
  <c r="MDJ462" i="37"/>
  <c r="MDI462" i="37"/>
  <c r="MDH462" i="37"/>
  <c r="MDG462" i="37"/>
  <c r="MDF462" i="37"/>
  <c r="MDE462" i="37"/>
  <c r="MDD462" i="37"/>
  <c r="MDC462" i="37"/>
  <c r="MDB462" i="37"/>
  <c r="MDA462" i="37"/>
  <c r="MCZ462" i="37"/>
  <c r="MCY462" i="37"/>
  <c r="MCX462" i="37"/>
  <c r="MCW462" i="37"/>
  <c r="MCV462" i="37"/>
  <c r="MCU462" i="37"/>
  <c r="MCT462" i="37"/>
  <c r="MCS462" i="37"/>
  <c r="MCR462" i="37"/>
  <c r="MCQ462" i="37"/>
  <c r="MCP462" i="37"/>
  <c r="MCO462" i="37"/>
  <c r="MCN462" i="37"/>
  <c r="MCM462" i="37"/>
  <c r="MCL462" i="37"/>
  <c r="MCK462" i="37"/>
  <c r="MCJ462" i="37"/>
  <c r="MCI462" i="37"/>
  <c r="MCH462" i="37"/>
  <c r="MCG462" i="37"/>
  <c r="MCF462" i="37"/>
  <c r="MCE462" i="37"/>
  <c r="MCD462" i="37"/>
  <c r="MCC462" i="37"/>
  <c r="MCB462" i="37"/>
  <c r="MCA462" i="37"/>
  <c r="MBZ462" i="37"/>
  <c r="MBY462" i="37"/>
  <c r="MBX462" i="37"/>
  <c r="MBW462" i="37"/>
  <c r="MBV462" i="37"/>
  <c r="MBU462" i="37"/>
  <c r="MBT462" i="37"/>
  <c r="MBS462" i="37"/>
  <c r="MBR462" i="37"/>
  <c r="MBQ462" i="37"/>
  <c r="MBP462" i="37"/>
  <c r="MBO462" i="37"/>
  <c r="MBN462" i="37"/>
  <c r="MBM462" i="37"/>
  <c r="MBL462" i="37"/>
  <c r="MBK462" i="37"/>
  <c r="MBJ462" i="37"/>
  <c r="MBI462" i="37"/>
  <c r="MBH462" i="37"/>
  <c r="MBG462" i="37"/>
  <c r="MBF462" i="37"/>
  <c r="MBE462" i="37"/>
  <c r="MBD462" i="37"/>
  <c r="MBC462" i="37"/>
  <c r="MBB462" i="37"/>
  <c r="MBA462" i="37"/>
  <c r="MAZ462" i="37"/>
  <c r="MAY462" i="37"/>
  <c r="MAX462" i="37"/>
  <c r="MAW462" i="37"/>
  <c r="MAV462" i="37"/>
  <c r="MAU462" i="37"/>
  <c r="MAT462" i="37"/>
  <c r="MAS462" i="37"/>
  <c r="MAR462" i="37"/>
  <c r="MAQ462" i="37"/>
  <c r="MAP462" i="37"/>
  <c r="MAO462" i="37"/>
  <c r="MAN462" i="37"/>
  <c r="MAM462" i="37"/>
  <c r="MAL462" i="37"/>
  <c r="MAK462" i="37"/>
  <c r="MAJ462" i="37"/>
  <c r="MAI462" i="37"/>
  <c r="MAH462" i="37"/>
  <c r="MAG462" i="37"/>
  <c r="MAF462" i="37"/>
  <c r="MAE462" i="37"/>
  <c r="MAD462" i="37"/>
  <c r="MAC462" i="37"/>
  <c r="MAB462" i="37"/>
  <c r="MAA462" i="37"/>
  <c r="LZZ462" i="37"/>
  <c r="LZY462" i="37"/>
  <c r="LZX462" i="37"/>
  <c r="LZW462" i="37"/>
  <c r="LZV462" i="37"/>
  <c r="LZU462" i="37"/>
  <c r="LZT462" i="37"/>
  <c r="LZS462" i="37"/>
  <c r="LZR462" i="37"/>
  <c r="LZQ462" i="37"/>
  <c r="LZP462" i="37"/>
  <c r="LZO462" i="37"/>
  <c r="LZN462" i="37"/>
  <c r="LZM462" i="37"/>
  <c r="LZL462" i="37"/>
  <c r="LZK462" i="37"/>
  <c r="LZJ462" i="37"/>
  <c r="LZI462" i="37"/>
  <c r="LZH462" i="37"/>
  <c r="LZG462" i="37"/>
  <c r="LZF462" i="37"/>
  <c r="LZE462" i="37"/>
  <c r="LZD462" i="37"/>
  <c r="LZC462" i="37"/>
  <c r="LZB462" i="37"/>
  <c r="LZA462" i="37"/>
  <c r="LYZ462" i="37"/>
  <c r="LYY462" i="37"/>
  <c r="LYX462" i="37"/>
  <c r="LYW462" i="37"/>
  <c r="LYV462" i="37"/>
  <c r="LYU462" i="37"/>
  <c r="LYT462" i="37"/>
  <c r="LYS462" i="37"/>
  <c r="LYR462" i="37"/>
  <c r="LYQ462" i="37"/>
  <c r="LYP462" i="37"/>
  <c r="LYO462" i="37"/>
  <c r="LYN462" i="37"/>
  <c r="LYM462" i="37"/>
  <c r="LYL462" i="37"/>
  <c r="LYK462" i="37"/>
  <c r="LYJ462" i="37"/>
  <c r="LYI462" i="37"/>
  <c r="LYH462" i="37"/>
  <c r="LYG462" i="37"/>
  <c r="LYF462" i="37"/>
  <c r="LYE462" i="37"/>
  <c r="LYD462" i="37"/>
  <c r="LYC462" i="37"/>
  <c r="LYB462" i="37"/>
  <c r="LYA462" i="37"/>
  <c r="LXZ462" i="37"/>
  <c r="LXY462" i="37"/>
  <c r="LXX462" i="37"/>
  <c r="LXW462" i="37"/>
  <c r="LXV462" i="37"/>
  <c r="LXU462" i="37"/>
  <c r="LXT462" i="37"/>
  <c r="LXS462" i="37"/>
  <c r="LXR462" i="37"/>
  <c r="LXQ462" i="37"/>
  <c r="LXP462" i="37"/>
  <c r="LXO462" i="37"/>
  <c r="LXN462" i="37"/>
  <c r="LXM462" i="37"/>
  <c r="LXL462" i="37"/>
  <c r="LXK462" i="37"/>
  <c r="LXJ462" i="37"/>
  <c r="LXI462" i="37"/>
  <c r="LXH462" i="37"/>
  <c r="LXG462" i="37"/>
  <c r="LXF462" i="37"/>
  <c r="LXE462" i="37"/>
  <c r="LXD462" i="37"/>
  <c r="LXC462" i="37"/>
  <c r="LXB462" i="37"/>
  <c r="LXA462" i="37"/>
  <c r="LWZ462" i="37"/>
  <c r="LWY462" i="37"/>
  <c r="LWX462" i="37"/>
  <c r="LWW462" i="37"/>
  <c r="LWV462" i="37"/>
  <c r="LWU462" i="37"/>
  <c r="LWT462" i="37"/>
  <c r="LWS462" i="37"/>
  <c r="LWR462" i="37"/>
  <c r="LWQ462" i="37"/>
  <c r="LWP462" i="37"/>
  <c r="LWO462" i="37"/>
  <c r="LWN462" i="37"/>
  <c r="LWM462" i="37"/>
  <c r="LWL462" i="37"/>
  <c r="LWK462" i="37"/>
  <c r="LWJ462" i="37"/>
  <c r="LWI462" i="37"/>
  <c r="LWH462" i="37"/>
  <c r="LWG462" i="37"/>
  <c r="LWF462" i="37"/>
  <c r="LWE462" i="37"/>
  <c r="LWD462" i="37"/>
  <c r="LWC462" i="37"/>
  <c r="LWB462" i="37"/>
  <c r="LWA462" i="37"/>
  <c r="LVZ462" i="37"/>
  <c r="LVY462" i="37"/>
  <c r="LVX462" i="37"/>
  <c r="LVW462" i="37"/>
  <c r="LVV462" i="37"/>
  <c r="LVU462" i="37"/>
  <c r="LVT462" i="37"/>
  <c r="LVS462" i="37"/>
  <c r="LVR462" i="37"/>
  <c r="LVQ462" i="37"/>
  <c r="LVP462" i="37"/>
  <c r="LVO462" i="37"/>
  <c r="LVN462" i="37"/>
  <c r="LVM462" i="37"/>
  <c r="LVL462" i="37"/>
  <c r="LVK462" i="37"/>
  <c r="LVJ462" i="37"/>
  <c r="LVI462" i="37"/>
  <c r="LVH462" i="37"/>
  <c r="LVG462" i="37"/>
  <c r="LVF462" i="37"/>
  <c r="LVE462" i="37"/>
  <c r="LVD462" i="37"/>
  <c r="LVC462" i="37"/>
  <c r="LVB462" i="37"/>
  <c r="LVA462" i="37"/>
  <c r="LUZ462" i="37"/>
  <c r="LUY462" i="37"/>
  <c r="LUX462" i="37"/>
  <c r="LUW462" i="37"/>
  <c r="LUV462" i="37"/>
  <c r="LUU462" i="37"/>
  <c r="LUT462" i="37"/>
  <c r="LUS462" i="37"/>
  <c r="LUR462" i="37"/>
  <c r="LUQ462" i="37"/>
  <c r="LUP462" i="37"/>
  <c r="LUO462" i="37"/>
  <c r="LUN462" i="37"/>
  <c r="LUM462" i="37"/>
  <c r="LUL462" i="37"/>
  <c r="LUK462" i="37"/>
  <c r="LUJ462" i="37"/>
  <c r="LUI462" i="37"/>
  <c r="LUH462" i="37"/>
  <c r="LUG462" i="37"/>
  <c r="LUF462" i="37"/>
  <c r="LUE462" i="37"/>
  <c r="LUD462" i="37"/>
  <c r="LUC462" i="37"/>
  <c r="LUB462" i="37"/>
  <c r="LUA462" i="37"/>
  <c r="LTZ462" i="37"/>
  <c r="LTY462" i="37"/>
  <c r="LTX462" i="37"/>
  <c r="LTW462" i="37"/>
  <c r="LTV462" i="37"/>
  <c r="LTU462" i="37"/>
  <c r="LTT462" i="37"/>
  <c r="LTS462" i="37"/>
  <c r="LTR462" i="37"/>
  <c r="LTQ462" i="37"/>
  <c r="LTP462" i="37"/>
  <c r="LTO462" i="37"/>
  <c r="LTN462" i="37"/>
  <c r="LTM462" i="37"/>
  <c r="LTL462" i="37"/>
  <c r="LTK462" i="37"/>
  <c r="LTJ462" i="37"/>
  <c r="LTI462" i="37"/>
  <c r="LTH462" i="37"/>
  <c r="LTG462" i="37"/>
  <c r="LTF462" i="37"/>
  <c r="LTE462" i="37"/>
  <c r="LTD462" i="37"/>
  <c r="LTC462" i="37"/>
  <c r="LTB462" i="37"/>
  <c r="LTA462" i="37"/>
  <c r="LSZ462" i="37"/>
  <c r="LSY462" i="37"/>
  <c r="LSX462" i="37"/>
  <c r="LSW462" i="37"/>
  <c r="LSV462" i="37"/>
  <c r="LSU462" i="37"/>
  <c r="LST462" i="37"/>
  <c r="LSS462" i="37"/>
  <c r="LSR462" i="37"/>
  <c r="LSQ462" i="37"/>
  <c r="LSP462" i="37"/>
  <c r="LSO462" i="37"/>
  <c r="LSN462" i="37"/>
  <c r="LSM462" i="37"/>
  <c r="LSL462" i="37"/>
  <c r="LSK462" i="37"/>
  <c r="LSJ462" i="37"/>
  <c r="LSI462" i="37"/>
  <c r="LSH462" i="37"/>
  <c r="LSG462" i="37"/>
  <c r="LSF462" i="37"/>
  <c r="LSE462" i="37"/>
  <c r="LSD462" i="37"/>
  <c r="LSC462" i="37"/>
  <c r="LSB462" i="37"/>
  <c r="LSA462" i="37"/>
  <c r="LRZ462" i="37"/>
  <c r="LRY462" i="37"/>
  <c r="LRX462" i="37"/>
  <c r="LRW462" i="37"/>
  <c r="LRV462" i="37"/>
  <c r="LRU462" i="37"/>
  <c r="LRT462" i="37"/>
  <c r="LRS462" i="37"/>
  <c r="LRR462" i="37"/>
  <c r="LRQ462" i="37"/>
  <c r="LRP462" i="37"/>
  <c r="LRO462" i="37"/>
  <c r="LRN462" i="37"/>
  <c r="LRM462" i="37"/>
  <c r="LRL462" i="37"/>
  <c r="LRK462" i="37"/>
  <c r="LRJ462" i="37"/>
  <c r="LRI462" i="37"/>
  <c r="LRH462" i="37"/>
  <c r="LRG462" i="37"/>
  <c r="LRF462" i="37"/>
  <c r="LRE462" i="37"/>
  <c r="LRD462" i="37"/>
  <c r="LRC462" i="37"/>
  <c r="LRB462" i="37"/>
  <c r="LRA462" i="37"/>
  <c r="LQZ462" i="37"/>
  <c r="LQY462" i="37"/>
  <c r="LQX462" i="37"/>
  <c r="LQW462" i="37"/>
  <c r="LQV462" i="37"/>
  <c r="LQU462" i="37"/>
  <c r="LQT462" i="37"/>
  <c r="LQS462" i="37"/>
  <c r="LQR462" i="37"/>
  <c r="LQQ462" i="37"/>
  <c r="LQP462" i="37"/>
  <c r="LQO462" i="37"/>
  <c r="LQN462" i="37"/>
  <c r="LQM462" i="37"/>
  <c r="LQL462" i="37"/>
  <c r="LQK462" i="37"/>
  <c r="LQJ462" i="37"/>
  <c r="LQI462" i="37"/>
  <c r="LQH462" i="37"/>
  <c r="LQG462" i="37"/>
  <c r="LQF462" i="37"/>
  <c r="LQE462" i="37"/>
  <c r="LQD462" i="37"/>
  <c r="LQC462" i="37"/>
  <c r="LQB462" i="37"/>
  <c r="LQA462" i="37"/>
  <c r="LPZ462" i="37"/>
  <c r="LPY462" i="37"/>
  <c r="LPX462" i="37"/>
  <c r="LPW462" i="37"/>
  <c r="LPV462" i="37"/>
  <c r="LPU462" i="37"/>
  <c r="LPT462" i="37"/>
  <c r="LPS462" i="37"/>
  <c r="LPR462" i="37"/>
  <c r="LPQ462" i="37"/>
  <c r="LPP462" i="37"/>
  <c r="LPO462" i="37"/>
  <c r="LPN462" i="37"/>
  <c r="LPM462" i="37"/>
  <c r="LPL462" i="37"/>
  <c r="LPK462" i="37"/>
  <c r="LPJ462" i="37"/>
  <c r="LPI462" i="37"/>
  <c r="LPH462" i="37"/>
  <c r="LPG462" i="37"/>
  <c r="LPF462" i="37"/>
  <c r="LPE462" i="37"/>
  <c r="LPD462" i="37"/>
  <c r="LPC462" i="37"/>
  <c r="LPB462" i="37"/>
  <c r="LPA462" i="37"/>
  <c r="LOZ462" i="37"/>
  <c r="LOY462" i="37"/>
  <c r="LOX462" i="37"/>
  <c r="LOW462" i="37"/>
  <c r="LOV462" i="37"/>
  <c r="LOU462" i="37"/>
  <c r="LOT462" i="37"/>
  <c r="LOS462" i="37"/>
  <c r="LOR462" i="37"/>
  <c r="LOQ462" i="37"/>
  <c r="LOP462" i="37"/>
  <c r="LOO462" i="37"/>
  <c r="LON462" i="37"/>
  <c r="LOM462" i="37"/>
  <c r="LOL462" i="37"/>
  <c r="LOK462" i="37"/>
  <c r="LOJ462" i="37"/>
  <c r="LOI462" i="37"/>
  <c r="LOH462" i="37"/>
  <c r="LOG462" i="37"/>
  <c r="LOF462" i="37"/>
  <c r="LOE462" i="37"/>
  <c r="LOD462" i="37"/>
  <c r="LOC462" i="37"/>
  <c r="LOB462" i="37"/>
  <c r="LOA462" i="37"/>
  <c r="LNZ462" i="37"/>
  <c r="LNY462" i="37"/>
  <c r="LNX462" i="37"/>
  <c r="LNW462" i="37"/>
  <c r="LNV462" i="37"/>
  <c r="LNU462" i="37"/>
  <c r="LNT462" i="37"/>
  <c r="LNS462" i="37"/>
  <c r="LNR462" i="37"/>
  <c r="LNQ462" i="37"/>
  <c r="LNP462" i="37"/>
  <c r="LNO462" i="37"/>
  <c r="LNN462" i="37"/>
  <c r="LNM462" i="37"/>
  <c r="LNL462" i="37"/>
  <c r="LNK462" i="37"/>
  <c r="LNJ462" i="37"/>
  <c r="LNI462" i="37"/>
  <c r="LNH462" i="37"/>
  <c r="LNG462" i="37"/>
  <c r="LNF462" i="37"/>
  <c r="LNE462" i="37"/>
  <c r="LND462" i="37"/>
  <c r="LNC462" i="37"/>
  <c r="LNB462" i="37"/>
  <c r="LNA462" i="37"/>
  <c r="LMZ462" i="37"/>
  <c r="LMY462" i="37"/>
  <c r="LMX462" i="37"/>
  <c r="LMW462" i="37"/>
  <c r="LMV462" i="37"/>
  <c r="LMU462" i="37"/>
  <c r="LMT462" i="37"/>
  <c r="LMS462" i="37"/>
  <c r="LMR462" i="37"/>
  <c r="LMQ462" i="37"/>
  <c r="LMP462" i="37"/>
  <c r="LMO462" i="37"/>
  <c r="LMN462" i="37"/>
  <c r="LMM462" i="37"/>
  <c r="LML462" i="37"/>
  <c r="LMK462" i="37"/>
  <c r="LMJ462" i="37"/>
  <c r="LMI462" i="37"/>
  <c r="LMH462" i="37"/>
  <c r="LMG462" i="37"/>
  <c r="LMF462" i="37"/>
  <c r="LME462" i="37"/>
  <c r="LMD462" i="37"/>
  <c r="LMC462" i="37"/>
  <c r="LMB462" i="37"/>
  <c r="LMA462" i="37"/>
  <c r="LLZ462" i="37"/>
  <c r="LLY462" i="37"/>
  <c r="LLX462" i="37"/>
  <c r="LLW462" i="37"/>
  <c r="LLV462" i="37"/>
  <c r="LLU462" i="37"/>
  <c r="LLT462" i="37"/>
  <c r="LLS462" i="37"/>
  <c r="LLR462" i="37"/>
  <c r="LLQ462" i="37"/>
  <c r="LLP462" i="37"/>
  <c r="LLO462" i="37"/>
  <c r="LLN462" i="37"/>
  <c r="LLM462" i="37"/>
  <c r="LLL462" i="37"/>
  <c r="LLK462" i="37"/>
  <c r="LLJ462" i="37"/>
  <c r="LLI462" i="37"/>
  <c r="LLH462" i="37"/>
  <c r="LLG462" i="37"/>
  <c r="LLF462" i="37"/>
  <c r="LLE462" i="37"/>
  <c r="LLD462" i="37"/>
  <c r="LLC462" i="37"/>
  <c r="LLB462" i="37"/>
  <c r="LLA462" i="37"/>
  <c r="LKZ462" i="37"/>
  <c r="LKY462" i="37"/>
  <c r="LKX462" i="37"/>
  <c r="LKW462" i="37"/>
  <c r="LKV462" i="37"/>
  <c r="LKU462" i="37"/>
  <c r="LKT462" i="37"/>
  <c r="LKS462" i="37"/>
  <c r="LKR462" i="37"/>
  <c r="LKQ462" i="37"/>
  <c r="LKP462" i="37"/>
  <c r="LKO462" i="37"/>
  <c r="LKN462" i="37"/>
  <c r="LKM462" i="37"/>
  <c r="LKL462" i="37"/>
  <c r="LKK462" i="37"/>
  <c r="LKJ462" i="37"/>
  <c r="LKI462" i="37"/>
  <c r="LKH462" i="37"/>
  <c r="LKG462" i="37"/>
  <c r="LKF462" i="37"/>
  <c r="LKE462" i="37"/>
  <c r="LKD462" i="37"/>
  <c r="LKC462" i="37"/>
  <c r="LKB462" i="37"/>
  <c r="LKA462" i="37"/>
  <c r="LJZ462" i="37"/>
  <c r="LJY462" i="37"/>
  <c r="LJX462" i="37"/>
  <c r="LJW462" i="37"/>
  <c r="LJV462" i="37"/>
  <c r="LJU462" i="37"/>
  <c r="LJT462" i="37"/>
  <c r="LJS462" i="37"/>
  <c r="LJR462" i="37"/>
  <c r="LJQ462" i="37"/>
  <c r="LJP462" i="37"/>
  <c r="LJO462" i="37"/>
  <c r="LJN462" i="37"/>
  <c r="LJM462" i="37"/>
  <c r="LJL462" i="37"/>
  <c r="LJK462" i="37"/>
  <c r="LJJ462" i="37"/>
  <c r="LJI462" i="37"/>
  <c r="LJH462" i="37"/>
  <c r="LJG462" i="37"/>
  <c r="LJF462" i="37"/>
  <c r="LJE462" i="37"/>
  <c r="LJD462" i="37"/>
  <c r="LJC462" i="37"/>
  <c r="LJB462" i="37"/>
  <c r="LJA462" i="37"/>
  <c r="LIZ462" i="37"/>
  <c r="LIY462" i="37"/>
  <c r="LIX462" i="37"/>
  <c r="LIW462" i="37"/>
  <c r="LIV462" i="37"/>
  <c r="LIU462" i="37"/>
  <c r="LIT462" i="37"/>
  <c r="LIS462" i="37"/>
  <c r="LIR462" i="37"/>
  <c r="LIQ462" i="37"/>
  <c r="LIP462" i="37"/>
  <c r="LIO462" i="37"/>
  <c r="LIN462" i="37"/>
  <c r="LIM462" i="37"/>
  <c r="LIL462" i="37"/>
  <c r="LIK462" i="37"/>
  <c r="LIJ462" i="37"/>
  <c r="LII462" i="37"/>
  <c r="LIH462" i="37"/>
  <c r="LIG462" i="37"/>
  <c r="LIF462" i="37"/>
  <c r="LIE462" i="37"/>
  <c r="LID462" i="37"/>
  <c r="LIC462" i="37"/>
  <c r="LIB462" i="37"/>
  <c r="LIA462" i="37"/>
  <c r="LHZ462" i="37"/>
  <c r="LHY462" i="37"/>
  <c r="LHX462" i="37"/>
  <c r="LHW462" i="37"/>
  <c r="LHV462" i="37"/>
  <c r="LHU462" i="37"/>
  <c r="LHT462" i="37"/>
  <c r="LHS462" i="37"/>
  <c r="LHR462" i="37"/>
  <c r="LHQ462" i="37"/>
  <c r="LHP462" i="37"/>
  <c r="LHO462" i="37"/>
  <c r="LHN462" i="37"/>
  <c r="LHM462" i="37"/>
  <c r="LHL462" i="37"/>
  <c r="LHK462" i="37"/>
  <c r="LHJ462" i="37"/>
  <c r="LHI462" i="37"/>
  <c r="LHH462" i="37"/>
  <c r="LHG462" i="37"/>
  <c r="LHF462" i="37"/>
  <c r="LHE462" i="37"/>
  <c r="LHD462" i="37"/>
  <c r="LHC462" i="37"/>
  <c r="LHB462" i="37"/>
  <c r="LHA462" i="37"/>
  <c r="LGZ462" i="37"/>
  <c r="LGY462" i="37"/>
  <c r="LGX462" i="37"/>
  <c r="LGW462" i="37"/>
  <c r="LGV462" i="37"/>
  <c r="LGU462" i="37"/>
  <c r="LGT462" i="37"/>
  <c r="LGS462" i="37"/>
  <c r="LGR462" i="37"/>
  <c r="LGQ462" i="37"/>
  <c r="LGP462" i="37"/>
  <c r="LGO462" i="37"/>
  <c r="LGN462" i="37"/>
  <c r="LGM462" i="37"/>
  <c r="LGL462" i="37"/>
  <c r="LGK462" i="37"/>
  <c r="LGJ462" i="37"/>
  <c r="LGI462" i="37"/>
  <c r="LGH462" i="37"/>
  <c r="LGG462" i="37"/>
  <c r="LGF462" i="37"/>
  <c r="LGE462" i="37"/>
  <c r="LGD462" i="37"/>
  <c r="LGC462" i="37"/>
  <c r="LGB462" i="37"/>
  <c r="LGA462" i="37"/>
  <c r="LFZ462" i="37"/>
  <c r="LFY462" i="37"/>
  <c r="LFX462" i="37"/>
  <c r="LFW462" i="37"/>
  <c r="LFV462" i="37"/>
  <c r="LFU462" i="37"/>
  <c r="LFT462" i="37"/>
  <c r="LFS462" i="37"/>
  <c r="LFR462" i="37"/>
  <c r="LFQ462" i="37"/>
  <c r="LFP462" i="37"/>
  <c r="LFO462" i="37"/>
  <c r="LFN462" i="37"/>
  <c r="LFM462" i="37"/>
  <c r="LFL462" i="37"/>
  <c r="LFK462" i="37"/>
  <c r="LFJ462" i="37"/>
  <c r="LFI462" i="37"/>
  <c r="LFH462" i="37"/>
  <c r="LFG462" i="37"/>
  <c r="LFF462" i="37"/>
  <c r="LFE462" i="37"/>
  <c r="LFD462" i="37"/>
  <c r="LFC462" i="37"/>
  <c r="LFB462" i="37"/>
  <c r="LFA462" i="37"/>
  <c r="LEZ462" i="37"/>
  <c r="LEY462" i="37"/>
  <c r="LEX462" i="37"/>
  <c r="LEW462" i="37"/>
  <c r="LEV462" i="37"/>
  <c r="LEU462" i="37"/>
  <c r="LET462" i="37"/>
  <c r="LES462" i="37"/>
  <c r="LER462" i="37"/>
  <c r="LEQ462" i="37"/>
  <c r="LEP462" i="37"/>
  <c r="LEO462" i="37"/>
  <c r="LEN462" i="37"/>
  <c r="LEM462" i="37"/>
  <c r="LEL462" i="37"/>
  <c r="LEK462" i="37"/>
  <c r="LEJ462" i="37"/>
  <c r="LEI462" i="37"/>
  <c r="LEH462" i="37"/>
  <c r="LEG462" i="37"/>
  <c r="LEF462" i="37"/>
  <c r="LEE462" i="37"/>
  <c r="LED462" i="37"/>
  <c r="LEC462" i="37"/>
  <c r="LEB462" i="37"/>
  <c r="LEA462" i="37"/>
  <c r="LDZ462" i="37"/>
  <c r="LDY462" i="37"/>
  <c r="LDX462" i="37"/>
  <c r="LDW462" i="37"/>
  <c r="LDV462" i="37"/>
  <c r="LDU462" i="37"/>
  <c r="LDT462" i="37"/>
  <c r="LDS462" i="37"/>
  <c r="LDR462" i="37"/>
  <c r="LDQ462" i="37"/>
  <c r="LDP462" i="37"/>
  <c r="LDO462" i="37"/>
  <c r="LDN462" i="37"/>
  <c r="LDM462" i="37"/>
  <c r="LDL462" i="37"/>
  <c r="LDK462" i="37"/>
  <c r="LDJ462" i="37"/>
  <c r="LDI462" i="37"/>
  <c r="LDH462" i="37"/>
  <c r="LDG462" i="37"/>
  <c r="LDF462" i="37"/>
  <c r="LDE462" i="37"/>
  <c r="LDD462" i="37"/>
  <c r="LDC462" i="37"/>
  <c r="LDB462" i="37"/>
  <c r="LDA462" i="37"/>
  <c r="LCZ462" i="37"/>
  <c r="LCY462" i="37"/>
  <c r="LCX462" i="37"/>
  <c r="LCW462" i="37"/>
  <c r="LCV462" i="37"/>
  <c r="LCU462" i="37"/>
  <c r="LCT462" i="37"/>
  <c r="LCS462" i="37"/>
  <c r="LCR462" i="37"/>
  <c r="LCQ462" i="37"/>
  <c r="LCP462" i="37"/>
  <c r="LCO462" i="37"/>
  <c r="LCN462" i="37"/>
  <c r="LCM462" i="37"/>
  <c r="LCL462" i="37"/>
  <c r="LCK462" i="37"/>
  <c r="LCJ462" i="37"/>
  <c r="LCI462" i="37"/>
  <c r="LCH462" i="37"/>
  <c r="LCG462" i="37"/>
  <c r="LCF462" i="37"/>
  <c r="LCE462" i="37"/>
  <c r="LCD462" i="37"/>
  <c r="LCC462" i="37"/>
  <c r="LCB462" i="37"/>
  <c r="LCA462" i="37"/>
  <c r="LBZ462" i="37"/>
  <c r="LBY462" i="37"/>
  <c r="LBX462" i="37"/>
  <c r="LBW462" i="37"/>
  <c r="LBV462" i="37"/>
  <c r="LBU462" i="37"/>
  <c r="LBT462" i="37"/>
  <c r="LBS462" i="37"/>
  <c r="LBR462" i="37"/>
  <c r="LBQ462" i="37"/>
  <c r="LBP462" i="37"/>
  <c r="LBO462" i="37"/>
  <c r="LBN462" i="37"/>
  <c r="LBM462" i="37"/>
  <c r="LBL462" i="37"/>
  <c r="LBK462" i="37"/>
  <c r="LBJ462" i="37"/>
  <c r="LBI462" i="37"/>
  <c r="LBH462" i="37"/>
  <c r="LBG462" i="37"/>
  <c r="LBF462" i="37"/>
  <c r="LBE462" i="37"/>
  <c r="LBD462" i="37"/>
  <c r="LBC462" i="37"/>
  <c r="LBB462" i="37"/>
  <c r="LBA462" i="37"/>
  <c r="LAZ462" i="37"/>
  <c r="LAY462" i="37"/>
  <c r="LAX462" i="37"/>
  <c r="LAW462" i="37"/>
  <c r="LAV462" i="37"/>
  <c r="LAU462" i="37"/>
  <c r="LAT462" i="37"/>
  <c r="LAS462" i="37"/>
  <c r="LAR462" i="37"/>
  <c r="LAQ462" i="37"/>
  <c r="LAP462" i="37"/>
  <c r="LAO462" i="37"/>
  <c r="LAN462" i="37"/>
  <c r="LAM462" i="37"/>
  <c r="LAL462" i="37"/>
  <c r="LAK462" i="37"/>
  <c r="LAJ462" i="37"/>
  <c r="LAI462" i="37"/>
  <c r="LAH462" i="37"/>
  <c r="LAG462" i="37"/>
  <c r="LAF462" i="37"/>
  <c r="LAE462" i="37"/>
  <c r="LAD462" i="37"/>
  <c r="LAC462" i="37"/>
  <c r="LAB462" i="37"/>
  <c r="LAA462" i="37"/>
  <c r="KZZ462" i="37"/>
  <c r="KZY462" i="37"/>
  <c r="KZX462" i="37"/>
  <c r="KZW462" i="37"/>
  <c r="KZV462" i="37"/>
  <c r="KZU462" i="37"/>
  <c r="KZT462" i="37"/>
  <c r="KZS462" i="37"/>
  <c r="KZR462" i="37"/>
  <c r="KZQ462" i="37"/>
  <c r="KZP462" i="37"/>
  <c r="KZO462" i="37"/>
  <c r="KZN462" i="37"/>
  <c r="KZM462" i="37"/>
  <c r="KZL462" i="37"/>
  <c r="KZK462" i="37"/>
  <c r="KZJ462" i="37"/>
  <c r="KZI462" i="37"/>
  <c r="KZH462" i="37"/>
  <c r="KZG462" i="37"/>
  <c r="KZF462" i="37"/>
  <c r="KZE462" i="37"/>
  <c r="KZD462" i="37"/>
  <c r="KZC462" i="37"/>
  <c r="KZB462" i="37"/>
  <c r="KZA462" i="37"/>
  <c r="KYZ462" i="37"/>
  <c r="KYY462" i="37"/>
  <c r="KYX462" i="37"/>
  <c r="KYW462" i="37"/>
  <c r="KYV462" i="37"/>
  <c r="KYU462" i="37"/>
  <c r="KYT462" i="37"/>
  <c r="KYS462" i="37"/>
  <c r="KYR462" i="37"/>
  <c r="KYQ462" i="37"/>
  <c r="KYP462" i="37"/>
  <c r="KYO462" i="37"/>
  <c r="KYN462" i="37"/>
  <c r="KYM462" i="37"/>
  <c r="KYL462" i="37"/>
  <c r="KYK462" i="37"/>
  <c r="KYJ462" i="37"/>
  <c r="KYI462" i="37"/>
  <c r="KYH462" i="37"/>
  <c r="KYG462" i="37"/>
  <c r="KYF462" i="37"/>
  <c r="KYE462" i="37"/>
  <c r="KYD462" i="37"/>
  <c r="KYC462" i="37"/>
  <c r="KYB462" i="37"/>
  <c r="KYA462" i="37"/>
  <c r="KXZ462" i="37"/>
  <c r="KXY462" i="37"/>
  <c r="KXX462" i="37"/>
  <c r="KXW462" i="37"/>
  <c r="KXV462" i="37"/>
  <c r="KXU462" i="37"/>
  <c r="KXT462" i="37"/>
  <c r="KXS462" i="37"/>
  <c r="KXR462" i="37"/>
  <c r="KXQ462" i="37"/>
  <c r="KXP462" i="37"/>
  <c r="KXO462" i="37"/>
  <c r="KXN462" i="37"/>
  <c r="KXM462" i="37"/>
  <c r="KXL462" i="37"/>
  <c r="KXK462" i="37"/>
  <c r="KXJ462" i="37"/>
  <c r="KXI462" i="37"/>
  <c r="KXH462" i="37"/>
  <c r="KXG462" i="37"/>
  <c r="KXF462" i="37"/>
  <c r="KXE462" i="37"/>
  <c r="KXD462" i="37"/>
  <c r="KXC462" i="37"/>
  <c r="KXB462" i="37"/>
  <c r="KXA462" i="37"/>
  <c r="KWZ462" i="37"/>
  <c r="KWY462" i="37"/>
  <c r="KWX462" i="37"/>
  <c r="KWW462" i="37"/>
  <c r="KWV462" i="37"/>
  <c r="KWU462" i="37"/>
  <c r="KWT462" i="37"/>
  <c r="KWS462" i="37"/>
  <c r="KWR462" i="37"/>
  <c r="KWQ462" i="37"/>
  <c r="KWP462" i="37"/>
  <c r="KWO462" i="37"/>
  <c r="KWN462" i="37"/>
  <c r="KWM462" i="37"/>
  <c r="KWL462" i="37"/>
  <c r="KWK462" i="37"/>
  <c r="KWJ462" i="37"/>
  <c r="KWI462" i="37"/>
  <c r="KWH462" i="37"/>
  <c r="KWG462" i="37"/>
  <c r="KWF462" i="37"/>
  <c r="KWE462" i="37"/>
  <c r="KWD462" i="37"/>
  <c r="KWC462" i="37"/>
  <c r="KWB462" i="37"/>
  <c r="KWA462" i="37"/>
  <c r="KVZ462" i="37"/>
  <c r="KVY462" i="37"/>
  <c r="KVX462" i="37"/>
  <c r="KVW462" i="37"/>
  <c r="KVV462" i="37"/>
  <c r="KVU462" i="37"/>
  <c r="KVT462" i="37"/>
  <c r="KVS462" i="37"/>
  <c r="KVR462" i="37"/>
  <c r="KVQ462" i="37"/>
  <c r="KVP462" i="37"/>
  <c r="KVO462" i="37"/>
  <c r="KVN462" i="37"/>
  <c r="KVM462" i="37"/>
  <c r="KVL462" i="37"/>
  <c r="KVK462" i="37"/>
  <c r="KVJ462" i="37"/>
  <c r="KVI462" i="37"/>
  <c r="KVH462" i="37"/>
  <c r="KVG462" i="37"/>
  <c r="KVF462" i="37"/>
  <c r="KVE462" i="37"/>
  <c r="KVD462" i="37"/>
  <c r="KVC462" i="37"/>
  <c r="KVB462" i="37"/>
  <c r="KVA462" i="37"/>
  <c r="KUZ462" i="37"/>
  <c r="KUY462" i="37"/>
  <c r="KUX462" i="37"/>
  <c r="KUW462" i="37"/>
  <c r="KUV462" i="37"/>
  <c r="KUU462" i="37"/>
  <c r="KUT462" i="37"/>
  <c r="KUS462" i="37"/>
  <c r="KUR462" i="37"/>
  <c r="KUQ462" i="37"/>
  <c r="KUP462" i="37"/>
  <c r="KUO462" i="37"/>
  <c r="KUN462" i="37"/>
  <c r="KUM462" i="37"/>
  <c r="KUL462" i="37"/>
  <c r="KUK462" i="37"/>
  <c r="KUJ462" i="37"/>
  <c r="KUI462" i="37"/>
  <c r="KUH462" i="37"/>
  <c r="KUG462" i="37"/>
  <c r="KUF462" i="37"/>
  <c r="KUE462" i="37"/>
  <c r="KUD462" i="37"/>
  <c r="KUC462" i="37"/>
  <c r="KUB462" i="37"/>
  <c r="KUA462" i="37"/>
  <c r="KTZ462" i="37"/>
  <c r="KTY462" i="37"/>
  <c r="KTX462" i="37"/>
  <c r="KTW462" i="37"/>
  <c r="KTV462" i="37"/>
  <c r="KTU462" i="37"/>
  <c r="KTT462" i="37"/>
  <c r="KTS462" i="37"/>
  <c r="KTR462" i="37"/>
  <c r="KTQ462" i="37"/>
  <c r="KTP462" i="37"/>
  <c r="KTO462" i="37"/>
  <c r="KTN462" i="37"/>
  <c r="KTM462" i="37"/>
  <c r="KTL462" i="37"/>
  <c r="KTK462" i="37"/>
  <c r="KTJ462" i="37"/>
  <c r="KTI462" i="37"/>
  <c r="KTH462" i="37"/>
  <c r="KTG462" i="37"/>
  <c r="KTF462" i="37"/>
  <c r="KTE462" i="37"/>
  <c r="KTD462" i="37"/>
  <c r="KTC462" i="37"/>
  <c r="KTB462" i="37"/>
  <c r="KTA462" i="37"/>
  <c r="KSZ462" i="37"/>
  <c r="KSY462" i="37"/>
  <c r="KSX462" i="37"/>
  <c r="KSW462" i="37"/>
  <c r="KSV462" i="37"/>
  <c r="KSU462" i="37"/>
  <c r="KST462" i="37"/>
  <c r="KSS462" i="37"/>
  <c r="KSR462" i="37"/>
  <c r="KSQ462" i="37"/>
  <c r="KSP462" i="37"/>
  <c r="KSO462" i="37"/>
  <c r="KSN462" i="37"/>
  <c r="KSM462" i="37"/>
  <c r="KSL462" i="37"/>
  <c r="KSK462" i="37"/>
  <c r="KSJ462" i="37"/>
  <c r="KSI462" i="37"/>
  <c r="KSH462" i="37"/>
  <c r="KSG462" i="37"/>
  <c r="KSF462" i="37"/>
  <c r="KSE462" i="37"/>
  <c r="KSD462" i="37"/>
  <c r="KSC462" i="37"/>
  <c r="KSB462" i="37"/>
  <c r="KSA462" i="37"/>
  <c r="KRZ462" i="37"/>
  <c r="KRY462" i="37"/>
  <c r="KRX462" i="37"/>
  <c r="KRW462" i="37"/>
  <c r="KRV462" i="37"/>
  <c r="KRU462" i="37"/>
  <c r="KRT462" i="37"/>
  <c r="KRS462" i="37"/>
  <c r="KRR462" i="37"/>
  <c r="KRQ462" i="37"/>
  <c r="KRP462" i="37"/>
  <c r="KRO462" i="37"/>
  <c r="KRN462" i="37"/>
  <c r="KRM462" i="37"/>
  <c r="KRL462" i="37"/>
  <c r="KRK462" i="37"/>
  <c r="KRJ462" i="37"/>
  <c r="KRI462" i="37"/>
  <c r="KRH462" i="37"/>
  <c r="KRG462" i="37"/>
  <c r="KRF462" i="37"/>
  <c r="KRE462" i="37"/>
  <c r="KRD462" i="37"/>
  <c r="KRC462" i="37"/>
  <c r="KRB462" i="37"/>
  <c r="KRA462" i="37"/>
  <c r="KQZ462" i="37"/>
  <c r="KQY462" i="37"/>
  <c r="KQX462" i="37"/>
  <c r="KQW462" i="37"/>
  <c r="KQV462" i="37"/>
  <c r="KQU462" i="37"/>
  <c r="KQT462" i="37"/>
  <c r="KQS462" i="37"/>
  <c r="KQR462" i="37"/>
  <c r="KQQ462" i="37"/>
  <c r="KQP462" i="37"/>
  <c r="KQO462" i="37"/>
  <c r="KQN462" i="37"/>
  <c r="KQM462" i="37"/>
  <c r="KQL462" i="37"/>
  <c r="KQK462" i="37"/>
  <c r="KQJ462" i="37"/>
  <c r="KQI462" i="37"/>
  <c r="KQH462" i="37"/>
  <c r="KQG462" i="37"/>
  <c r="KQF462" i="37"/>
  <c r="KQE462" i="37"/>
  <c r="KQD462" i="37"/>
  <c r="KQC462" i="37"/>
  <c r="KQB462" i="37"/>
  <c r="KQA462" i="37"/>
  <c r="KPZ462" i="37"/>
  <c r="KPY462" i="37"/>
  <c r="KPX462" i="37"/>
  <c r="KPW462" i="37"/>
  <c r="KPV462" i="37"/>
  <c r="KPU462" i="37"/>
  <c r="KPT462" i="37"/>
  <c r="KPS462" i="37"/>
  <c r="KPR462" i="37"/>
  <c r="KPQ462" i="37"/>
  <c r="KPP462" i="37"/>
  <c r="KPO462" i="37"/>
  <c r="KPN462" i="37"/>
  <c r="KPM462" i="37"/>
  <c r="KPL462" i="37"/>
  <c r="KPK462" i="37"/>
  <c r="KPJ462" i="37"/>
  <c r="KPI462" i="37"/>
  <c r="KPH462" i="37"/>
  <c r="KPG462" i="37"/>
  <c r="KPF462" i="37"/>
  <c r="KPE462" i="37"/>
  <c r="KPD462" i="37"/>
  <c r="KPC462" i="37"/>
  <c r="KPB462" i="37"/>
  <c r="KPA462" i="37"/>
  <c r="KOZ462" i="37"/>
  <c r="KOY462" i="37"/>
  <c r="KOX462" i="37"/>
  <c r="KOW462" i="37"/>
  <c r="KOV462" i="37"/>
  <c r="KOU462" i="37"/>
  <c r="KOT462" i="37"/>
  <c r="KOS462" i="37"/>
  <c r="KOR462" i="37"/>
  <c r="KOQ462" i="37"/>
  <c r="KOP462" i="37"/>
  <c r="KOO462" i="37"/>
  <c r="KON462" i="37"/>
  <c r="KOM462" i="37"/>
  <c r="KOL462" i="37"/>
  <c r="KOK462" i="37"/>
  <c r="KOJ462" i="37"/>
  <c r="KOI462" i="37"/>
  <c r="KOH462" i="37"/>
  <c r="KOG462" i="37"/>
  <c r="KOF462" i="37"/>
  <c r="KOE462" i="37"/>
  <c r="KOD462" i="37"/>
  <c r="KOC462" i="37"/>
  <c r="KOB462" i="37"/>
  <c r="KOA462" i="37"/>
  <c r="KNZ462" i="37"/>
  <c r="KNY462" i="37"/>
  <c r="KNX462" i="37"/>
  <c r="KNW462" i="37"/>
  <c r="KNV462" i="37"/>
  <c r="KNU462" i="37"/>
  <c r="KNT462" i="37"/>
  <c r="KNS462" i="37"/>
  <c r="KNR462" i="37"/>
  <c r="KNQ462" i="37"/>
  <c r="KNP462" i="37"/>
  <c r="KNO462" i="37"/>
  <c r="KNN462" i="37"/>
  <c r="KNM462" i="37"/>
  <c r="KNL462" i="37"/>
  <c r="KNK462" i="37"/>
  <c r="KNJ462" i="37"/>
  <c r="KNI462" i="37"/>
  <c r="KNH462" i="37"/>
  <c r="KNG462" i="37"/>
  <c r="KNF462" i="37"/>
  <c r="KNE462" i="37"/>
  <c r="KND462" i="37"/>
  <c r="KNC462" i="37"/>
  <c r="KNB462" i="37"/>
  <c r="KNA462" i="37"/>
  <c r="KMZ462" i="37"/>
  <c r="KMY462" i="37"/>
  <c r="KMX462" i="37"/>
  <c r="KMW462" i="37"/>
  <c r="KMV462" i="37"/>
  <c r="KMU462" i="37"/>
  <c r="KMT462" i="37"/>
  <c r="KMS462" i="37"/>
  <c r="KMR462" i="37"/>
  <c r="KMQ462" i="37"/>
  <c r="KMP462" i="37"/>
  <c r="KMO462" i="37"/>
  <c r="KMN462" i="37"/>
  <c r="KMM462" i="37"/>
  <c r="KML462" i="37"/>
  <c r="KMK462" i="37"/>
  <c r="KMJ462" i="37"/>
  <c r="KMI462" i="37"/>
  <c r="KMH462" i="37"/>
  <c r="KMG462" i="37"/>
  <c r="KMF462" i="37"/>
  <c r="KME462" i="37"/>
  <c r="KMD462" i="37"/>
  <c r="KMC462" i="37"/>
  <c r="KMB462" i="37"/>
  <c r="KMA462" i="37"/>
  <c r="KLZ462" i="37"/>
  <c r="KLY462" i="37"/>
  <c r="KLX462" i="37"/>
  <c r="KLW462" i="37"/>
  <c r="KLV462" i="37"/>
  <c r="KLU462" i="37"/>
  <c r="KLT462" i="37"/>
  <c r="KLS462" i="37"/>
  <c r="KLR462" i="37"/>
  <c r="KLQ462" i="37"/>
  <c r="KLP462" i="37"/>
  <c r="KLO462" i="37"/>
  <c r="KLN462" i="37"/>
  <c r="KLM462" i="37"/>
  <c r="KLL462" i="37"/>
  <c r="KLK462" i="37"/>
  <c r="KLJ462" i="37"/>
  <c r="KLI462" i="37"/>
  <c r="KLH462" i="37"/>
  <c r="KLG462" i="37"/>
  <c r="KLF462" i="37"/>
  <c r="KLE462" i="37"/>
  <c r="KLD462" i="37"/>
  <c r="KLC462" i="37"/>
  <c r="KLB462" i="37"/>
  <c r="KLA462" i="37"/>
  <c r="KKZ462" i="37"/>
  <c r="KKY462" i="37"/>
  <c r="KKX462" i="37"/>
  <c r="KKW462" i="37"/>
  <c r="KKV462" i="37"/>
  <c r="KKU462" i="37"/>
  <c r="KKT462" i="37"/>
  <c r="KKS462" i="37"/>
  <c r="KKR462" i="37"/>
  <c r="KKQ462" i="37"/>
  <c r="KKP462" i="37"/>
  <c r="KKO462" i="37"/>
  <c r="KKN462" i="37"/>
  <c r="KKM462" i="37"/>
  <c r="KKL462" i="37"/>
  <c r="KKK462" i="37"/>
  <c r="KKJ462" i="37"/>
  <c r="KKI462" i="37"/>
  <c r="KKH462" i="37"/>
  <c r="KKG462" i="37"/>
  <c r="KKF462" i="37"/>
  <c r="KKE462" i="37"/>
  <c r="KKD462" i="37"/>
  <c r="KKC462" i="37"/>
  <c r="KKB462" i="37"/>
  <c r="KKA462" i="37"/>
  <c r="KJZ462" i="37"/>
  <c r="KJY462" i="37"/>
  <c r="KJX462" i="37"/>
  <c r="KJW462" i="37"/>
  <c r="KJV462" i="37"/>
  <c r="KJU462" i="37"/>
  <c r="KJT462" i="37"/>
  <c r="KJS462" i="37"/>
  <c r="KJR462" i="37"/>
  <c r="KJQ462" i="37"/>
  <c r="KJP462" i="37"/>
  <c r="KJO462" i="37"/>
  <c r="KJN462" i="37"/>
  <c r="KJM462" i="37"/>
  <c r="KJL462" i="37"/>
  <c r="KJK462" i="37"/>
  <c r="KJJ462" i="37"/>
  <c r="KJI462" i="37"/>
  <c r="KJH462" i="37"/>
  <c r="KJG462" i="37"/>
  <c r="KJF462" i="37"/>
  <c r="KJE462" i="37"/>
  <c r="KJD462" i="37"/>
  <c r="KJC462" i="37"/>
  <c r="KJB462" i="37"/>
  <c r="KJA462" i="37"/>
  <c r="KIZ462" i="37"/>
  <c r="KIY462" i="37"/>
  <c r="KIX462" i="37"/>
  <c r="KIW462" i="37"/>
  <c r="KIV462" i="37"/>
  <c r="KIU462" i="37"/>
  <c r="KIT462" i="37"/>
  <c r="KIS462" i="37"/>
  <c r="KIR462" i="37"/>
  <c r="KIQ462" i="37"/>
  <c r="KIP462" i="37"/>
  <c r="KIO462" i="37"/>
  <c r="KIN462" i="37"/>
  <c r="KIM462" i="37"/>
  <c r="KIL462" i="37"/>
  <c r="KIK462" i="37"/>
  <c r="KIJ462" i="37"/>
  <c r="KII462" i="37"/>
  <c r="KIH462" i="37"/>
  <c r="KIG462" i="37"/>
  <c r="KIF462" i="37"/>
  <c r="KIE462" i="37"/>
  <c r="KID462" i="37"/>
  <c r="KIC462" i="37"/>
  <c r="KIB462" i="37"/>
  <c r="KIA462" i="37"/>
  <c r="KHZ462" i="37"/>
  <c r="KHY462" i="37"/>
  <c r="KHX462" i="37"/>
  <c r="KHW462" i="37"/>
  <c r="KHV462" i="37"/>
  <c r="KHU462" i="37"/>
  <c r="KHT462" i="37"/>
  <c r="KHS462" i="37"/>
  <c r="KHR462" i="37"/>
  <c r="KHQ462" i="37"/>
  <c r="KHP462" i="37"/>
  <c r="KHO462" i="37"/>
  <c r="KHN462" i="37"/>
  <c r="KHM462" i="37"/>
  <c r="KHL462" i="37"/>
  <c r="KHK462" i="37"/>
  <c r="KHJ462" i="37"/>
  <c r="KHI462" i="37"/>
  <c r="KHH462" i="37"/>
  <c r="KHG462" i="37"/>
  <c r="KHF462" i="37"/>
  <c r="KHE462" i="37"/>
  <c r="KHD462" i="37"/>
  <c r="KHC462" i="37"/>
  <c r="KHB462" i="37"/>
  <c r="KHA462" i="37"/>
  <c r="KGZ462" i="37"/>
  <c r="KGY462" i="37"/>
  <c r="KGX462" i="37"/>
  <c r="KGW462" i="37"/>
  <c r="KGV462" i="37"/>
  <c r="KGU462" i="37"/>
  <c r="KGT462" i="37"/>
  <c r="KGS462" i="37"/>
  <c r="KGR462" i="37"/>
  <c r="KGQ462" i="37"/>
  <c r="KGP462" i="37"/>
  <c r="KGO462" i="37"/>
  <c r="KGN462" i="37"/>
  <c r="KGM462" i="37"/>
  <c r="KGL462" i="37"/>
  <c r="KGK462" i="37"/>
  <c r="KGJ462" i="37"/>
  <c r="KGI462" i="37"/>
  <c r="KGH462" i="37"/>
  <c r="KGG462" i="37"/>
  <c r="KGF462" i="37"/>
  <c r="KGE462" i="37"/>
  <c r="KGD462" i="37"/>
  <c r="KGC462" i="37"/>
  <c r="KGB462" i="37"/>
  <c r="KGA462" i="37"/>
  <c r="KFZ462" i="37"/>
  <c r="KFY462" i="37"/>
  <c r="KFX462" i="37"/>
  <c r="KFW462" i="37"/>
  <c r="KFV462" i="37"/>
  <c r="KFU462" i="37"/>
  <c r="KFT462" i="37"/>
  <c r="KFS462" i="37"/>
  <c r="KFR462" i="37"/>
  <c r="KFQ462" i="37"/>
  <c r="KFP462" i="37"/>
  <c r="KFO462" i="37"/>
  <c r="KFN462" i="37"/>
  <c r="KFM462" i="37"/>
  <c r="KFL462" i="37"/>
  <c r="KFK462" i="37"/>
  <c r="KFJ462" i="37"/>
  <c r="KFI462" i="37"/>
  <c r="KFH462" i="37"/>
  <c r="KFG462" i="37"/>
  <c r="KFF462" i="37"/>
  <c r="KFE462" i="37"/>
  <c r="KFD462" i="37"/>
  <c r="KFC462" i="37"/>
  <c r="KFB462" i="37"/>
  <c r="KFA462" i="37"/>
  <c r="KEZ462" i="37"/>
  <c r="KEY462" i="37"/>
  <c r="KEX462" i="37"/>
  <c r="KEW462" i="37"/>
  <c r="KEV462" i="37"/>
  <c r="KEU462" i="37"/>
  <c r="KET462" i="37"/>
  <c r="KES462" i="37"/>
  <c r="KER462" i="37"/>
  <c r="KEQ462" i="37"/>
  <c r="KEP462" i="37"/>
  <c r="KEO462" i="37"/>
  <c r="KEN462" i="37"/>
  <c r="KEM462" i="37"/>
  <c r="KEL462" i="37"/>
  <c r="KEK462" i="37"/>
  <c r="KEJ462" i="37"/>
  <c r="KEI462" i="37"/>
  <c r="KEH462" i="37"/>
  <c r="KEG462" i="37"/>
  <c r="KEF462" i="37"/>
  <c r="KEE462" i="37"/>
  <c r="KED462" i="37"/>
  <c r="KEC462" i="37"/>
  <c r="KEB462" i="37"/>
  <c r="KEA462" i="37"/>
  <c r="KDZ462" i="37"/>
  <c r="KDY462" i="37"/>
  <c r="KDX462" i="37"/>
  <c r="KDW462" i="37"/>
  <c r="KDV462" i="37"/>
  <c r="KDU462" i="37"/>
  <c r="KDT462" i="37"/>
  <c r="KDS462" i="37"/>
  <c r="KDR462" i="37"/>
  <c r="KDQ462" i="37"/>
  <c r="KDP462" i="37"/>
  <c r="KDO462" i="37"/>
  <c r="KDN462" i="37"/>
  <c r="KDM462" i="37"/>
  <c r="KDL462" i="37"/>
  <c r="KDK462" i="37"/>
  <c r="KDJ462" i="37"/>
  <c r="KDI462" i="37"/>
  <c r="KDH462" i="37"/>
  <c r="KDG462" i="37"/>
  <c r="KDF462" i="37"/>
  <c r="KDE462" i="37"/>
  <c r="KDD462" i="37"/>
  <c r="KDC462" i="37"/>
  <c r="KDB462" i="37"/>
  <c r="KDA462" i="37"/>
  <c r="KCZ462" i="37"/>
  <c r="KCY462" i="37"/>
  <c r="KCX462" i="37"/>
  <c r="KCW462" i="37"/>
  <c r="KCV462" i="37"/>
  <c r="KCU462" i="37"/>
  <c r="KCT462" i="37"/>
  <c r="KCS462" i="37"/>
  <c r="KCR462" i="37"/>
  <c r="KCQ462" i="37"/>
  <c r="KCP462" i="37"/>
  <c r="KCO462" i="37"/>
  <c r="KCN462" i="37"/>
  <c r="KCM462" i="37"/>
  <c r="KCL462" i="37"/>
  <c r="KCK462" i="37"/>
  <c r="KCJ462" i="37"/>
  <c r="KCI462" i="37"/>
  <c r="KCH462" i="37"/>
  <c r="KCG462" i="37"/>
  <c r="KCF462" i="37"/>
  <c r="KCE462" i="37"/>
  <c r="KCD462" i="37"/>
  <c r="KCC462" i="37"/>
  <c r="KCB462" i="37"/>
  <c r="KCA462" i="37"/>
  <c r="KBZ462" i="37"/>
  <c r="KBY462" i="37"/>
  <c r="KBX462" i="37"/>
  <c r="KBW462" i="37"/>
  <c r="KBV462" i="37"/>
  <c r="KBU462" i="37"/>
  <c r="KBT462" i="37"/>
  <c r="KBS462" i="37"/>
  <c r="KBR462" i="37"/>
  <c r="KBQ462" i="37"/>
  <c r="KBP462" i="37"/>
  <c r="KBO462" i="37"/>
  <c r="KBN462" i="37"/>
  <c r="KBM462" i="37"/>
  <c r="KBL462" i="37"/>
  <c r="KBK462" i="37"/>
  <c r="KBJ462" i="37"/>
  <c r="KBI462" i="37"/>
  <c r="KBH462" i="37"/>
  <c r="KBG462" i="37"/>
  <c r="KBF462" i="37"/>
  <c r="KBE462" i="37"/>
  <c r="KBD462" i="37"/>
  <c r="KBC462" i="37"/>
  <c r="KBB462" i="37"/>
  <c r="KBA462" i="37"/>
  <c r="KAZ462" i="37"/>
  <c r="KAY462" i="37"/>
  <c r="KAX462" i="37"/>
  <c r="KAW462" i="37"/>
  <c r="KAV462" i="37"/>
  <c r="KAU462" i="37"/>
  <c r="KAT462" i="37"/>
  <c r="KAS462" i="37"/>
  <c r="KAR462" i="37"/>
  <c r="KAQ462" i="37"/>
  <c r="KAP462" i="37"/>
  <c r="KAO462" i="37"/>
  <c r="KAN462" i="37"/>
  <c r="KAM462" i="37"/>
  <c r="KAL462" i="37"/>
  <c r="KAK462" i="37"/>
  <c r="KAJ462" i="37"/>
  <c r="KAI462" i="37"/>
  <c r="KAH462" i="37"/>
  <c r="KAG462" i="37"/>
  <c r="KAF462" i="37"/>
  <c r="KAE462" i="37"/>
  <c r="KAD462" i="37"/>
  <c r="KAC462" i="37"/>
  <c r="KAB462" i="37"/>
  <c r="KAA462" i="37"/>
  <c r="JZZ462" i="37"/>
  <c r="JZY462" i="37"/>
  <c r="JZX462" i="37"/>
  <c r="JZW462" i="37"/>
  <c r="JZV462" i="37"/>
  <c r="JZU462" i="37"/>
  <c r="JZT462" i="37"/>
  <c r="JZS462" i="37"/>
  <c r="JZR462" i="37"/>
  <c r="JZQ462" i="37"/>
  <c r="JZP462" i="37"/>
  <c r="JZO462" i="37"/>
  <c r="JZN462" i="37"/>
  <c r="JZM462" i="37"/>
  <c r="JZL462" i="37"/>
  <c r="JZK462" i="37"/>
  <c r="JZJ462" i="37"/>
  <c r="JZI462" i="37"/>
  <c r="JZH462" i="37"/>
  <c r="JZG462" i="37"/>
  <c r="JZF462" i="37"/>
  <c r="JZE462" i="37"/>
  <c r="JZD462" i="37"/>
  <c r="JZC462" i="37"/>
  <c r="JZB462" i="37"/>
  <c r="JZA462" i="37"/>
  <c r="JYZ462" i="37"/>
  <c r="JYY462" i="37"/>
  <c r="JYX462" i="37"/>
  <c r="JYW462" i="37"/>
  <c r="JYV462" i="37"/>
  <c r="JYU462" i="37"/>
  <c r="JYT462" i="37"/>
  <c r="JYS462" i="37"/>
  <c r="JYR462" i="37"/>
  <c r="JYQ462" i="37"/>
  <c r="JYP462" i="37"/>
  <c r="JYO462" i="37"/>
  <c r="JYN462" i="37"/>
  <c r="JYM462" i="37"/>
  <c r="JYL462" i="37"/>
  <c r="JYK462" i="37"/>
  <c r="JYJ462" i="37"/>
  <c r="JYI462" i="37"/>
  <c r="JYH462" i="37"/>
  <c r="JYG462" i="37"/>
  <c r="JYF462" i="37"/>
  <c r="JYE462" i="37"/>
  <c r="JYD462" i="37"/>
  <c r="JYC462" i="37"/>
  <c r="JYB462" i="37"/>
  <c r="JYA462" i="37"/>
  <c r="JXZ462" i="37"/>
  <c r="JXY462" i="37"/>
  <c r="JXX462" i="37"/>
  <c r="JXW462" i="37"/>
  <c r="JXV462" i="37"/>
  <c r="JXU462" i="37"/>
  <c r="JXT462" i="37"/>
  <c r="JXS462" i="37"/>
  <c r="JXR462" i="37"/>
  <c r="JXQ462" i="37"/>
  <c r="JXP462" i="37"/>
  <c r="JXO462" i="37"/>
  <c r="JXN462" i="37"/>
  <c r="JXM462" i="37"/>
  <c r="JXL462" i="37"/>
  <c r="JXK462" i="37"/>
  <c r="JXJ462" i="37"/>
  <c r="JXI462" i="37"/>
  <c r="JXH462" i="37"/>
  <c r="JXG462" i="37"/>
  <c r="JXF462" i="37"/>
  <c r="JXE462" i="37"/>
  <c r="JXD462" i="37"/>
  <c r="JXC462" i="37"/>
  <c r="JXB462" i="37"/>
  <c r="JXA462" i="37"/>
  <c r="JWZ462" i="37"/>
  <c r="JWY462" i="37"/>
  <c r="JWX462" i="37"/>
  <c r="JWW462" i="37"/>
  <c r="JWV462" i="37"/>
  <c r="JWU462" i="37"/>
  <c r="JWT462" i="37"/>
  <c r="JWS462" i="37"/>
  <c r="JWR462" i="37"/>
  <c r="JWQ462" i="37"/>
  <c r="JWP462" i="37"/>
  <c r="JWO462" i="37"/>
  <c r="JWN462" i="37"/>
  <c r="JWM462" i="37"/>
  <c r="JWL462" i="37"/>
  <c r="JWK462" i="37"/>
  <c r="JWJ462" i="37"/>
  <c r="JWI462" i="37"/>
  <c r="JWH462" i="37"/>
  <c r="JWG462" i="37"/>
  <c r="JWF462" i="37"/>
  <c r="JWE462" i="37"/>
  <c r="JWD462" i="37"/>
  <c r="JWC462" i="37"/>
  <c r="JWB462" i="37"/>
  <c r="JWA462" i="37"/>
  <c r="JVZ462" i="37"/>
  <c r="JVY462" i="37"/>
  <c r="JVX462" i="37"/>
  <c r="JVW462" i="37"/>
  <c r="JVV462" i="37"/>
  <c r="JVU462" i="37"/>
  <c r="JVT462" i="37"/>
  <c r="JVS462" i="37"/>
  <c r="JVR462" i="37"/>
  <c r="JVQ462" i="37"/>
  <c r="JVP462" i="37"/>
  <c r="JVO462" i="37"/>
  <c r="JVN462" i="37"/>
  <c r="JVM462" i="37"/>
  <c r="JVL462" i="37"/>
  <c r="JVK462" i="37"/>
  <c r="JVJ462" i="37"/>
  <c r="JVI462" i="37"/>
  <c r="JVH462" i="37"/>
  <c r="JVG462" i="37"/>
  <c r="JVF462" i="37"/>
  <c r="JVE462" i="37"/>
  <c r="JVD462" i="37"/>
  <c r="JVC462" i="37"/>
  <c r="JVB462" i="37"/>
  <c r="JVA462" i="37"/>
  <c r="JUZ462" i="37"/>
  <c r="JUY462" i="37"/>
  <c r="JUX462" i="37"/>
  <c r="JUW462" i="37"/>
  <c r="JUV462" i="37"/>
  <c r="JUU462" i="37"/>
  <c r="JUT462" i="37"/>
  <c r="JUS462" i="37"/>
  <c r="JUR462" i="37"/>
  <c r="JUQ462" i="37"/>
  <c r="JUP462" i="37"/>
  <c r="JUO462" i="37"/>
  <c r="JUN462" i="37"/>
  <c r="JUM462" i="37"/>
  <c r="JUL462" i="37"/>
  <c r="JUK462" i="37"/>
  <c r="JUJ462" i="37"/>
  <c r="JUI462" i="37"/>
  <c r="JUH462" i="37"/>
  <c r="JUG462" i="37"/>
  <c r="JUF462" i="37"/>
  <c r="JUE462" i="37"/>
  <c r="JUD462" i="37"/>
  <c r="JUC462" i="37"/>
  <c r="JUB462" i="37"/>
  <c r="JUA462" i="37"/>
  <c r="JTZ462" i="37"/>
  <c r="JTY462" i="37"/>
  <c r="JTX462" i="37"/>
  <c r="JTW462" i="37"/>
  <c r="JTV462" i="37"/>
  <c r="JTU462" i="37"/>
  <c r="JTT462" i="37"/>
  <c r="JTS462" i="37"/>
  <c r="JTR462" i="37"/>
  <c r="JTQ462" i="37"/>
  <c r="JTP462" i="37"/>
  <c r="JTO462" i="37"/>
  <c r="JTN462" i="37"/>
  <c r="JTM462" i="37"/>
  <c r="JTL462" i="37"/>
  <c r="JTK462" i="37"/>
  <c r="JTJ462" i="37"/>
  <c r="JTI462" i="37"/>
  <c r="JTH462" i="37"/>
  <c r="JTG462" i="37"/>
  <c r="JTF462" i="37"/>
  <c r="JTE462" i="37"/>
  <c r="JTD462" i="37"/>
  <c r="JTC462" i="37"/>
  <c r="JTB462" i="37"/>
  <c r="JTA462" i="37"/>
  <c r="JSZ462" i="37"/>
  <c r="JSY462" i="37"/>
  <c r="JSX462" i="37"/>
  <c r="JSW462" i="37"/>
  <c r="JSV462" i="37"/>
  <c r="JSU462" i="37"/>
  <c r="JST462" i="37"/>
  <c r="JSS462" i="37"/>
  <c r="JSR462" i="37"/>
  <c r="JSQ462" i="37"/>
  <c r="JSP462" i="37"/>
  <c r="JSO462" i="37"/>
  <c r="JSN462" i="37"/>
  <c r="JSM462" i="37"/>
  <c r="JSL462" i="37"/>
  <c r="JSK462" i="37"/>
  <c r="JSJ462" i="37"/>
  <c r="JSI462" i="37"/>
  <c r="JSH462" i="37"/>
  <c r="JSG462" i="37"/>
  <c r="JSF462" i="37"/>
  <c r="JSE462" i="37"/>
  <c r="JSD462" i="37"/>
  <c r="JSC462" i="37"/>
  <c r="JSB462" i="37"/>
  <c r="JSA462" i="37"/>
  <c r="JRZ462" i="37"/>
  <c r="JRY462" i="37"/>
  <c r="JRX462" i="37"/>
  <c r="JRW462" i="37"/>
  <c r="JRV462" i="37"/>
  <c r="JRU462" i="37"/>
  <c r="JRT462" i="37"/>
  <c r="JRS462" i="37"/>
  <c r="JRR462" i="37"/>
  <c r="JRQ462" i="37"/>
  <c r="JRP462" i="37"/>
  <c r="JRO462" i="37"/>
  <c r="JRN462" i="37"/>
  <c r="JRM462" i="37"/>
  <c r="JRL462" i="37"/>
  <c r="JRK462" i="37"/>
  <c r="JRJ462" i="37"/>
  <c r="JRI462" i="37"/>
  <c r="JRH462" i="37"/>
  <c r="JRG462" i="37"/>
  <c r="JRF462" i="37"/>
  <c r="JRE462" i="37"/>
  <c r="JRD462" i="37"/>
  <c r="JRC462" i="37"/>
  <c r="JRB462" i="37"/>
  <c r="JRA462" i="37"/>
  <c r="JQZ462" i="37"/>
  <c r="JQY462" i="37"/>
  <c r="JQX462" i="37"/>
  <c r="JQW462" i="37"/>
  <c r="JQV462" i="37"/>
  <c r="JQU462" i="37"/>
  <c r="JQT462" i="37"/>
  <c r="JQS462" i="37"/>
  <c r="JQR462" i="37"/>
  <c r="JQQ462" i="37"/>
  <c r="JQP462" i="37"/>
  <c r="JQO462" i="37"/>
  <c r="JQN462" i="37"/>
  <c r="JQM462" i="37"/>
  <c r="JQL462" i="37"/>
  <c r="JQK462" i="37"/>
  <c r="JQJ462" i="37"/>
  <c r="JQI462" i="37"/>
  <c r="JQH462" i="37"/>
  <c r="JQG462" i="37"/>
  <c r="JQF462" i="37"/>
  <c r="JQE462" i="37"/>
  <c r="JQD462" i="37"/>
  <c r="JQC462" i="37"/>
  <c r="JQB462" i="37"/>
  <c r="JQA462" i="37"/>
  <c r="JPZ462" i="37"/>
  <c r="JPY462" i="37"/>
  <c r="JPX462" i="37"/>
  <c r="JPW462" i="37"/>
  <c r="JPV462" i="37"/>
  <c r="JPU462" i="37"/>
  <c r="JPT462" i="37"/>
  <c r="JPS462" i="37"/>
  <c r="JPR462" i="37"/>
  <c r="JPQ462" i="37"/>
  <c r="JPP462" i="37"/>
  <c r="JPO462" i="37"/>
  <c r="JPN462" i="37"/>
  <c r="JPM462" i="37"/>
  <c r="JPL462" i="37"/>
  <c r="JPK462" i="37"/>
  <c r="JPJ462" i="37"/>
  <c r="JPI462" i="37"/>
  <c r="JPH462" i="37"/>
  <c r="JPG462" i="37"/>
  <c r="JPF462" i="37"/>
  <c r="JPE462" i="37"/>
  <c r="JPD462" i="37"/>
  <c r="JPC462" i="37"/>
  <c r="JPB462" i="37"/>
  <c r="JPA462" i="37"/>
  <c r="JOZ462" i="37"/>
  <c r="JOY462" i="37"/>
  <c r="JOX462" i="37"/>
  <c r="JOW462" i="37"/>
  <c r="JOV462" i="37"/>
  <c r="JOU462" i="37"/>
  <c r="JOT462" i="37"/>
  <c r="JOS462" i="37"/>
  <c r="JOR462" i="37"/>
  <c r="JOQ462" i="37"/>
  <c r="JOP462" i="37"/>
  <c r="JOO462" i="37"/>
  <c r="JON462" i="37"/>
  <c r="JOM462" i="37"/>
  <c r="JOL462" i="37"/>
  <c r="JOK462" i="37"/>
  <c r="JOJ462" i="37"/>
  <c r="JOI462" i="37"/>
  <c r="JOH462" i="37"/>
  <c r="JOG462" i="37"/>
  <c r="JOF462" i="37"/>
  <c r="JOE462" i="37"/>
  <c r="JOD462" i="37"/>
  <c r="JOC462" i="37"/>
  <c r="JOB462" i="37"/>
  <c r="JOA462" i="37"/>
  <c r="JNZ462" i="37"/>
  <c r="JNY462" i="37"/>
  <c r="JNX462" i="37"/>
  <c r="JNW462" i="37"/>
  <c r="JNV462" i="37"/>
  <c r="JNU462" i="37"/>
  <c r="JNT462" i="37"/>
  <c r="JNS462" i="37"/>
  <c r="JNR462" i="37"/>
  <c r="JNQ462" i="37"/>
  <c r="JNP462" i="37"/>
  <c r="JNO462" i="37"/>
  <c r="JNN462" i="37"/>
  <c r="JNM462" i="37"/>
  <c r="JNL462" i="37"/>
  <c r="JNK462" i="37"/>
  <c r="JNJ462" i="37"/>
  <c r="JNI462" i="37"/>
  <c r="JNH462" i="37"/>
  <c r="JNG462" i="37"/>
  <c r="JNF462" i="37"/>
  <c r="JNE462" i="37"/>
  <c r="JND462" i="37"/>
  <c r="JNC462" i="37"/>
  <c r="JNB462" i="37"/>
  <c r="JNA462" i="37"/>
  <c r="JMZ462" i="37"/>
  <c r="JMY462" i="37"/>
  <c r="JMX462" i="37"/>
  <c r="JMW462" i="37"/>
  <c r="JMV462" i="37"/>
  <c r="JMU462" i="37"/>
  <c r="JMT462" i="37"/>
  <c r="JMS462" i="37"/>
  <c r="JMR462" i="37"/>
  <c r="JMQ462" i="37"/>
  <c r="JMP462" i="37"/>
  <c r="JMO462" i="37"/>
  <c r="JMN462" i="37"/>
  <c r="JMM462" i="37"/>
  <c r="JML462" i="37"/>
  <c r="JMK462" i="37"/>
  <c r="JMJ462" i="37"/>
  <c r="JMI462" i="37"/>
  <c r="JMH462" i="37"/>
  <c r="JMG462" i="37"/>
  <c r="JMF462" i="37"/>
  <c r="JME462" i="37"/>
  <c r="JMD462" i="37"/>
  <c r="JMC462" i="37"/>
  <c r="JMB462" i="37"/>
  <c r="JMA462" i="37"/>
  <c r="JLZ462" i="37"/>
  <c r="JLY462" i="37"/>
  <c r="JLX462" i="37"/>
  <c r="JLW462" i="37"/>
  <c r="JLV462" i="37"/>
  <c r="JLU462" i="37"/>
  <c r="JLT462" i="37"/>
  <c r="JLS462" i="37"/>
  <c r="JLR462" i="37"/>
  <c r="JLQ462" i="37"/>
  <c r="JLP462" i="37"/>
  <c r="JLO462" i="37"/>
  <c r="JLN462" i="37"/>
  <c r="JLM462" i="37"/>
  <c r="JLL462" i="37"/>
  <c r="JLK462" i="37"/>
  <c r="JLJ462" i="37"/>
  <c r="JLI462" i="37"/>
  <c r="JLH462" i="37"/>
  <c r="JLG462" i="37"/>
  <c r="JLF462" i="37"/>
  <c r="JLE462" i="37"/>
  <c r="JLD462" i="37"/>
  <c r="JLC462" i="37"/>
  <c r="JLB462" i="37"/>
  <c r="JLA462" i="37"/>
  <c r="JKZ462" i="37"/>
  <c r="JKY462" i="37"/>
  <c r="JKX462" i="37"/>
  <c r="JKW462" i="37"/>
  <c r="JKV462" i="37"/>
  <c r="JKU462" i="37"/>
  <c r="JKT462" i="37"/>
  <c r="JKS462" i="37"/>
  <c r="JKR462" i="37"/>
  <c r="JKQ462" i="37"/>
  <c r="JKP462" i="37"/>
  <c r="JKO462" i="37"/>
  <c r="JKN462" i="37"/>
  <c r="JKM462" i="37"/>
  <c r="JKL462" i="37"/>
  <c r="JKK462" i="37"/>
  <c r="JKJ462" i="37"/>
  <c r="JKI462" i="37"/>
  <c r="JKH462" i="37"/>
  <c r="JKG462" i="37"/>
  <c r="JKF462" i="37"/>
  <c r="JKE462" i="37"/>
  <c r="JKD462" i="37"/>
  <c r="JKC462" i="37"/>
  <c r="JKB462" i="37"/>
  <c r="JKA462" i="37"/>
  <c r="JJZ462" i="37"/>
  <c r="JJY462" i="37"/>
  <c r="JJX462" i="37"/>
  <c r="JJW462" i="37"/>
  <c r="JJV462" i="37"/>
  <c r="JJU462" i="37"/>
  <c r="JJT462" i="37"/>
  <c r="JJS462" i="37"/>
  <c r="JJR462" i="37"/>
  <c r="JJQ462" i="37"/>
  <c r="JJP462" i="37"/>
  <c r="JJO462" i="37"/>
  <c r="JJN462" i="37"/>
  <c r="JJM462" i="37"/>
  <c r="JJL462" i="37"/>
  <c r="JJK462" i="37"/>
  <c r="JJJ462" i="37"/>
  <c r="JJI462" i="37"/>
  <c r="JJH462" i="37"/>
  <c r="JJG462" i="37"/>
  <c r="JJF462" i="37"/>
  <c r="JJE462" i="37"/>
  <c r="JJD462" i="37"/>
  <c r="JJC462" i="37"/>
  <c r="JJB462" i="37"/>
  <c r="JJA462" i="37"/>
  <c r="JIZ462" i="37"/>
  <c r="JIY462" i="37"/>
  <c r="JIX462" i="37"/>
  <c r="JIW462" i="37"/>
  <c r="JIV462" i="37"/>
  <c r="JIU462" i="37"/>
  <c r="JIT462" i="37"/>
  <c r="JIS462" i="37"/>
  <c r="JIR462" i="37"/>
  <c r="JIQ462" i="37"/>
  <c r="JIP462" i="37"/>
  <c r="JIO462" i="37"/>
  <c r="JIN462" i="37"/>
  <c r="JIM462" i="37"/>
  <c r="JIL462" i="37"/>
  <c r="JIK462" i="37"/>
  <c r="JIJ462" i="37"/>
  <c r="JII462" i="37"/>
  <c r="JIH462" i="37"/>
  <c r="JIG462" i="37"/>
  <c r="JIF462" i="37"/>
  <c r="JIE462" i="37"/>
  <c r="JID462" i="37"/>
  <c r="JIC462" i="37"/>
  <c r="JIB462" i="37"/>
  <c r="JIA462" i="37"/>
  <c r="JHZ462" i="37"/>
  <c r="JHY462" i="37"/>
  <c r="JHX462" i="37"/>
  <c r="JHW462" i="37"/>
  <c r="JHV462" i="37"/>
  <c r="JHU462" i="37"/>
  <c r="JHT462" i="37"/>
  <c r="JHS462" i="37"/>
  <c r="JHR462" i="37"/>
  <c r="JHQ462" i="37"/>
  <c r="JHP462" i="37"/>
  <c r="JHO462" i="37"/>
  <c r="JHN462" i="37"/>
  <c r="JHM462" i="37"/>
  <c r="JHL462" i="37"/>
  <c r="JHK462" i="37"/>
  <c r="JHJ462" i="37"/>
  <c r="JHI462" i="37"/>
  <c r="JHH462" i="37"/>
  <c r="JHG462" i="37"/>
  <c r="JHF462" i="37"/>
  <c r="JHE462" i="37"/>
  <c r="JHD462" i="37"/>
  <c r="JHC462" i="37"/>
  <c r="JHB462" i="37"/>
  <c r="JHA462" i="37"/>
  <c r="JGZ462" i="37"/>
  <c r="JGY462" i="37"/>
  <c r="JGX462" i="37"/>
  <c r="JGW462" i="37"/>
  <c r="JGV462" i="37"/>
  <c r="JGU462" i="37"/>
  <c r="JGT462" i="37"/>
  <c r="JGS462" i="37"/>
  <c r="JGR462" i="37"/>
  <c r="JGQ462" i="37"/>
  <c r="JGP462" i="37"/>
  <c r="JGO462" i="37"/>
  <c r="JGN462" i="37"/>
  <c r="JGM462" i="37"/>
  <c r="JGL462" i="37"/>
  <c r="JGK462" i="37"/>
  <c r="JGJ462" i="37"/>
  <c r="JGI462" i="37"/>
  <c r="JGH462" i="37"/>
  <c r="JGG462" i="37"/>
  <c r="JGF462" i="37"/>
  <c r="JGE462" i="37"/>
  <c r="JGD462" i="37"/>
  <c r="JGC462" i="37"/>
  <c r="JGB462" i="37"/>
  <c r="JGA462" i="37"/>
  <c r="JFZ462" i="37"/>
  <c r="JFY462" i="37"/>
  <c r="JFX462" i="37"/>
  <c r="JFW462" i="37"/>
  <c r="JFV462" i="37"/>
  <c r="JFU462" i="37"/>
  <c r="JFT462" i="37"/>
  <c r="JFS462" i="37"/>
  <c r="JFR462" i="37"/>
  <c r="JFQ462" i="37"/>
  <c r="JFP462" i="37"/>
  <c r="JFO462" i="37"/>
  <c r="JFN462" i="37"/>
  <c r="JFM462" i="37"/>
  <c r="JFL462" i="37"/>
  <c r="JFK462" i="37"/>
  <c r="JFJ462" i="37"/>
  <c r="JFI462" i="37"/>
  <c r="JFH462" i="37"/>
  <c r="JFG462" i="37"/>
  <c r="JFF462" i="37"/>
  <c r="JFE462" i="37"/>
  <c r="JFD462" i="37"/>
  <c r="JFC462" i="37"/>
  <c r="JFB462" i="37"/>
  <c r="JFA462" i="37"/>
  <c r="JEZ462" i="37"/>
  <c r="JEY462" i="37"/>
  <c r="JEX462" i="37"/>
  <c r="JEW462" i="37"/>
  <c r="JEV462" i="37"/>
  <c r="JEU462" i="37"/>
  <c r="JET462" i="37"/>
  <c r="JES462" i="37"/>
  <c r="JER462" i="37"/>
  <c r="JEQ462" i="37"/>
  <c r="JEP462" i="37"/>
  <c r="JEO462" i="37"/>
  <c r="JEN462" i="37"/>
  <c r="JEM462" i="37"/>
  <c r="JEL462" i="37"/>
  <c r="JEK462" i="37"/>
  <c r="JEJ462" i="37"/>
  <c r="JEI462" i="37"/>
  <c r="JEH462" i="37"/>
  <c r="JEG462" i="37"/>
  <c r="JEF462" i="37"/>
  <c r="JEE462" i="37"/>
  <c r="JED462" i="37"/>
  <c r="JEC462" i="37"/>
  <c r="JEB462" i="37"/>
  <c r="JEA462" i="37"/>
  <c r="JDZ462" i="37"/>
  <c r="JDY462" i="37"/>
  <c r="JDX462" i="37"/>
  <c r="JDW462" i="37"/>
  <c r="JDV462" i="37"/>
  <c r="JDU462" i="37"/>
  <c r="JDT462" i="37"/>
  <c r="JDS462" i="37"/>
  <c r="JDR462" i="37"/>
  <c r="JDQ462" i="37"/>
  <c r="JDP462" i="37"/>
  <c r="JDO462" i="37"/>
  <c r="JDN462" i="37"/>
  <c r="JDM462" i="37"/>
  <c r="JDL462" i="37"/>
  <c r="JDK462" i="37"/>
  <c r="JDJ462" i="37"/>
  <c r="JDI462" i="37"/>
  <c r="JDH462" i="37"/>
  <c r="JDG462" i="37"/>
  <c r="JDF462" i="37"/>
  <c r="JDE462" i="37"/>
  <c r="JDD462" i="37"/>
  <c r="JDC462" i="37"/>
  <c r="JDB462" i="37"/>
  <c r="JDA462" i="37"/>
  <c r="JCZ462" i="37"/>
  <c r="JCY462" i="37"/>
  <c r="JCX462" i="37"/>
  <c r="JCW462" i="37"/>
  <c r="JCV462" i="37"/>
  <c r="JCU462" i="37"/>
  <c r="JCT462" i="37"/>
  <c r="JCS462" i="37"/>
  <c r="JCR462" i="37"/>
  <c r="JCQ462" i="37"/>
  <c r="JCP462" i="37"/>
  <c r="JCO462" i="37"/>
  <c r="JCN462" i="37"/>
  <c r="JCM462" i="37"/>
  <c r="JCL462" i="37"/>
  <c r="JCK462" i="37"/>
  <c r="JCJ462" i="37"/>
  <c r="JCI462" i="37"/>
  <c r="JCH462" i="37"/>
  <c r="JCG462" i="37"/>
  <c r="JCF462" i="37"/>
  <c r="JCE462" i="37"/>
  <c r="JCD462" i="37"/>
  <c r="JCC462" i="37"/>
  <c r="JCB462" i="37"/>
  <c r="JCA462" i="37"/>
  <c r="JBZ462" i="37"/>
  <c r="JBY462" i="37"/>
  <c r="JBX462" i="37"/>
  <c r="JBW462" i="37"/>
  <c r="JBV462" i="37"/>
  <c r="JBU462" i="37"/>
  <c r="JBT462" i="37"/>
  <c r="JBS462" i="37"/>
  <c r="JBR462" i="37"/>
  <c r="JBQ462" i="37"/>
  <c r="JBP462" i="37"/>
  <c r="JBO462" i="37"/>
  <c r="JBN462" i="37"/>
  <c r="JBM462" i="37"/>
  <c r="JBL462" i="37"/>
  <c r="JBK462" i="37"/>
  <c r="JBJ462" i="37"/>
  <c r="JBI462" i="37"/>
  <c r="JBH462" i="37"/>
  <c r="JBG462" i="37"/>
  <c r="JBF462" i="37"/>
  <c r="JBE462" i="37"/>
  <c r="JBD462" i="37"/>
  <c r="JBC462" i="37"/>
  <c r="JBB462" i="37"/>
  <c r="JBA462" i="37"/>
  <c r="JAZ462" i="37"/>
  <c r="JAY462" i="37"/>
  <c r="JAX462" i="37"/>
  <c r="JAW462" i="37"/>
  <c r="JAV462" i="37"/>
  <c r="JAU462" i="37"/>
  <c r="JAT462" i="37"/>
  <c r="JAS462" i="37"/>
  <c r="JAR462" i="37"/>
  <c r="JAQ462" i="37"/>
  <c r="JAP462" i="37"/>
  <c r="JAO462" i="37"/>
  <c r="JAN462" i="37"/>
  <c r="JAM462" i="37"/>
  <c r="JAL462" i="37"/>
  <c r="JAK462" i="37"/>
  <c r="JAJ462" i="37"/>
  <c r="JAI462" i="37"/>
  <c r="JAH462" i="37"/>
  <c r="JAG462" i="37"/>
  <c r="JAF462" i="37"/>
  <c r="JAE462" i="37"/>
  <c r="JAD462" i="37"/>
  <c r="JAC462" i="37"/>
  <c r="JAB462" i="37"/>
  <c r="JAA462" i="37"/>
  <c r="IZZ462" i="37"/>
  <c r="IZY462" i="37"/>
  <c r="IZX462" i="37"/>
  <c r="IZW462" i="37"/>
  <c r="IZV462" i="37"/>
  <c r="IZU462" i="37"/>
  <c r="IZT462" i="37"/>
  <c r="IZS462" i="37"/>
  <c r="IZR462" i="37"/>
  <c r="IZQ462" i="37"/>
  <c r="IZP462" i="37"/>
  <c r="IZO462" i="37"/>
  <c r="IZN462" i="37"/>
  <c r="IZM462" i="37"/>
  <c r="IZL462" i="37"/>
  <c r="IZK462" i="37"/>
  <c r="IZJ462" i="37"/>
  <c r="IZI462" i="37"/>
  <c r="IZH462" i="37"/>
  <c r="IZG462" i="37"/>
  <c r="IZF462" i="37"/>
  <c r="IZE462" i="37"/>
  <c r="IZD462" i="37"/>
  <c r="IZC462" i="37"/>
  <c r="IZB462" i="37"/>
  <c r="IZA462" i="37"/>
  <c r="IYZ462" i="37"/>
  <c r="IYY462" i="37"/>
  <c r="IYX462" i="37"/>
  <c r="IYW462" i="37"/>
  <c r="IYV462" i="37"/>
  <c r="IYU462" i="37"/>
  <c r="IYT462" i="37"/>
  <c r="IYS462" i="37"/>
  <c r="IYR462" i="37"/>
  <c r="IYQ462" i="37"/>
  <c r="IYP462" i="37"/>
  <c r="IYO462" i="37"/>
  <c r="IYN462" i="37"/>
  <c r="IYM462" i="37"/>
  <c r="IYL462" i="37"/>
  <c r="IYK462" i="37"/>
  <c r="IYJ462" i="37"/>
  <c r="IYI462" i="37"/>
  <c r="IYH462" i="37"/>
  <c r="IYG462" i="37"/>
  <c r="IYF462" i="37"/>
  <c r="IYE462" i="37"/>
  <c r="IYD462" i="37"/>
  <c r="IYC462" i="37"/>
  <c r="IYB462" i="37"/>
  <c r="IYA462" i="37"/>
  <c r="IXZ462" i="37"/>
  <c r="IXY462" i="37"/>
  <c r="IXX462" i="37"/>
  <c r="IXW462" i="37"/>
  <c r="IXV462" i="37"/>
  <c r="IXU462" i="37"/>
  <c r="IXT462" i="37"/>
  <c r="IXS462" i="37"/>
  <c r="IXR462" i="37"/>
  <c r="IXQ462" i="37"/>
  <c r="IXP462" i="37"/>
  <c r="IXO462" i="37"/>
  <c r="IXN462" i="37"/>
  <c r="IXM462" i="37"/>
  <c r="IXL462" i="37"/>
  <c r="IXK462" i="37"/>
  <c r="IXJ462" i="37"/>
  <c r="IXI462" i="37"/>
  <c r="IXH462" i="37"/>
  <c r="IXG462" i="37"/>
  <c r="IXF462" i="37"/>
  <c r="IXE462" i="37"/>
  <c r="IXD462" i="37"/>
  <c r="IXC462" i="37"/>
  <c r="IXB462" i="37"/>
  <c r="IXA462" i="37"/>
  <c r="IWZ462" i="37"/>
  <c r="IWY462" i="37"/>
  <c r="IWX462" i="37"/>
  <c r="IWW462" i="37"/>
  <c r="IWV462" i="37"/>
  <c r="IWU462" i="37"/>
  <c r="IWT462" i="37"/>
  <c r="IWS462" i="37"/>
  <c r="IWR462" i="37"/>
  <c r="IWQ462" i="37"/>
  <c r="IWP462" i="37"/>
  <c r="IWO462" i="37"/>
  <c r="IWN462" i="37"/>
  <c r="IWM462" i="37"/>
  <c r="IWL462" i="37"/>
  <c r="IWK462" i="37"/>
  <c r="IWJ462" i="37"/>
  <c r="IWI462" i="37"/>
  <c r="IWH462" i="37"/>
  <c r="IWG462" i="37"/>
  <c r="IWF462" i="37"/>
  <c r="IWE462" i="37"/>
  <c r="IWD462" i="37"/>
  <c r="IWC462" i="37"/>
  <c r="IWB462" i="37"/>
  <c r="IWA462" i="37"/>
  <c r="IVZ462" i="37"/>
  <c r="IVY462" i="37"/>
  <c r="IVX462" i="37"/>
  <c r="IVW462" i="37"/>
  <c r="IVV462" i="37"/>
  <c r="IVU462" i="37"/>
  <c r="IVT462" i="37"/>
  <c r="IVS462" i="37"/>
  <c r="IVR462" i="37"/>
  <c r="IVQ462" i="37"/>
  <c r="IVP462" i="37"/>
  <c r="IVO462" i="37"/>
  <c r="IVN462" i="37"/>
  <c r="IVM462" i="37"/>
  <c r="IVL462" i="37"/>
  <c r="IVK462" i="37"/>
  <c r="IVJ462" i="37"/>
  <c r="IVI462" i="37"/>
  <c r="IVH462" i="37"/>
  <c r="IVG462" i="37"/>
  <c r="IVF462" i="37"/>
  <c r="IVE462" i="37"/>
  <c r="IVD462" i="37"/>
  <c r="IVC462" i="37"/>
  <c r="IVB462" i="37"/>
  <c r="IVA462" i="37"/>
  <c r="IUZ462" i="37"/>
  <c r="IUY462" i="37"/>
  <c r="IUX462" i="37"/>
  <c r="IUW462" i="37"/>
  <c r="IUV462" i="37"/>
  <c r="IUU462" i="37"/>
  <c r="IUT462" i="37"/>
  <c r="IUS462" i="37"/>
  <c r="IUR462" i="37"/>
  <c r="IUQ462" i="37"/>
  <c r="IUP462" i="37"/>
  <c r="IUO462" i="37"/>
  <c r="IUN462" i="37"/>
  <c r="IUM462" i="37"/>
  <c r="IUL462" i="37"/>
  <c r="IUK462" i="37"/>
  <c r="IUJ462" i="37"/>
  <c r="IUI462" i="37"/>
  <c r="IUH462" i="37"/>
  <c r="IUG462" i="37"/>
  <c r="IUF462" i="37"/>
  <c r="IUE462" i="37"/>
  <c r="IUD462" i="37"/>
  <c r="IUC462" i="37"/>
  <c r="IUB462" i="37"/>
  <c r="IUA462" i="37"/>
  <c r="ITZ462" i="37"/>
  <c r="ITY462" i="37"/>
  <c r="ITX462" i="37"/>
  <c r="ITW462" i="37"/>
  <c r="ITV462" i="37"/>
  <c r="ITU462" i="37"/>
  <c r="ITT462" i="37"/>
  <c r="ITS462" i="37"/>
  <c r="ITR462" i="37"/>
  <c r="ITQ462" i="37"/>
  <c r="ITP462" i="37"/>
  <c r="ITO462" i="37"/>
  <c r="ITN462" i="37"/>
  <c r="ITM462" i="37"/>
  <c r="ITL462" i="37"/>
  <c r="ITK462" i="37"/>
  <c r="ITJ462" i="37"/>
  <c r="ITI462" i="37"/>
  <c r="ITH462" i="37"/>
  <c r="ITG462" i="37"/>
  <c r="ITF462" i="37"/>
  <c r="ITE462" i="37"/>
  <c r="ITD462" i="37"/>
  <c r="ITC462" i="37"/>
  <c r="ITB462" i="37"/>
  <c r="ITA462" i="37"/>
  <c r="ISZ462" i="37"/>
  <c r="ISY462" i="37"/>
  <c r="ISX462" i="37"/>
  <c r="ISW462" i="37"/>
  <c r="ISV462" i="37"/>
  <c r="ISU462" i="37"/>
  <c r="IST462" i="37"/>
  <c r="ISS462" i="37"/>
  <c r="ISR462" i="37"/>
  <c r="ISQ462" i="37"/>
  <c r="ISP462" i="37"/>
  <c r="ISO462" i="37"/>
  <c r="ISN462" i="37"/>
  <c r="ISM462" i="37"/>
  <c r="ISL462" i="37"/>
  <c r="ISK462" i="37"/>
  <c r="ISJ462" i="37"/>
  <c r="ISI462" i="37"/>
  <c r="ISH462" i="37"/>
  <c r="ISG462" i="37"/>
  <c r="ISF462" i="37"/>
  <c r="ISE462" i="37"/>
  <c r="ISD462" i="37"/>
  <c r="ISC462" i="37"/>
  <c r="ISB462" i="37"/>
  <c r="ISA462" i="37"/>
  <c r="IRZ462" i="37"/>
  <c r="IRY462" i="37"/>
  <c r="IRX462" i="37"/>
  <c r="IRW462" i="37"/>
  <c r="IRV462" i="37"/>
  <c r="IRU462" i="37"/>
  <c r="IRT462" i="37"/>
  <c r="IRS462" i="37"/>
  <c r="IRR462" i="37"/>
  <c r="IRQ462" i="37"/>
  <c r="IRP462" i="37"/>
  <c r="IRO462" i="37"/>
  <c r="IRN462" i="37"/>
  <c r="IRM462" i="37"/>
  <c r="IRL462" i="37"/>
  <c r="IRK462" i="37"/>
  <c r="IRJ462" i="37"/>
  <c r="IRI462" i="37"/>
  <c r="IRH462" i="37"/>
  <c r="IRG462" i="37"/>
  <c r="IRF462" i="37"/>
  <c r="IRE462" i="37"/>
  <c r="IRD462" i="37"/>
  <c r="IRC462" i="37"/>
  <c r="IRB462" i="37"/>
  <c r="IRA462" i="37"/>
  <c r="IQZ462" i="37"/>
  <c r="IQY462" i="37"/>
  <c r="IQX462" i="37"/>
  <c r="IQW462" i="37"/>
  <c r="IQV462" i="37"/>
  <c r="IQU462" i="37"/>
  <c r="IQT462" i="37"/>
  <c r="IQS462" i="37"/>
  <c r="IQR462" i="37"/>
  <c r="IQQ462" i="37"/>
  <c r="IQP462" i="37"/>
  <c r="IQO462" i="37"/>
  <c r="IQN462" i="37"/>
  <c r="IQM462" i="37"/>
  <c r="IQL462" i="37"/>
  <c r="IQK462" i="37"/>
  <c r="IQJ462" i="37"/>
  <c r="IQI462" i="37"/>
  <c r="IQH462" i="37"/>
  <c r="IQG462" i="37"/>
  <c r="IQF462" i="37"/>
  <c r="IQE462" i="37"/>
  <c r="IQD462" i="37"/>
  <c r="IQC462" i="37"/>
  <c r="IQB462" i="37"/>
  <c r="IQA462" i="37"/>
  <c r="IPZ462" i="37"/>
  <c r="IPY462" i="37"/>
  <c r="IPX462" i="37"/>
  <c r="IPW462" i="37"/>
  <c r="IPV462" i="37"/>
  <c r="IPU462" i="37"/>
  <c r="IPT462" i="37"/>
  <c r="IPS462" i="37"/>
  <c r="IPR462" i="37"/>
  <c r="IPQ462" i="37"/>
  <c r="IPP462" i="37"/>
  <c r="IPO462" i="37"/>
  <c r="IPN462" i="37"/>
  <c r="IPM462" i="37"/>
  <c r="IPL462" i="37"/>
  <c r="IPK462" i="37"/>
  <c r="IPJ462" i="37"/>
  <c r="IPI462" i="37"/>
  <c r="IPH462" i="37"/>
  <c r="IPG462" i="37"/>
  <c r="IPF462" i="37"/>
  <c r="IPE462" i="37"/>
  <c r="IPD462" i="37"/>
  <c r="IPC462" i="37"/>
  <c r="IPB462" i="37"/>
  <c r="IPA462" i="37"/>
  <c r="IOZ462" i="37"/>
  <c r="IOY462" i="37"/>
  <c r="IOX462" i="37"/>
  <c r="IOW462" i="37"/>
  <c r="IOV462" i="37"/>
  <c r="IOU462" i="37"/>
  <c r="IOT462" i="37"/>
  <c r="IOS462" i="37"/>
  <c r="IOR462" i="37"/>
  <c r="IOQ462" i="37"/>
  <c r="IOP462" i="37"/>
  <c r="IOO462" i="37"/>
  <c r="ION462" i="37"/>
  <c r="IOM462" i="37"/>
  <c r="IOL462" i="37"/>
  <c r="IOK462" i="37"/>
  <c r="IOJ462" i="37"/>
  <c r="IOI462" i="37"/>
  <c r="IOH462" i="37"/>
  <c r="IOG462" i="37"/>
  <c r="IOF462" i="37"/>
  <c r="IOE462" i="37"/>
  <c r="IOD462" i="37"/>
  <c r="IOC462" i="37"/>
  <c r="IOB462" i="37"/>
  <c r="IOA462" i="37"/>
  <c r="INZ462" i="37"/>
  <c r="INY462" i="37"/>
  <c r="INX462" i="37"/>
  <c r="INW462" i="37"/>
  <c r="INV462" i="37"/>
  <c r="INU462" i="37"/>
  <c r="INT462" i="37"/>
  <c r="INS462" i="37"/>
  <c r="INR462" i="37"/>
  <c r="INQ462" i="37"/>
  <c r="INP462" i="37"/>
  <c r="INO462" i="37"/>
  <c r="INN462" i="37"/>
  <c r="INM462" i="37"/>
  <c r="INL462" i="37"/>
  <c r="INK462" i="37"/>
  <c r="INJ462" i="37"/>
  <c r="INI462" i="37"/>
  <c r="INH462" i="37"/>
  <c r="ING462" i="37"/>
  <c r="INF462" i="37"/>
  <c r="INE462" i="37"/>
  <c r="IND462" i="37"/>
  <c r="INC462" i="37"/>
  <c r="INB462" i="37"/>
  <c r="INA462" i="37"/>
  <c r="IMZ462" i="37"/>
  <c r="IMY462" i="37"/>
  <c r="IMX462" i="37"/>
  <c r="IMW462" i="37"/>
  <c r="IMV462" i="37"/>
  <c r="IMU462" i="37"/>
  <c r="IMT462" i="37"/>
  <c r="IMS462" i="37"/>
  <c r="IMR462" i="37"/>
  <c r="IMQ462" i="37"/>
  <c r="IMP462" i="37"/>
  <c r="IMO462" i="37"/>
  <c r="IMN462" i="37"/>
  <c r="IMM462" i="37"/>
  <c r="IML462" i="37"/>
  <c r="IMK462" i="37"/>
  <c r="IMJ462" i="37"/>
  <c r="IMI462" i="37"/>
  <c r="IMH462" i="37"/>
  <c r="IMG462" i="37"/>
  <c r="IMF462" i="37"/>
  <c r="IME462" i="37"/>
  <c r="IMD462" i="37"/>
  <c r="IMC462" i="37"/>
  <c r="IMB462" i="37"/>
  <c r="IMA462" i="37"/>
  <c r="ILZ462" i="37"/>
  <c r="ILY462" i="37"/>
  <c r="ILX462" i="37"/>
  <c r="ILW462" i="37"/>
  <c r="ILV462" i="37"/>
  <c r="ILU462" i="37"/>
  <c r="ILT462" i="37"/>
  <c r="ILS462" i="37"/>
  <c r="ILR462" i="37"/>
  <c r="ILQ462" i="37"/>
  <c r="ILP462" i="37"/>
  <c r="ILO462" i="37"/>
  <c r="ILN462" i="37"/>
  <c r="ILM462" i="37"/>
  <c r="ILL462" i="37"/>
  <c r="ILK462" i="37"/>
  <c r="ILJ462" i="37"/>
  <c r="ILI462" i="37"/>
  <c r="ILH462" i="37"/>
  <c r="ILG462" i="37"/>
  <c r="ILF462" i="37"/>
  <c r="ILE462" i="37"/>
  <c r="ILD462" i="37"/>
  <c r="ILC462" i="37"/>
  <c r="ILB462" i="37"/>
  <c r="ILA462" i="37"/>
  <c r="IKZ462" i="37"/>
  <c r="IKY462" i="37"/>
  <c r="IKX462" i="37"/>
  <c r="IKW462" i="37"/>
  <c r="IKV462" i="37"/>
  <c r="IKU462" i="37"/>
  <c r="IKT462" i="37"/>
  <c r="IKS462" i="37"/>
  <c r="IKR462" i="37"/>
  <c r="IKQ462" i="37"/>
  <c r="IKP462" i="37"/>
  <c r="IKO462" i="37"/>
  <c r="IKN462" i="37"/>
  <c r="IKM462" i="37"/>
  <c r="IKL462" i="37"/>
  <c r="IKK462" i="37"/>
  <c r="IKJ462" i="37"/>
  <c r="IKI462" i="37"/>
  <c r="IKH462" i="37"/>
  <c r="IKG462" i="37"/>
  <c r="IKF462" i="37"/>
  <c r="IKE462" i="37"/>
  <c r="IKD462" i="37"/>
  <c r="IKC462" i="37"/>
  <c r="IKB462" i="37"/>
  <c r="IKA462" i="37"/>
  <c r="IJZ462" i="37"/>
  <c r="IJY462" i="37"/>
  <c r="IJX462" i="37"/>
  <c r="IJW462" i="37"/>
  <c r="IJV462" i="37"/>
  <c r="IJU462" i="37"/>
  <c r="IJT462" i="37"/>
  <c r="IJS462" i="37"/>
  <c r="IJR462" i="37"/>
  <c r="IJQ462" i="37"/>
  <c r="IJP462" i="37"/>
  <c r="IJO462" i="37"/>
  <c r="IJN462" i="37"/>
  <c r="IJM462" i="37"/>
  <c r="IJL462" i="37"/>
  <c r="IJK462" i="37"/>
  <c r="IJJ462" i="37"/>
  <c r="IJI462" i="37"/>
  <c r="IJH462" i="37"/>
  <c r="IJG462" i="37"/>
  <c r="IJF462" i="37"/>
  <c r="IJE462" i="37"/>
  <c r="IJD462" i="37"/>
  <c r="IJC462" i="37"/>
  <c r="IJB462" i="37"/>
  <c r="IJA462" i="37"/>
  <c r="IIZ462" i="37"/>
  <c r="IIY462" i="37"/>
  <c r="IIX462" i="37"/>
  <c r="IIW462" i="37"/>
  <c r="IIV462" i="37"/>
  <c r="IIU462" i="37"/>
  <c r="IIT462" i="37"/>
  <c r="IIS462" i="37"/>
  <c r="IIR462" i="37"/>
  <c r="IIQ462" i="37"/>
  <c r="IIP462" i="37"/>
  <c r="IIO462" i="37"/>
  <c r="IIN462" i="37"/>
  <c r="IIM462" i="37"/>
  <c r="IIL462" i="37"/>
  <c r="IIK462" i="37"/>
  <c r="IIJ462" i="37"/>
  <c r="III462" i="37"/>
  <c r="IIH462" i="37"/>
  <c r="IIG462" i="37"/>
  <c r="IIF462" i="37"/>
  <c r="IIE462" i="37"/>
  <c r="IID462" i="37"/>
  <c r="IIC462" i="37"/>
  <c r="IIB462" i="37"/>
  <c r="IIA462" i="37"/>
  <c r="IHZ462" i="37"/>
  <c r="IHY462" i="37"/>
  <c r="IHX462" i="37"/>
  <c r="IHW462" i="37"/>
  <c r="IHV462" i="37"/>
  <c r="IHU462" i="37"/>
  <c r="IHT462" i="37"/>
  <c r="IHS462" i="37"/>
  <c r="IHR462" i="37"/>
  <c r="IHQ462" i="37"/>
  <c r="IHP462" i="37"/>
  <c r="IHO462" i="37"/>
  <c r="IHN462" i="37"/>
  <c r="IHM462" i="37"/>
  <c r="IHL462" i="37"/>
  <c r="IHK462" i="37"/>
  <c r="IHJ462" i="37"/>
  <c r="IHI462" i="37"/>
  <c r="IHH462" i="37"/>
  <c r="IHG462" i="37"/>
  <c r="IHF462" i="37"/>
  <c r="IHE462" i="37"/>
  <c r="IHD462" i="37"/>
  <c r="IHC462" i="37"/>
  <c r="IHB462" i="37"/>
  <c r="IHA462" i="37"/>
  <c r="IGZ462" i="37"/>
  <c r="IGY462" i="37"/>
  <c r="IGX462" i="37"/>
  <c r="IGW462" i="37"/>
  <c r="IGV462" i="37"/>
  <c r="IGU462" i="37"/>
  <c r="IGT462" i="37"/>
  <c r="IGS462" i="37"/>
  <c r="IGR462" i="37"/>
  <c r="IGQ462" i="37"/>
  <c r="IGP462" i="37"/>
  <c r="IGO462" i="37"/>
  <c r="IGN462" i="37"/>
  <c r="IGM462" i="37"/>
  <c r="IGL462" i="37"/>
  <c r="IGK462" i="37"/>
  <c r="IGJ462" i="37"/>
  <c r="IGI462" i="37"/>
  <c r="IGH462" i="37"/>
  <c r="IGG462" i="37"/>
  <c r="IGF462" i="37"/>
  <c r="IGE462" i="37"/>
  <c r="IGD462" i="37"/>
  <c r="IGC462" i="37"/>
  <c r="IGB462" i="37"/>
  <c r="IGA462" i="37"/>
  <c r="IFZ462" i="37"/>
  <c r="IFY462" i="37"/>
  <c r="IFX462" i="37"/>
  <c r="IFW462" i="37"/>
  <c r="IFV462" i="37"/>
  <c r="IFU462" i="37"/>
  <c r="IFT462" i="37"/>
  <c r="IFS462" i="37"/>
  <c r="IFR462" i="37"/>
  <c r="IFQ462" i="37"/>
  <c r="IFP462" i="37"/>
  <c r="IFO462" i="37"/>
  <c r="IFN462" i="37"/>
  <c r="IFM462" i="37"/>
  <c r="IFL462" i="37"/>
  <c r="IFK462" i="37"/>
  <c r="IFJ462" i="37"/>
  <c r="IFI462" i="37"/>
  <c r="IFH462" i="37"/>
  <c r="IFG462" i="37"/>
  <c r="IFF462" i="37"/>
  <c r="IFE462" i="37"/>
  <c r="IFD462" i="37"/>
  <c r="IFC462" i="37"/>
  <c r="IFB462" i="37"/>
  <c r="IFA462" i="37"/>
  <c r="IEZ462" i="37"/>
  <c r="IEY462" i="37"/>
  <c r="IEX462" i="37"/>
  <c r="IEW462" i="37"/>
  <c r="IEV462" i="37"/>
  <c r="IEU462" i="37"/>
  <c r="IET462" i="37"/>
  <c r="IES462" i="37"/>
  <c r="IER462" i="37"/>
  <c r="IEQ462" i="37"/>
  <c r="IEP462" i="37"/>
  <c r="IEO462" i="37"/>
  <c r="IEN462" i="37"/>
  <c r="IEM462" i="37"/>
  <c r="IEL462" i="37"/>
  <c r="IEK462" i="37"/>
  <c r="IEJ462" i="37"/>
  <c r="IEI462" i="37"/>
  <c r="IEH462" i="37"/>
  <c r="IEG462" i="37"/>
  <c r="IEF462" i="37"/>
  <c r="IEE462" i="37"/>
  <c r="IED462" i="37"/>
  <c r="IEC462" i="37"/>
  <c r="IEB462" i="37"/>
  <c r="IEA462" i="37"/>
  <c r="IDZ462" i="37"/>
  <c r="IDY462" i="37"/>
  <c r="IDX462" i="37"/>
  <c r="IDW462" i="37"/>
  <c r="IDV462" i="37"/>
  <c r="IDU462" i="37"/>
  <c r="IDT462" i="37"/>
  <c r="IDS462" i="37"/>
  <c r="IDR462" i="37"/>
  <c r="IDQ462" i="37"/>
  <c r="IDP462" i="37"/>
  <c r="IDO462" i="37"/>
  <c r="IDN462" i="37"/>
  <c r="IDM462" i="37"/>
  <c r="IDL462" i="37"/>
  <c r="IDK462" i="37"/>
  <c r="IDJ462" i="37"/>
  <c r="IDI462" i="37"/>
  <c r="IDH462" i="37"/>
  <c r="IDG462" i="37"/>
  <c r="IDF462" i="37"/>
  <c r="IDE462" i="37"/>
  <c r="IDD462" i="37"/>
  <c r="IDC462" i="37"/>
  <c r="IDB462" i="37"/>
  <c r="IDA462" i="37"/>
  <c r="ICZ462" i="37"/>
  <c r="ICY462" i="37"/>
  <c r="ICX462" i="37"/>
  <c r="ICW462" i="37"/>
  <c r="ICV462" i="37"/>
  <c r="ICU462" i="37"/>
  <c r="ICT462" i="37"/>
  <c r="ICS462" i="37"/>
  <c r="ICR462" i="37"/>
  <c r="ICQ462" i="37"/>
  <c r="ICP462" i="37"/>
  <c r="ICO462" i="37"/>
  <c r="ICN462" i="37"/>
  <c r="ICM462" i="37"/>
  <c r="ICL462" i="37"/>
  <c r="ICK462" i="37"/>
  <c r="ICJ462" i="37"/>
  <c r="ICI462" i="37"/>
  <c r="ICH462" i="37"/>
  <c r="ICG462" i="37"/>
  <c r="ICF462" i="37"/>
  <c r="ICE462" i="37"/>
  <c r="ICD462" i="37"/>
  <c r="ICC462" i="37"/>
  <c r="ICB462" i="37"/>
  <c r="ICA462" i="37"/>
  <c r="IBZ462" i="37"/>
  <c r="IBY462" i="37"/>
  <c r="IBX462" i="37"/>
  <c r="IBW462" i="37"/>
  <c r="IBV462" i="37"/>
  <c r="IBU462" i="37"/>
  <c r="IBT462" i="37"/>
  <c r="IBS462" i="37"/>
  <c r="IBR462" i="37"/>
  <c r="IBQ462" i="37"/>
  <c r="IBP462" i="37"/>
  <c r="IBO462" i="37"/>
  <c r="IBN462" i="37"/>
  <c r="IBM462" i="37"/>
  <c r="IBL462" i="37"/>
  <c r="IBK462" i="37"/>
  <c r="IBJ462" i="37"/>
  <c r="IBI462" i="37"/>
  <c r="IBH462" i="37"/>
  <c r="IBG462" i="37"/>
  <c r="IBF462" i="37"/>
  <c r="IBE462" i="37"/>
  <c r="IBD462" i="37"/>
  <c r="IBC462" i="37"/>
  <c r="IBB462" i="37"/>
  <c r="IBA462" i="37"/>
  <c r="IAZ462" i="37"/>
  <c r="IAY462" i="37"/>
  <c r="IAX462" i="37"/>
  <c r="IAW462" i="37"/>
  <c r="IAV462" i="37"/>
  <c r="IAU462" i="37"/>
  <c r="IAT462" i="37"/>
  <c r="IAS462" i="37"/>
  <c r="IAR462" i="37"/>
  <c r="IAQ462" i="37"/>
  <c r="IAP462" i="37"/>
  <c r="IAO462" i="37"/>
  <c r="IAN462" i="37"/>
  <c r="IAM462" i="37"/>
  <c r="IAL462" i="37"/>
  <c r="IAK462" i="37"/>
  <c r="IAJ462" i="37"/>
  <c r="IAI462" i="37"/>
  <c r="IAH462" i="37"/>
  <c r="IAG462" i="37"/>
  <c r="IAF462" i="37"/>
  <c r="IAE462" i="37"/>
  <c r="IAD462" i="37"/>
  <c r="IAC462" i="37"/>
  <c r="IAB462" i="37"/>
  <c r="IAA462" i="37"/>
  <c r="HZZ462" i="37"/>
  <c r="HZY462" i="37"/>
  <c r="HZX462" i="37"/>
  <c r="HZW462" i="37"/>
  <c r="HZV462" i="37"/>
  <c r="HZU462" i="37"/>
  <c r="HZT462" i="37"/>
  <c r="HZS462" i="37"/>
  <c r="HZR462" i="37"/>
  <c r="HZQ462" i="37"/>
  <c r="HZP462" i="37"/>
  <c r="HZO462" i="37"/>
  <c r="HZN462" i="37"/>
  <c r="HZM462" i="37"/>
  <c r="HZL462" i="37"/>
  <c r="HZK462" i="37"/>
  <c r="HZJ462" i="37"/>
  <c r="HZI462" i="37"/>
  <c r="HZH462" i="37"/>
  <c r="HZG462" i="37"/>
  <c r="HZF462" i="37"/>
  <c r="HZE462" i="37"/>
  <c r="HZD462" i="37"/>
  <c r="HZC462" i="37"/>
  <c r="HZB462" i="37"/>
  <c r="HZA462" i="37"/>
  <c r="HYZ462" i="37"/>
  <c r="HYY462" i="37"/>
  <c r="HYX462" i="37"/>
  <c r="HYW462" i="37"/>
  <c r="HYV462" i="37"/>
  <c r="HYU462" i="37"/>
  <c r="HYT462" i="37"/>
  <c r="HYS462" i="37"/>
  <c r="HYR462" i="37"/>
  <c r="HYQ462" i="37"/>
  <c r="HYP462" i="37"/>
  <c r="HYO462" i="37"/>
  <c r="HYN462" i="37"/>
  <c r="HYM462" i="37"/>
  <c r="HYL462" i="37"/>
  <c r="HYK462" i="37"/>
  <c r="HYJ462" i="37"/>
  <c r="HYI462" i="37"/>
  <c r="HYH462" i="37"/>
  <c r="HYG462" i="37"/>
  <c r="HYF462" i="37"/>
  <c r="HYE462" i="37"/>
  <c r="HYD462" i="37"/>
  <c r="HYC462" i="37"/>
  <c r="HYB462" i="37"/>
  <c r="HYA462" i="37"/>
  <c r="HXZ462" i="37"/>
  <c r="HXY462" i="37"/>
  <c r="HXX462" i="37"/>
  <c r="HXW462" i="37"/>
  <c r="HXV462" i="37"/>
  <c r="HXU462" i="37"/>
  <c r="HXT462" i="37"/>
  <c r="HXS462" i="37"/>
  <c r="HXR462" i="37"/>
  <c r="HXQ462" i="37"/>
  <c r="HXP462" i="37"/>
  <c r="HXO462" i="37"/>
  <c r="HXN462" i="37"/>
  <c r="HXM462" i="37"/>
  <c r="HXL462" i="37"/>
  <c r="HXK462" i="37"/>
  <c r="HXJ462" i="37"/>
  <c r="HXI462" i="37"/>
  <c r="HXH462" i="37"/>
  <c r="HXG462" i="37"/>
  <c r="HXF462" i="37"/>
  <c r="HXE462" i="37"/>
  <c r="HXD462" i="37"/>
  <c r="HXC462" i="37"/>
  <c r="HXB462" i="37"/>
  <c r="HXA462" i="37"/>
  <c r="HWZ462" i="37"/>
  <c r="HWY462" i="37"/>
  <c r="HWX462" i="37"/>
  <c r="HWW462" i="37"/>
  <c r="HWV462" i="37"/>
  <c r="HWU462" i="37"/>
  <c r="HWT462" i="37"/>
  <c r="HWS462" i="37"/>
  <c r="HWR462" i="37"/>
  <c r="HWQ462" i="37"/>
  <c r="HWP462" i="37"/>
  <c r="HWO462" i="37"/>
  <c r="HWN462" i="37"/>
  <c r="HWM462" i="37"/>
  <c r="HWL462" i="37"/>
  <c r="HWK462" i="37"/>
  <c r="HWJ462" i="37"/>
  <c r="HWI462" i="37"/>
  <c r="HWH462" i="37"/>
  <c r="HWG462" i="37"/>
  <c r="HWF462" i="37"/>
  <c r="HWE462" i="37"/>
  <c r="HWD462" i="37"/>
  <c r="HWC462" i="37"/>
  <c r="HWB462" i="37"/>
  <c r="HWA462" i="37"/>
  <c r="HVZ462" i="37"/>
  <c r="HVY462" i="37"/>
  <c r="HVX462" i="37"/>
  <c r="HVW462" i="37"/>
  <c r="HVV462" i="37"/>
  <c r="HVU462" i="37"/>
  <c r="HVT462" i="37"/>
  <c r="HVS462" i="37"/>
  <c r="HVR462" i="37"/>
  <c r="HVQ462" i="37"/>
  <c r="HVP462" i="37"/>
  <c r="HVO462" i="37"/>
  <c r="HVN462" i="37"/>
  <c r="HVM462" i="37"/>
  <c r="HVL462" i="37"/>
  <c r="HVK462" i="37"/>
  <c r="HVJ462" i="37"/>
  <c r="HVI462" i="37"/>
  <c r="HVH462" i="37"/>
  <c r="HVG462" i="37"/>
  <c r="HVF462" i="37"/>
  <c r="HVE462" i="37"/>
  <c r="HVD462" i="37"/>
  <c r="HVC462" i="37"/>
  <c r="HVB462" i="37"/>
  <c r="HVA462" i="37"/>
  <c r="HUZ462" i="37"/>
  <c r="HUY462" i="37"/>
  <c r="HUX462" i="37"/>
  <c r="HUW462" i="37"/>
  <c r="HUV462" i="37"/>
  <c r="HUU462" i="37"/>
  <c r="HUT462" i="37"/>
  <c r="HUS462" i="37"/>
  <c r="HUR462" i="37"/>
  <c r="HUQ462" i="37"/>
  <c r="HUP462" i="37"/>
  <c r="HUO462" i="37"/>
  <c r="HUN462" i="37"/>
  <c r="HUM462" i="37"/>
  <c r="HUL462" i="37"/>
  <c r="HUK462" i="37"/>
  <c r="HUJ462" i="37"/>
  <c r="HUI462" i="37"/>
  <c r="HUH462" i="37"/>
  <c r="HUG462" i="37"/>
  <c r="HUF462" i="37"/>
  <c r="HUE462" i="37"/>
  <c r="HUD462" i="37"/>
  <c r="HUC462" i="37"/>
  <c r="HUB462" i="37"/>
  <c r="HUA462" i="37"/>
  <c r="HTZ462" i="37"/>
  <c r="HTY462" i="37"/>
  <c r="HTX462" i="37"/>
  <c r="HTW462" i="37"/>
  <c r="HTV462" i="37"/>
  <c r="HTU462" i="37"/>
  <c r="HTT462" i="37"/>
  <c r="HTS462" i="37"/>
  <c r="HTR462" i="37"/>
  <c r="HTQ462" i="37"/>
  <c r="HTP462" i="37"/>
  <c r="HTO462" i="37"/>
  <c r="HTN462" i="37"/>
  <c r="HTM462" i="37"/>
  <c r="HTL462" i="37"/>
  <c r="HTK462" i="37"/>
  <c r="HTJ462" i="37"/>
  <c r="HTI462" i="37"/>
  <c r="HTH462" i="37"/>
  <c r="HTG462" i="37"/>
  <c r="HTF462" i="37"/>
  <c r="HTE462" i="37"/>
  <c r="HTD462" i="37"/>
  <c r="HTC462" i="37"/>
  <c r="HTB462" i="37"/>
  <c r="HTA462" i="37"/>
  <c r="HSZ462" i="37"/>
  <c r="HSY462" i="37"/>
  <c r="HSX462" i="37"/>
  <c r="HSW462" i="37"/>
  <c r="HSV462" i="37"/>
  <c r="HSU462" i="37"/>
  <c r="HST462" i="37"/>
  <c r="HSS462" i="37"/>
  <c r="HSR462" i="37"/>
  <c r="HSQ462" i="37"/>
  <c r="HSP462" i="37"/>
  <c r="HSO462" i="37"/>
  <c r="HSN462" i="37"/>
  <c r="HSM462" i="37"/>
  <c r="HSL462" i="37"/>
  <c r="HSK462" i="37"/>
  <c r="HSJ462" i="37"/>
  <c r="HSI462" i="37"/>
  <c r="HSH462" i="37"/>
  <c r="HSG462" i="37"/>
  <c r="HSF462" i="37"/>
  <c r="HSE462" i="37"/>
  <c r="HSD462" i="37"/>
  <c r="HSC462" i="37"/>
  <c r="HSB462" i="37"/>
  <c r="HSA462" i="37"/>
  <c r="HRZ462" i="37"/>
  <c r="HRY462" i="37"/>
  <c r="HRX462" i="37"/>
  <c r="HRW462" i="37"/>
  <c r="HRV462" i="37"/>
  <c r="HRU462" i="37"/>
  <c r="HRT462" i="37"/>
  <c r="HRS462" i="37"/>
  <c r="HRR462" i="37"/>
  <c r="HRQ462" i="37"/>
  <c r="HRP462" i="37"/>
  <c r="HRO462" i="37"/>
  <c r="HRN462" i="37"/>
  <c r="HRM462" i="37"/>
  <c r="HRL462" i="37"/>
  <c r="HRK462" i="37"/>
  <c r="HRJ462" i="37"/>
  <c r="HRI462" i="37"/>
  <c r="HRH462" i="37"/>
  <c r="HRG462" i="37"/>
  <c r="HRF462" i="37"/>
  <c r="HRE462" i="37"/>
  <c r="HRD462" i="37"/>
  <c r="HRC462" i="37"/>
  <c r="HRB462" i="37"/>
  <c r="HRA462" i="37"/>
  <c r="HQZ462" i="37"/>
  <c r="HQY462" i="37"/>
  <c r="HQX462" i="37"/>
  <c r="HQW462" i="37"/>
  <c r="HQV462" i="37"/>
  <c r="HQU462" i="37"/>
  <c r="HQT462" i="37"/>
  <c r="HQS462" i="37"/>
  <c r="HQR462" i="37"/>
  <c r="HQQ462" i="37"/>
  <c r="HQP462" i="37"/>
  <c r="HQO462" i="37"/>
  <c r="HQN462" i="37"/>
  <c r="HQM462" i="37"/>
  <c r="HQL462" i="37"/>
  <c r="HQK462" i="37"/>
  <c r="HQJ462" i="37"/>
  <c r="HQI462" i="37"/>
  <c r="HQH462" i="37"/>
  <c r="HQG462" i="37"/>
  <c r="HQF462" i="37"/>
  <c r="HQE462" i="37"/>
  <c r="HQD462" i="37"/>
  <c r="HQC462" i="37"/>
  <c r="HQB462" i="37"/>
  <c r="HQA462" i="37"/>
  <c r="HPZ462" i="37"/>
  <c r="HPY462" i="37"/>
  <c r="HPX462" i="37"/>
  <c r="HPW462" i="37"/>
  <c r="HPV462" i="37"/>
  <c r="HPU462" i="37"/>
  <c r="HPT462" i="37"/>
  <c r="HPS462" i="37"/>
  <c r="HPR462" i="37"/>
  <c r="HPQ462" i="37"/>
  <c r="HPP462" i="37"/>
  <c r="HPO462" i="37"/>
  <c r="HPN462" i="37"/>
  <c r="HPM462" i="37"/>
  <c r="HPL462" i="37"/>
  <c r="HPK462" i="37"/>
  <c r="HPJ462" i="37"/>
  <c r="HPI462" i="37"/>
  <c r="HPH462" i="37"/>
  <c r="HPG462" i="37"/>
  <c r="HPF462" i="37"/>
  <c r="HPE462" i="37"/>
  <c r="HPD462" i="37"/>
  <c r="HPC462" i="37"/>
  <c r="HPB462" i="37"/>
  <c r="HPA462" i="37"/>
  <c r="HOZ462" i="37"/>
  <c r="HOY462" i="37"/>
  <c r="HOX462" i="37"/>
  <c r="HOW462" i="37"/>
  <c r="HOV462" i="37"/>
  <c r="HOU462" i="37"/>
  <c r="HOT462" i="37"/>
  <c r="HOS462" i="37"/>
  <c r="HOR462" i="37"/>
  <c r="HOQ462" i="37"/>
  <c r="HOP462" i="37"/>
  <c r="HOO462" i="37"/>
  <c r="HON462" i="37"/>
  <c r="HOM462" i="37"/>
  <c r="HOL462" i="37"/>
  <c r="HOK462" i="37"/>
  <c r="HOJ462" i="37"/>
  <c r="HOI462" i="37"/>
  <c r="HOH462" i="37"/>
  <c r="HOG462" i="37"/>
  <c r="HOF462" i="37"/>
  <c r="HOE462" i="37"/>
  <c r="HOD462" i="37"/>
  <c r="HOC462" i="37"/>
  <c r="HOB462" i="37"/>
  <c r="HOA462" i="37"/>
  <c r="HNZ462" i="37"/>
  <c r="HNY462" i="37"/>
  <c r="HNX462" i="37"/>
  <c r="HNW462" i="37"/>
  <c r="HNV462" i="37"/>
  <c r="HNU462" i="37"/>
  <c r="HNT462" i="37"/>
  <c r="HNS462" i="37"/>
  <c r="HNR462" i="37"/>
  <c r="HNQ462" i="37"/>
  <c r="HNP462" i="37"/>
  <c r="HNO462" i="37"/>
  <c r="HNN462" i="37"/>
  <c r="HNM462" i="37"/>
  <c r="HNL462" i="37"/>
  <c r="HNK462" i="37"/>
  <c r="HNJ462" i="37"/>
  <c r="HNI462" i="37"/>
  <c r="HNH462" i="37"/>
  <c r="HNG462" i="37"/>
  <c r="HNF462" i="37"/>
  <c r="HNE462" i="37"/>
  <c r="HND462" i="37"/>
  <c r="HNC462" i="37"/>
  <c r="HNB462" i="37"/>
  <c r="HNA462" i="37"/>
  <c r="HMZ462" i="37"/>
  <c r="HMY462" i="37"/>
  <c r="HMX462" i="37"/>
  <c r="HMW462" i="37"/>
  <c r="HMV462" i="37"/>
  <c r="HMU462" i="37"/>
  <c r="HMT462" i="37"/>
  <c r="HMS462" i="37"/>
  <c r="HMR462" i="37"/>
  <c r="HMQ462" i="37"/>
  <c r="HMP462" i="37"/>
  <c r="HMO462" i="37"/>
  <c r="HMN462" i="37"/>
  <c r="HMM462" i="37"/>
  <c r="HML462" i="37"/>
  <c r="HMK462" i="37"/>
  <c r="HMJ462" i="37"/>
  <c r="HMI462" i="37"/>
  <c r="HMH462" i="37"/>
  <c r="HMG462" i="37"/>
  <c r="HMF462" i="37"/>
  <c r="HME462" i="37"/>
  <c r="HMD462" i="37"/>
  <c r="HMC462" i="37"/>
  <c r="HMB462" i="37"/>
  <c r="HMA462" i="37"/>
  <c r="HLZ462" i="37"/>
  <c r="HLY462" i="37"/>
  <c r="HLX462" i="37"/>
  <c r="HLW462" i="37"/>
  <c r="HLV462" i="37"/>
  <c r="HLU462" i="37"/>
  <c r="HLT462" i="37"/>
  <c r="HLS462" i="37"/>
  <c r="HLR462" i="37"/>
  <c r="HLQ462" i="37"/>
  <c r="HLP462" i="37"/>
  <c r="HLO462" i="37"/>
  <c r="HLN462" i="37"/>
  <c r="HLM462" i="37"/>
  <c r="HLL462" i="37"/>
  <c r="HLK462" i="37"/>
  <c r="HLJ462" i="37"/>
  <c r="HLI462" i="37"/>
  <c r="HLH462" i="37"/>
  <c r="HLG462" i="37"/>
  <c r="HLF462" i="37"/>
  <c r="HLE462" i="37"/>
  <c r="HLD462" i="37"/>
  <c r="HLC462" i="37"/>
  <c r="HLB462" i="37"/>
  <c r="HLA462" i="37"/>
  <c r="HKZ462" i="37"/>
  <c r="HKY462" i="37"/>
  <c r="HKX462" i="37"/>
  <c r="HKW462" i="37"/>
  <c r="HKV462" i="37"/>
  <c r="HKU462" i="37"/>
  <c r="HKT462" i="37"/>
  <c r="HKS462" i="37"/>
  <c r="HKR462" i="37"/>
  <c r="HKQ462" i="37"/>
  <c r="HKP462" i="37"/>
  <c r="HKO462" i="37"/>
  <c r="HKN462" i="37"/>
  <c r="HKM462" i="37"/>
  <c r="HKL462" i="37"/>
  <c r="HKK462" i="37"/>
  <c r="HKJ462" i="37"/>
  <c r="HKI462" i="37"/>
  <c r="HKH462" i="37"/>
  <c r="HKG462" i="37"/>
  <c r="HKF462" i="37"/>
  <c r="HKE462" i="37"/>
  <c r="HKD462" i="37"/>
  <c r="HKC462" i="37"/>
  <c r="HKB462" i="37"/>
  <c r="HKA462" i="37"/>
  <c r="HJZ462" i="37"/>
  <c r="HJY462" i="37"/>
  <c r="HJX462" i="37"/>
  <c r="HJW462" i="37"/>
  <c r="HJV462" i="37"/>
  <c r="HJU462" i="37"/>
  <c r="HJT462" i="37"/>
  <c r="HJS462" i="37"/>
  <c r="HJR462" i="37"/>
  <c r="HJQ462" i="37"/>
  <c r="HJP462" i="37"/>
  <c r="HJO462" i="37"/>
  <c r="HJN462" i="37"/>
  <c r="HJM462" i="37"/>
  <c r="HJL462" i="37"/>
  <c r="HJK462" i="37"/>
  <c r="HJJ462" i="37"/>
  <c r="HJI462" i="37"/>
  <c r="HJH462" i="37"/>
  <c r="HJG462" i="37"/>
  <c r="HJF462" i="37"/>
  <c r="HJE462" i="37"/>
  <c r="HJD462" i="37"/>
  <c r="HJC462" i="37"/>
  <c r="HJB462" i="37"/>
  <c r="HJA462" i="37"/>
  <c r="HIZ462" i="37"/>
  <c r="HIY462" i="37"/>
  <c r="HIX462" i="37"/>
  <c r="HIW462" i="37"/>
  <c r="HIV462" i="37"/>
  <c r="HIU462" i="37"/>
  <c r="HIT462" i="37"/>
  <c r="HIS462" i="37"/>
  <c r="HIR462" i="37"/>
  <c r="HIQ462" i="37"/>
  <c r="HIP462" i="37"/>
  <c r="HIO462" i="37"/>
  <c r="HIN462" i="37"/>
  <c r="HIM462" i="37"/>
  <c r="HIL462" i="37"/>
  <c r="HIK462" i="37"/>
  <c r="HIJ462" i="37"/>
  <c r="HII462" i="37"/>
  <c r="HIH462" i="37"/>
  <c r="HIG462" i="37"/>
  <c r="HIF462" i="37"/>
  <c r="HIE462" i="37"/>
  <c r="HID462" i="37"/>
  <c r="HIC462" i="37"/>
  <c r="HIB462" i="37"/>
  <c r="HIA462" i="37"/>
  <c r="HHZ462" i="37"/>
  <c r="HHY462" i="37"/>
  <c r="HHX462" i="37"/>
  <c r="HHW462" i="37"/>
  <c r="HHV462" i="37"/>
  <c r="HHU462" i="37"/>
  <c r="HHT462" i="37"/>
  <c r="HHS462" i="37"/>
  <c r="HHR462" i="37"/>
  <c r="HHQ462" i="37"/>
  <c r="HHP462" i="37"/>
  <c r="HHO462" i="37"/>
  <c r="HHN462" i="37"/>
  <c r="HHM462" i="37"/>
  <c r="HHL462" i="37"/>
  <c r="HHK462" i="37"/>
  <c r="HHJ462" i="37"/>
  <c r="HHI462" i="37"/>
  <c r="HHH462" i="37"/>
  <c r="HHG462" i="37"/>
  <c r="HHF462" i="37"/>
  <c r="HHE462" i="37"/>
  <c r="HHD462" i="37"/>
  <c r="HHC462" i="37"/>
  <c r="HHB462" i="37"/>
  <c r="HHA462" i="37"/>
  <c r="HGZ462" i="37"/>
  <c r="HGY462" i="37"/>
  <c r="HGX462" i="37"/>
  <c r="HGW462" i="37"/>
  <c r="HGV462" i="37"/>
  <c r="HGU462" i="37"/>
  <c r="HGT462" i="37"/>
  <c r="HGS462" i="37"/>
  <c r="HGR462" i="37"/>
  <c r="HGQ462" i="37"/>
  <c r="HGP462" i="37"/>
  <c r="HGO462" i="37"/>
  <c r="HGN462" i="37"/>
  <c r="HGM462" i="37"/>
  <c r="HGL462" i="37"/>
  <c r="HGK462" i="37"/>
  <c r="HGJ462" i="37"/>
  <c r="HGI462" i="37"/>
  <c r="HGH462" i="37"/>
  <c r="HGG462" i="37"/>
  <c r="HGF462" i="37"/>
  <c r="HGE462" i="37"/>
  <c r="HGD462" i="37"/>
  <c r="HGC462" i="37"/>
  <c r="HGB462" i="37"/>
  <c r="HGA462" i="37"/>
  <c r="HFZ462" i="37"/>
  <c r="HFY462" i="37"/>
  <c r="HFX462" i="37"/>
  <c r="HFW462" i="37"/>
  <c r="HFV462" i="37"/>
  <c r="HFU462" i="37"/>
  <c r="HFT462" i="37"/>
  <c r="HFS462" i="37"/>
  <c r="HFR462" i="37"/>
  <c r="HFQ462" i="37"/>
  <c r="HFP462" i="37"/>
  <c r="HFO462" i="37"/>
  <c r="HFN462" i="37"/>
  <c r="HFM462" i="37"/>
  <c r="HFL462" i="37"/>
  <c r="HFK462" i="37"/>
  <c r="HFJ462" i="37"/>
  <c r="HFI462" i="37"/>
  <c r="HFH462" i="37"/>
  <c r="HFG462" i="37"/>
  <c r="HFF462" i="37"/>
  <c r="HFE462" i="37"/>
  <c r="HFD462" i="37"/>
  <c r="HFC462" i="37"/>
  <c r="HFB462" i="37"/>
  <c r="HFA462" i="37"/>
  <c r="HEZ462" i="37"/>
  <c r="HEY462" i="37"/>
  <c r="HEX462" i="37"/>
  <c r="HEW462" i="37"/>
  <c r="HEV462" i="37"/>
  <c r="HEU462" i="37"/>
  <c r="HET462" i="37"/>
  <c r="HES462" i="37"/>
  <c r="HER462" i="37"/>
  <c r="HEQ462" i="37"/>
  <c r="HEP462" i="37"/>
  <c r="HEO462" i="37"/>
  <c r="HEN462" i="37"/>
  <c r="HEM462" i="37"/>
  <c r="HEL462" i="37"/>
  <c r="HEK462" i="37"/>
  <c r="HEJ462" i="37"/>
  <c r="HEI462" i="37"/>
  <c r="HEH462" i="37"/>
  <c r="HEG462" i="37"/>
  <c r="HEF462" i="37"/>
  <c r="HEE462" i="37"/>
  <c r="HED462" i="37"/>
  <c r="HEC462" i="37"/>
  <c r="HEB462" i="37"/>
  <c r="HEA462" i="37"/>
  <c r="HDZ462" i="37"/>
  <c r="HDY462" i="37"/>
  <c r="HDX462" i="37"/>
  <c r="HDW462" i="37"/>
  <c r="HDV462" i="37"/>
  <c r="HDU462" i="37"/>
  <c r="HDT462" i="37"/>
  <c r="HDS462" i="37"/>
  <c r="HDR462" i="37"/>
  <c r="HDQ462" i="37"/>
  <c r="HDP462" i="37"/>
  <c r="HDO462" i="37"/>
  <c r="HDN462" i="37"/>
  <c r="HDM462" i="37"/>
  <c r="HDL462" i="37"/>
  <c r="HDK462" i="37"/>
  <c r="HDJ462" i="37"/>
  <c r="HDI462" i="37"/>
  <c r="HDH462" i="37"/>
  <c r="HDG462" i="37"/>
  <c r="HDF462" i="37"/>
  <c r="HDE462" i="37"/>
  <c r="HDD462" i="37"/>
  <c r="HDC462" i="37"/>
  <c r="HDB462" i="37"/>
  <c r="HDA462" i="37"/>
  <c r="HCZ462" i="37"/>
  <c r="HCY462" i="37"/>
  <c r="HCX462" i="37"/>
  <c r="HCW462" i="37"/>
  <c r="HCV462" i="37"/>
  <c r="HCU462" i="37"/>
  <c r="HCT462" i="37"/>
  <c r="HCS462" i="37"/>
  <c r="HCR462" i="37"/>
  <c r="HCQ462" i="37"/>
  <c r="HCP462" i="37"/>
  <c r="HCO462" i="37"/>
  <c r="HCN462" i="37"/>
  <c r="HCM462" i="37"/>
  <c r="HCL462" i="37"/>
  <c r="HCK462" i="37"/>
  <c r="HCJ462" i="37"/>
  <c r="HCI462" i="37"/>
  <c r="HCH462" i="37"/>
  <c r="HCG462" i="37"/>
  <c r="HCF462" i="37"/>
  <c r="HCE462" i="37"/>
  <c r="HCD462" i="37"/>
  <c r="HCC462" i="37"/>
  <c r="HCB462" i="37"/>
  <c r="HCA462" i="37"/>
  <c r="HBZ462" i="37"/>
  <c r="HBY462" i="37"/>
  <c r="HBX462" i="37"/>
  <c r="HBW462" i="37"/>
  <c r="HBV462" i="37"/>
  <c r="HBU462" i="37"/>
  <c r="HBT462" i="37"/>
  <c r="HBS462" i="37"/>
  <c r="HBR462" i="37"/>
  <c r="HBQ462" i="37"/>
  <c r="HBP462" i="37"/>
  <c r="HBO462" i="37"/>
  <c r="HBN462" i="37"/>
  <c r="HBM462" i="37"/>
  <c r="HBL462" i="37"/>
  <c r="HBK462" i="37"/>
  <c r="HBJ462" i="37"/>
  <c r="HBI462" i="37"/>
  <c r="HBH462" i="37"/>
  <c r="HBG462" i="37"/>
  <c r="HBF462" i="37"/>
  <c r="HBE462" i="37"/>
  <c r="HBD462" i="37"/>
  <c r="HBC462" i="37"/>
  <c r="HBB462" i="37"/>
  <c r="HBA462" i="37"/>
  <c r="HAZ462" i="37"/>
  <c r="HAY462" i="37"/>
  <c r="HAX462" i="37"/>
  <c r="HAW462" i="37"/>
  <c r="HAV462" i="37"/>
  <c r="HAU462" i="37"/>
  <c r="HAT462" i="37"/>
  <c r="HAS462" i="37"/>
  <c r="HAR462" i="37"/>
  <c r="HAQ462" i="37"/>
  <c r="HAP462" i="37"/>
  <c r="HAO462" i="37"/>
  <c r="HAN462" i="37"/>
  <c r="HAM462" i="37"/>
  <c r="HAL462" i="37"/>
  <c r="HAK462" i="37"/>
  <c r="HAJ462" i="37"/>
  <c r="HAI462" i="37"/>
  <c r="HAH462" i="37"/>
  <c r="HAG462" i="37"/>
  <c r="HAF462" i="37"/>
  <c r="HAE462" i="37"/>
  <c r="HAD462" i="37"/>
  <c r="HAC462" i="37"/>
  <c r="HAB462" i="37"/>
  <c r="HAA462" i="37"/>
  <c r="GZZ462" i="37"/>
  <c r="GZY462" i="37"/>
  <c r="GZX462" i="37"/>
  <c r="GZW462" i="37"/>
  <c r="GZV462" i="37"/>
  <c r="GZU462" i="37"/>
  <c r="GZT462" i="37"/>
  <c r="GZS462" i="37"/>
  <c r="GZR462" i="37"/>
  <c r="GZQ462" i="37"/>
  <c r="GZP462" i="37"/>
  <c r="GZO462" i="37"/>
  <c r="GZN462" i="37"/>
  <c r="GZM462" i="37"/>
  <c r="GZL462" i="37"/>
  <c r="GZK462" i="37"/>
  <c r="GZJ462" i="37"/>
  <c r="GZI462" i="37"/>
  <c r="GZH462" i="37"/>
  <c r="GZG462" i="37"/>
  <c r="GZF462" i="37"/>
  <c r="GZE462" i="37"/>
  <c r="GZD462" i="37"/>
  <c r="GZC462" i="37"/>
  <c r="GZB462" i="37"/>
  <c r="GZA462" i="37"/>
  <c r="GYZ462" i="37"/>
  <c r="GYY462" i="37"/>
  <c r="GYX462" i="37"/>
  <c r="GYW462" i="37"/>
  <c r="GYV462" i="37"/>
  <c r="GYU462" i="37"/>
  <c r="GYT462" i="37"/>
  <c r="GYS462" i="37"/>
  <c r="GYR462" i="37"/>
  <c r="GYQ462" i="37"/>
  <c r="GYP462" i="37"/>
  <c r="GYO462" i="37"/>
  <c r="GYN462" i="37"/>
  <c r="GYM462" i="37"/>
  <c r="GYL462" i="37"/>
  <c r="GYK462" i="37"/>
  <c r="GYJ462" i="37"/>
  <c r="GYI462" i="37"/>
  <c r="GYH462" i="37"/>
  <c r="GYG462" i="37"/>
  <c r="GYF462" i="37"/>
  <c r="GYE462" i="37"/>
  <c r="GYD462" i="37"/>
  <c r="GYC462" i="37"/>
  <c r="GYB462" i="37"/>
  <c r="GYA462" i="37"/>
  <c r="GXZ462" i="37"/>
  <c r="GXY462" i="37"/>
  <c r="GXX462" i="37"/>
  <c r="GXW462" i="37"/>
  <c r="GXV462" i="37"/>
  <c r="GXU462" i="37"/>
  <c r="GXT462" i="37"/>
  <c r="GXS462" i="37"/>
  <c r="GXR462" i="37"/>
  <c r="GXQ462" i="37"/>
  <c r="GXP462" i="37"/>
  <c r="GXO462" i="37"/>
  <c r="GXN462" i="37"/>
  <c r="GXM462" i="37"/>
  <c r="GXL462" i="37"/>
  <c r="GXK462" i="37"/>
  <c r="GXJ462" i="37"/>
  <c r="GXI462" i="37"/>
  <c r="GXH462" i="37"/>
  <c r="GXG462" i="37"/>
  <c r="GXF462" i="37"/>
  <c r="GXE462" i="37"/>
  <c r="GXD462" i="37"/>
  <c r="GXC462" i="37"/>
  <c r="GXB462" i="37"/>
  <c r="GXA462" i="37"/>
  <c r="GWZ462" i="37"/>
  <c r="GWY462" i="37"/>
  <c r="GWX462" i="37"/>
  <c r="GWW462" i="37"/>
  <c r="GWV462" i="37"/>
  <c r="GWU462" i="37"/>
  <c r="GWT462" i="37"/>
  <c r="GWS462" i="37"/>
  <c r="GWR462" i="37"/>
  <c r="GWQ462" i="37"/>
  <c r="GWP462" i="37"/>
  <c r="GWO462" i="37"/>
  <c r="GWN462" i="37"/>
  <c r="GWM462" i="37"/>
  <c r="GWL462" i="37"/>
  <c r="GWK462" i="37"/>
  <c r="GWJ462" i="37"/>
  <c r="GWI462" i="37"/>
  <c r="GWH462" i="37"/>
  <c r="GWG462" i="37"/>
  <c r="GWF462" i="37"/>
  <c r="GWE462" i="37"/>
  <c r="GWD462" i="37"/>
  <c r="GWC462" i="37"/>
  <c r="GWB462" i="37"/>
  <c r="GWA462" i="37"/>
  <c r="GVZ462" i="37"/>
  <c r="GVY462" i="37"/>
  <c r="GVX462" i="37"/>
  <c r="GVW462" i="37"/>
  <c r="GVV462" i="37"/>
  <c r="GVU462" i="37"/>
  <c r="GVT462" i="37"/>
  <c r="GVS462" i="37"/>
  <c r="GVR462" i="37"/>
  <c r="GVQ462" i="37"/>
  <c r="GVP462" i="37"/>
  <c r="GVO462" i="37"/>
  <c r="GVN462" i="37"/>
  <c r="GVM462" i="37"/>
  <c r="GVL462" i="37"/>
  <c r="GVK462" i="37"/>
  <c r="GVJ462" i="37"/>
  <c r="GVI462" i="37"/>
  <c r="GVH462" i="37"/>
  <c r="GVG462" i="37"/>
  <c r="GVF462" i="37"/>
  <c r="GVE462" i="37"/>
  <c r="GVD462" i="37"/>
  <c r="GVC462" i="37"/>
  <c r="GVB462" i="37"/>
  <c r="GVA462" i="37"/>
  <c r="GUZ462" i="37"/>
  <c r="GUY462" i="37"/>
  <c r="GUX462" i="37"/>
  <c r="GUW462" i="37"/>
  <c r="GUV462" i="37"/>
  <c r="GUU462" i="37"/>
  <c r="GUT462" i="37"/>
  <c r="GUS462" i="37"/>
  <c r="GUR462" i="37"/>
  <c r="GUQ462" i="37"/>
  <c r="GUP462" i="37"/>
  <c r="GUO462" i="37"/>
  <c r="GUN462" i="37"/>
  <c r="GUM462" i="37"/>
  <c r="GUL462" i="37"/>
  <c r="GUK462" i="37"/>
  <c r="GUJ462" i="37"/>
  <c r="GUI462" i="37"/>
  <c r="GUH462" i="37"/>
  <c r="GUG462" i="37"/>
  <c r="GUF462" i="37"/>
  <c r="GUE462" i="37"/>
  <c r="GUD462" i="37"/>
  <c r="GUC462" i="37"/>
  <c r="GUB462" i="37"/>
  <c r="GUA462" i="37"/>
  <c r="GTZ462" i="37"/>
  <c r="GTY462" i="37"/>
  <c r="GTX462" i="37"/>
  <c r="GTW462" i="37"/>
  <c r="GTV462" i="37"/>
  <c r="GTU462" i="37"/>
  <c r="GTT462" i="37"/>
  <c r="GTS462" i="37"/>
  <c r="GTR462" i="37"/>
  <c r="GTQ462" i="37"/>
  <c r="GTP462" i="37"/>
  <c r="GTO462" i="37"/>
  <c r="GTN462" i="37"/>
  <c r="GTM462" i="37"/>
  <c r="GTL462" i="37"/>
  <c r="GTK462" i="37"/>
  <c r="GTJ462" i="37"/>
  <c r="GTI462" i="37"/>
  <c r="GTH462" i="37"/>
  <c r="GTG462" i="37"/>
  <c r="GTF462" i="37"/>
  <c r="GTE462" i="37"/>
  <c r="GTD462" i="37"/>
  <c r="GTC462" i="37"/>
  <c r="GTB462" i="37"/>
  <c r="GTA462" i="37"/>
  <c r="GSZ462" i="37"/>
  <c r="GSY462" i="37"/>
  <c r="GSX462" i="37"/>
  <c r="GSW462" i="37"/>
  <c r="GSV462" i="37"/>
  <c r="GSU462" i="37"/>
  <c r="GST462" i="37"/>
  <c r="GSS462" i="37"/>
  <c r="GSR462" i="37"/>
  <c r="GSQ462" i="37"/>
  <c r="GSP462" i="37"/>
  <c r="GSO462" i="37"/>
  <c r="GSN462" i="37"/>
  <c r="GSM462" i="37"/>
  <c r="GSL462" i="37"/>
  <c r="GSK462" i="37"/>
  <c r="GSJ462" i="37"/>
  <c r="GSI462" i="37"/>
  <c r="GSH462" i="37"/>
  <c r="GSG462" i="37"/>
  <c r="GSF462" i="37"/>
  <c r="GSE462" i="37"/>
  <c r="GSD462" i="37"/>
  <c r="GSC462" i="37"/>
  <c r="GSB462" i="37"/>
  <c r="GSA462" i="37"/>
  <c r="GRZ462" i="37"/>
  <c r="GRY462" i="37"/>
  <c r="GRX462" i="37"/>
  <c r="GRW462" i="37"/>
  <c r="GRV462" i="37"/>
  <c r="GRU462" i="37"/>
  <c r="GRT462" i="37"/>
  <c r="GRS462" i="37"/>
  <c r="GRR462" i="37"/>
  <c r="GRQ462" i="37"/>
  <c r="GRP462" i="37"/>
  <c r="GRO462" i="37"/>
  <c r="GRN462" i="37"/>
  <c r="GRM462" i="37"/>
  <c r="GRL462" i="37"/>
  <c r="GRK462" i="37"/>
  <c r="GRJ462" i="37"/>
  <c r="GRI462" i="37"/>
  <c r="GRH462" i="37"/>
  <c r="GRG462" i="37"/>
  <c r="GRF462" i="37"/>
  <c r="GRE462" i="37"/>
  <c r="GRD462" i="37"/>
  <c r="GRC462" i="37"/>
  <c r="GRB462" i="37"/>
  <c r="GRA462" i="37"/>
  <c r="GQZ462" i="37"/>
  <c r="GQY462" i="37"/>
  <c r="GQX462" i="37"/>
  <c r="GQW462" i="37"/>
  <c r="GQV462" i="37"/>
  <c r="GQU462" i="37"/>
  <c r="GQT462" i="37"/>
  <c r="GQS462" i="37"/>
  <c r="GQR462" i="37"/>
  <c r="GQQ462" i="37"/>
  <c r="GQP462" i="37"/>
  <c r="GQO462" i="37"/>
  <c r="GQN462" i="37"/>
  <c r="GQM462" i="37"/>
  <c r="GQL462" i="37"/>
  <c r="GQK462" i="37"/>
  <c r="GQJ462" i="37"/>
  <c r="GQI462" i="37"/>
  <c r="GQH462" i="37"/>
  <c r="GQG462" i="37"/>
  <c r="GQF462" i="37"/>
  <c r="GQE462" i="37"/>
  <c r="GQD462" i="37"/>
  <c r="GQC462" i="37"/>
  <c r="GQB462" i="37"/>
  <c r="GQA462" i="37"/>
  <c r="GPZ462" i="37"/>
  <c r="GPY462" i="37"/>
  <c r="GPX462" i="37"/>
  <c r="GPW462" i="37"/>
  <c r="GPV462" i="37"/>
  <c r="GPU462" i="37"/>
  <c r="GPT462" i="37"/>
  <c r="GPS462" i="37"/>
  <c r="GPR462" i="37"/>
  <c r="GPQ462" i="37"/>
  <c r="GPP462" i="37"/>
  <c r="GPO462" i="37"/>
  <c r="GPN462" i="37"/>
  <c r="GPM462" i="37"/>
  <c r="GPL462" i="37"/>
  <c r="GPK462" i="37"/>
  <c r="GPJ462" i="37"/>
  <c r="GPI462" i="37"/>
  <c r="GPH462" i="37"/>
  <c r="GPG462" i="37"/>
  <c r="GPF462" i="37"/>
  <c r="GPE462" i="37"/>
  <c r="GPD462" i="37"/>
  <c r="GPC462" i="37"/>
  <c r="GPB462" i="37"/>
  <c r="GPA462" i="37"/>
  <c r="GOZ462" i="37"/>
  <c r="GOY462" i="37"/>
  <c r="GOX462" i="37"/>
  <c r="GOW462" i="37"/>
  <c r="GOV462" i="37"/>
  <c r="GOU462" i="37"/>
  <c r="GOT462" i="37"/>
  <c r="GOS462" i="37"/>
  <c r="GOR462" i="37"/>
  <c r="GOQ462" i="37"/>
  <c r="GOP462" i="37"/>
  <c r="GOO462" i="37"/>
  <c r="GON462" i="37"/>
  <c r="GOM462" i="37"/>
  <c r="GOL462" i="37"/>
  <c r="GOK462" i="37"/>
  <c r="GOJ462" i="37"/>
  <c r="GOI462" i="37"/>
  <c r="GOH462" i="37"/>
  <c r="GOG462" i="37"/>
  <c r="GOF462" i="37"/>
  <c r="GOE462" i="37"/>
  <c r="GOD462" i="37"/>
  <c r="GOC462" i="37"/>
  <c r="GOB462" i="37"/>
  <c r="GOA462" i="37"/>
  <c r="GNZ462" i="37"/>
  <c r="GNY462" i="37"/>
  <c r="GNX462" i="37"/>
  <c r="GNW462" i="37"/>
  <c r="GNV462" i="37"/>
  <c r="GNU462" i="37"/>
  <c r="GNT462" i="37"/>
  <c r="GNS462" i="37"/>
  <c r="GNR462" i="37"/>
  <c r="GNQ462" i="37"/>
  <c r="GNP462" i="37"/>
  <c r="GNO462" i="37"/>
  <c r="GNN462" i="37"/>
  <c r="GNM462" i="37"/>
  <c r="GNL462" i="37"/>
  <c r="GNK462" i="37"/>
  <c r="GNJ462" i="37"/>
  <c r="GNI462" i="37"/>
  <c r="GNH462" i="37"/>
  <c r="GNG462" i="37"/>
  <c r="GNF462" i="37"/>
  <c r="GNE462" i="37"/>
  <c r="GND462" i="37"/>
  <c r="GNC462" i="37"/>
  <c r="GNB462" i="37"/>
  <c r="GNA462" i="37"/>
  <c r="GMZ462" i="37"/>
  <c r="GMY462" i="37"/>
  <c r="GMX462" i="37"/>
  <c r="GMW462" i="37"/>
  <c r="GMV462" i="37"/>
  <c r="GMU462" i="37"/>
  <c r="GMT462" i="37"/>
  <c r="GMS462" i="37"/>
  <c r="GMR462" i="37"/>
  <c r="GMQ462" i="37"/>
  <c r="GMP462" i="37"/>
  <c r="GMO462" i="37"/>
  <c r="GMN462" i="37"/>
  <c r="GMM462" i="37"/>
  <c r="GML462" i="37"/>
  <c r="GMK462" i="37"/>
  <c r="GMJ462" i="37"/>
  <c r="GMI462" i="37"/>
  <c r="GMH462" i="37"/>
  <c r="GMG462" i="37"/>
  <c r="GMF462" i="37"/>
  <c r="GME462" i="37"/>
  <c r="GMD462" i="37"/>
  <c r="GMC462" i="37"/>
  <c r="GMB462" i="37"/>
  <c r="GMA462" i="37"/>
  <c r="GLZ462" i="37"/>
  <c r="GLY462" i="37"/>
  <c r="GLX462" i="37"/>
  <c r="GLW462" i="37"/>
  <c r="GLV462" i="37"/>
  <c r="GLU462" i="37"/>
  <c r="GLT462" i="37"/>
  <c r="GLS462" i="37"/>
  <c r="GLR462" i="37"/>
  <c r="GLQ462" i="37"/>
  <c r="GLP462" i="37"/>
  <c r="GLO462" i="37"/>
  <c r="GLN462" i="37"/>
  <c r="GLM462" i="37"/>
  <c r="GLL462" i="37"/>
  <c r="GLK462" i="37"/>
  <c r="GLJ462" i="37"/>
  <c r="GLI462" i="37"/>
  <c r="GLH462" i="37"/>
  <c r="GLG462" i="37"/>
  <c r="GLF462" i="37"/>
  <c r="GLE462" i="37"/>
  <c r="GLD462" i="37"/>
  <c r="GLC462" i="37"/>
  <c r="GLB462" i="37"/>
  <c r="GLA462" i="37"/>
  <c r="GKZ462" i="37"/>
  <c r="GKY462" i="37"/>
  <c r="GKX462" i="37"/>
  <c r="GKW462" i="37"/>
  <c r="GKV462" i="37"/>
  <c r="GKU462" i="37"/>
  <c r="GKT462" i="37"/>
  <c r="GKS462" i="37"/>
  <c r="GKR462" i="37"/>
  <c r="GKQ462" i="37"/>
  <c r="GKP462" i="37"/>
  <c r="GKO462" i="37"/>
  <c r="GKN462" i="37"/>
  <c r="GKM462" i="37"/>
  <c r="GKL462" i="37"/>
  <c r="GKK462" i="37"/>
  <c r="GKJ462" i="37"/>
  <c r="GKI462" i="37"/>
  <c r="GKH462" i="37"/>
  <c r="GKG462" i="37"/>
  <c r="GKF462" i="37"/>
  <c r="GKE462" i="37"/>
  <c r="GKD462" i="37"/>
  <c r="GKC462" i="37"/>
  <c r="GKB462" i="37"/>
  <c r="GKA462" i="37"/>
  <c r="GJZ462" i="37"/>
  <c r="GJY462" i="37"/>
  <c r="GJX462" i="37"/>
  <c r="GJW462" i="37"/>
  <c r="GJV462" i="37"/>
  <c r="GJU462" i="37"/>
  <c r="GJT462" i="37"/>
  <c r="GJS462" i="37"/>
  <c r="GJR462" i="37"/>
  <c r="GJQ462" i="37"/>
  <c r="GJP462" i="37"/>
  <c r="GJO462" i="37"/>
  <c r="GJN462" i="37"/>
  <c r="GJM462" i="37"/>
  <c r="GJL462" i="37"/>
  <c r="GJK462" i="37"/>
  <c r="GJJ462" i="37"/>
  <c r="GJI462" i="37"/>
  <c r="GJH462" i="37"/>
  <c r="GJG462" i="37"/>
  <c r="GJF462" i="37"/>
  <c r="GJE462" i="37"/>
  <c r="GJD462" i="37"/>
  <c r="GJC462" i="37"/>
  <c r="GJB462" i="37"/>
  <c r="GJA462" i="37"/>
  <c r="GIZ462" i="37"/>
  <c r="GIY462" i="37"/>
  <c r="GIX462" i="37"/>
  <c r="GIW462" i="37"/>
  <c r="GIV462" i="37"/>
  <c r="GIU462" i="37"/>
  <c r="GIT462" i="37"/>
  <c r="GIS462" i="37"/>
  <c r="GIR462" i="37"/>
  <c r="GIQ462" i="37"/>
  <c r="GIP462" i="37"/>
  <c r="GIO462" i="37"/>
  <c r="GIN462" i="37"/>
  <c r="GIM462" i="37"/>
  <c r="GIL462" i="37"/>
  <c r="GIK462" i="37"/>
  <c r="GIJ462" i="37"/>
  <c r="GII462" i="37"/>
  <c r="GIH462" i="37"/>
  <c r="GIG462" i="37"/>
  <c r="GIF462" i="37"/>
  <c r="GIE462" i="37"/>
  <c r="GID462" i="37"/>
  <c r="GIC462" i="37"/>
  <c r="GIB462" i="37"/>
  <c r="GIA462" i="37"/>
  <c r="GHZ462" i="37"/>
  <c r="GHY462" i="37"/>
  <c r="GHX462" i="37"/>
  <c r="GHW462" i="37"/>
  <c r="GHV462" i="37"/>
  <c r="GHU462" i="37"/>
  <c r="GHT462" i="37"/>
  <c r="GHS462" i="37"/>
  <c r="GHR462" i="37"/>
  <c r="GHQ462" i="37"/>
  <c r="GHP462" i="37"/>
  <c r="GHO462" i="37"/>
  <c r="GHN462" i="37"/>
  <c r="GHM462" i="37"/>
  <c r="GHL462" i="37"/>
  <c r="GHK462" i="37"/>
  <c r="GHJ462" i="37"/>
  <c r="GHI462" i="37"/>
  <c r="GHH462" i="37"/>
  <c r="GHG462" i="37"/>
  <c r="GHF462" i="37"/>
  <c r="GHE462" i="37"/>
  <c r="GHD462" i="37"/>
  <c r="GHC462" i="37"/>
  <c r="GHB462" i="37"/>
  <c r="GHA462" i="37"/>
  <c r="GGZ462" i="37"/>
  <c r="GGY462" i="37"/>
  <c r="GGX462" i="37"/>
  <c r="GGW462" i="37"/>
  <c r="GGV462" i="37"/>
  <c r="GGU462" i="37"/>
  <c r="GGT462" i="37"/>
  <c r="GGS462" i="37"/>
  <c r="GGR462" i="37"/>
  <c r="GGQ462" i="37"/>
  <c r="GGP462" i="37"/>
  <c r="GGO462" i="37"/>
  <c r="GGN462" i="37"/>
  <c r="GGM462" i="37"/>
  <c r="GGL462" i="37"/>
  <c r="GGK462" i="37"/>
  <c r="GGJ462" i="37"/>
  <c r="GGI462" i="37"/>
  <c r="GGH462" i="37"/>
  <c r="GGG462" i="37"/>
  <c r="GGF462" i="37"/>
  <c r="GGE462" i="37"/>
  <c r="GGD462" i="37"/>
  <c r="GGC462" i="37"/>
  <c r="GGB462" i="37"/>
  <c r="GGA462" i="37"/>
  <c r="GFZ462" i="37"/>
  <c r="GFY462" i="37"/>
  <c r="GFX462" i="37"/>
  <c r="GFW462" i="37"/>
  <c r="GFV462" i="37"/>
  <c r="GFU462" i="37"/>
  <c r="GFT462" i="37"/>
  <c r="GFS462" i="37"/>
  <c r="GFR462" i="37"/>
  <c r="GFQ462" i="37"/>
  <c r="GFP462" i="37"/>
  <c r="GFO462" i="37"/>
  <c r="GFN462" i="37"/>
  <c r="GFM462" i="37"/>
  <c r="GFL462" i="37"/>
  <c r="GFK462" i="37"/>
  <c r="GFJ462" i="37"/>
  <c r="GFI462" i="37"/>
  <c r="GFH462" i="37"/>
  <c r="GFG462" i="37"/>
  <c r="GFF462" i="37"/>
  <c r="GFE462" i="37"/>
  <c r="GFD462" i="37"/>
  <c r="GFC462" i="37"/>
  <c r="GFB462" i="37"/>
  <c r="GFA462" i="37"/>
  <c r="GEZ462" i="37"/>
  <c r="GEY462" i="37"/>
  <c r="GEX462" i="37"/>
  <c r="GEW462" i="37"/>
  <c r="GEV462" i="37"/>
  <c r="GEU462" i="37"/>
  <c r="GET462" i="37"/>
  <c r="GES462" i="37"/>
  <c r="GER462" i="37"/>
  <c r="GEQ462" i="37"/>
  <c r="GEP462" i="37"/>
  <c r="GEO462" i="37"/>
  <c r="GEN462" i="37"/>
  <c r="GEM462" i="37"/>
  <c r="GEL462" i="37"/>
  <c r="GEK462" i="37"/>
  <c r="GEJ462" i="37"/>
  <c r="GEI462" i="37"/>
  <c r="GEH462" i="37"/>
  <c r="GEG462" i="37"/>
  <c r="GEF462" i="37"/>
  <c r="GEE462" i="37"/>
  <c r="GED462" i="37"/>
  <c r="GEC462" i="37"/>
  <c r="GEB462" i="37"/>
  <c r="GEA462" i="37"/>
  <c r="GDZ462" i="37"/>
  <c r="GDY462" i="37"/>
  <c r="GDX462" i="37"/>
  <c r="GDW462" i="37"/>
  <c r="GDV462" i="37"/>
  <c r="GDU462" i="37"/>
  <c r="GDT462" i="37"/>
  <c r="GDS462" i="37"/>
  <c r="GDR462" i="37"/>
  <c r="GDQ462" i="37"/>
  <c r="GDP462" i="37"/>
  <c r="GDO462" i="37"/>
  <c r="GDN462" i="37"/>
  <c r="GDM462" i="37"/>
  <c r="GDL462" i="37"/>
  <c r="GDK462" i="37"/>
  <c r="GDJ462" i="37"/>
  <c r="GDI462" i="37"/>
  <c r="GDH462" i="37"/>
  <c r="GDG462" i="37"/>
  <c r="GDF462" i="37"/>
  <c r="GDE462" i="37"/>
  <c r="GDD462" i="37"/>
  <c r="GDC462" i="37"/>
  <c r="GDB462" i="37"/>
  <c r="GDA462" i="37"/>
  <c r="GCZ462" i="37"/>
  <c r="GCY462" i="37"/>
  <c r="GCX462" i="37"/>
  <c r="GCW462" i="37"/>
  <c r="GCV462" i="37"/>
  <c r="GCU462" i="37"/>
  <c r="GCT462" i="37"/>
  <c r="GCS462" i="37"/>
  <c r="GCR462" i="37"/>
  <c r="GCQ462" i="37"/>
  <c r="GCP462" i="37"/>
  <c r="GCO462" i="37"/>
  <c r="GCN462" i="37"/>
  <c r="GCM462" i="37"/>
  <c r="GCL462" i="37"/>
  <c r="GCK462" i="37"/>
  <c r="GCJ462" i="37"/>
  <c r="GCI462" i="37"/>
  <c r="GCH462" i="37"/>
  <c r="GCG462" i="37"/>
  <c r="GCF462" i="37"/>
  <c r="GCE462" i="37"/>
  <c r="GCD462" i="37"/>
  <c r="GCC462" i="37"/>
  <c r="GCB462" i="37"/>
  <c r="GCA462" i="37"/>
  <c r="GBZ462" i="37"/>
  <c r="GBY462" i="37"/>
  <c r="GBX462" i="37"/>
  <c r="GBW462" i="37"/>
  <c r="GBV462" i="37"/>
  <c r="GBU462" i="37"/>
  <c r="GBT462" i="37"/>
  <c r="GBS462" i="37"/>
  <c r="GBR462" i="37"/>
  <c r="GBQ462" i="37"/>
  <c r="GBP462" i="37"/>
  <c r="GBO462" i="37"/>
  <c r="GBN462" i="37"/>
  <c r="GBM462" i="37"/>
  <c r="GBL462" i="37"/>
  <c r="GBK462" i="37"/>
  <c r="GBJ462" i="37"/>
  <c r="GBI462" i="37"/>
  <c r="GBH462" i="37"/>
  <c r="GBG462" i="37"/>
  <c r="GBF462" i="37"/>
  <c r="GBE462" i="37"/>
  <c r="GBD462" i="37"/>
  <c r="GBC462" i="37"/>
  <c r="GBB462" i="37"/>
  <c r="GBA462" i="37"/>
  <c r="GAZ462" i="37"/>
  <c r="GAY462" i="37"/>
  <c r="GAX462" i="37"/>
  <c r="GAW462" i="37"/>
  <c r="GAV462" i="37"/>
  <c r="GAU462" i="37"/>
  <c r="GAT462" i="37"/>
  <c r="GAS462" i="37"/>
  <c r="GAR462" i="37"/>
  <c r="GAQ462" i="37"/>
  <c r="GAP462" i="37"/>
  <c r="GAO462" i="37"/>
  <c r="GAN462" i="37"/>
  <c r="GAM462" i="37"/>
  <c r="GAL462" i="37"/>
  <c r="GAK462" i="37"/>
  <c r="GAJ462" i="37"/>
  <c r="GAI462" i="37"/>
  <c r="GAH462" i="37"/>
  <c r="GAG462" i="37"/>
  <c r="GAF462" i="37"/>
  <c r="GAE462" i="37"/>
  <c r="GAD462" i="37"/>
  <c r="GAC462" i="37"/>
  <c r="GAB462" i="37"/>
  <c r="GAA462" i="37"/>
  <c r="FZZ462" i="37"/>
  <c r="FZY462" i="37"/>
  <c r="FZX462" i="37"/>
  <c r="FZW462" i="37"/>
  <c r="FZV462" i="37"/>
  <c r="FZU462" i="37"/>
  <c r="FZT462" i="37"/>
  <c r="FZS462" i="37"/>
  <c r="FZR462" i="37"/>
  <c r="FZQ462" i="37"/>
  <c r="FZP462" i="37"/>
  <c r="FZO462" i="37"/>
  <c r="FZN462" i="37"/>
  <c r="FZM462" i="37"/>
  <c r="FZL462" i="37"/>
  <c r="FZK462" i="37"/>
  <c r="FZJ462" i="37"/>
  <c r="FZI462" i="37"/>
  <c r="FZH462" i="37"/>
  <c r="FZG462" i="37"/>
  <c r="FZF462" i="37"/>
  <c r="FZE462" i="37"/>
  <c r="FZD462" i="37"/>
  <c r="FZC462" i="37"/>
  <c r="FZB462" i="37"/>
  <c r="FZA462" i="37"/>
  <c r="FYZ462" i="37"/>
  <c r="FYY462" i="37"/>
  <c r="FYX462" i="37"/>
  <c r="FYW462" i="37"/>
  <c r="FYV462" i="37"/>
  <c r="FYU462" i="37"/>
  <c r="FYT462" i="37"/>
  <c r="FYS462" i="37"/>
  <c r="FYR462" i="37"/>
  <c r="FYQ462" i="37"/>
  <c r="FYP462" i="37"/>
  <c r="FYO462" i="37"/>
  <c r="FYN462" i="37"/>
  <c r="FYM462" i="37"/>
  <c r="FYL462" i="37"/>
  <c r="FYK462" i="37"/>
  <c r="FYJ462" i="37"/>
  <c r="FYI462" i="37"/>
  <c r="FYH462" i="37"/>
  <c r="FYG462" i="37"/>
  <c r="FYF462" i="37"/>
  <c r="FYE462" i="37"/>
  <c r="FYD462" i="37"/>
  <c r="FYC462" i="37"/>
  <c r="FYB462" i="37"/>
  <c r="FYA462" i="37"/>
  <c r="FXZ462" i="37"/>
  <c r="FXY462" i="37"/>
  <c r="FXX462" i="37"/>
  <c r="FXW462" i="37"/>
  <c r="FXV462" i="37"/>
  <c r="FXU462" i="37"/>
  <c r="FXT462" i="37"/>
  <c r="FXS462" i="37"/>
  <c r="FXR462" i="37"/>
  <c r="FXQ462" i="37"/>
  <c r="FXP462" i="37"/>
  <c r="FXO462" i="37"/>
  <c r="FXN462" i="37"/>
  <c r="FXM462" i="37"/>
  <c r="FXL462" i="37"/>
  <c r="FXK462" i="37"/>
  <c r="FXJ462" i="37"/>
  <c r="FXI462" i="37"/>
  <c r="FXH462" i="37"/>
  <c r="FXG462" i="37"/>
  <c r="FXF462" i="37"/>
  <c r="FXE462" i="37"/>
  <c r="FXD462" i="37"/>
  <c r="FXC462" i="37"/>
  <c r="FXB462" i="37"/>
  <c r="FXA462" i="37"/>
  <c r="FWZ462" i="37"/>
  <c r="FWY462" i="37"/>
  <c r="FWX462" i="37"/>
  <c r="FWW462" i="37"/>
  <c r="FWV462" i="37"/>
  <c r="FWU462" i="37"/>
  <c r="FWT462" i="37"/>
  <c r="FWS462" i="37"/>
  <c r="FWR462" i="37"/>
  <c r="FWQ462" i="37"/>
  <c r="FWP462" i="37"/>
  <c r="FWO462" i="37"/>
  <c r="FWN462" i="37"/>
  <c r="FWM462" i="37"/>
  <c r="FWL462" i="37"/>
  <c r="FWK462" i="37"/>
  <c r="FWJ462" i="37"/>
  <c r="FWI462" i="37"/>
  <c r="FWH462" i="37"/>
  <c r="FWG462" i="37"/>
  <c r="FWF462" i="37"/>
  <c r="FWE462" i="37"/>
  <c r="FWD462" i="37"/>
  <c r="FWC462" i="37"/>
  <c r="FWB462" i="37"/>
  <c r="FWA462" i="37"/>
  <c r="FVZ462" i="37"/>
  <c r="FVY462" i="37"/>
  <c r="FVX462" i="37"/>
  <c r="FVW462" i="37"/>
  <c r="FVV462" i="37"/>
  <c r="FVU462" i="37"/>
  <c r="FVT462" i="37"/>
  <c r="FVS462" i="37"/>
  <c r="FVR462" i="37"/>
  <c r="FVQ462" i="37"/>
  <c r="FVP462" i="37"/>
  <c r="FVO462" i="37"/>
  <c r="FVN462" i="37"/>
  <c r="FVM462" i="37"/>
  <c r="FVL462" i="37"/>
  <c r="FVK462" i="37"/>
  <c r="FVJ462" i="37"/>
  <c r="FVI462" i="37"/>
  <c r="FVH462" i="37"/>
  <c r="FVG462" i="37"/>
  <c r="FVF462" i="37"/>
  <c r="FVE462" i="37"/>
  <c r="FVD462" i="37"/>
  <c r="FVC462" i="37"/>
  <c r="FVB462" i="37"/>
  <c r="FVA462" i="37"/>
  <c r="FUZ462" i="37"/>
  <c r="FUY462" i="37"/>
  <c r="FUX462" i="37"/>
  <c r="FUW462" i="37"/>
  <c r="FUV462" i="37"/>
  <c r="FUU462" i="37"/>
  <c r="FUT462" i="37"/>
  <c r="FUS462" i="37"/>
  <c r="FUR462" i="37"/>
  <c r="FUQ462" i="37"/>
  <c r="FUP462" i="37"/>
  <c r="FUO462" i="37"/>
  <c r="FUN462" i="37"/>
  <c r="FUM462" i="37"/>
  <c r="FUL462" i="37"/>
  <c r="FUK462" i="37"/>
  <c r="FUJ462" i="37"/>
  <c r="FUI462" i="37"/>
  <c r="FUH462" i="37"/>
  <c r="FUG462" i="37"/>
  <c r="FUF462" i="37"/>
  <c r="FUE462" i="37"/>
  <c r="FUD462" i="37"/>
  <c r="FUC462" i="37"/>
  <c r="FUB462" i="37"/>
  <c r="FUA462" i="37"/>
  <c r="FTZ462" i="37"/>
  <c r="FTY462" i="37"/>
  <c r="FTX462" i="37"/>
  <c r="FTW462" i="37"/>
  <c r="FTV462" i="37"/>
  <c r="FTU462" i="37"/>
  <c r="FTT462" i="37"/>
  <c r="FTS462" i="37"/>
  <c r="FTR462" i="37"/>
  <c r="FTQ462" i="37"/>
  <c r="FTP462" i="37"/>
  <c r="FTO462" i="37"/>
  <c r="FTN462" i="37"/>
  <c r="FTM462" i="37"/>
  <c r="FTL462" i="37"/>
  <c r="FTK462" i="37"/>
  <c r="FTJ462" i="37"/>
  <c r="FTI462" i="37"/>
  <c r="FTH462" i="37"/>
  <c r="FTG462" i="37"/>
  <c r="FTF462" i="37"/>
  <c r="FTE462" i="37"/>
  <c r="FTD462" i="37"/>
  <c r="FTC462" i="37"/>
  <c r="FTB462" i="37"/>
  <c r="FTA462" i="37"/>
  <c r="FSZ462" i="37"/>
  <c r="FSY462" i="37"/>
  <c r="FSX462" i="37"/>
  <c r="FSW462" i="37"/>
  <c r="FSV462" i="37"/>
  <c r="FSU462" i="37"/>
  <c r="FST462" i="37"/>
  <c r="FSS462" i="37"/>
  <c r="FSR462" i="37"/>
  <c r="FSQ462" i="37"/>
  <c r="FSP462" i="37"/>
  <c r="FSO462" i="37"/>
  <c r="FSN462" i="37"/>
  <c r="FSM462" i="37"/>
  <c r="FSL462" i="37"/>
  <c r="FSK462" i="37"/>
  <c r="FSJ462" i="37"/>
  <c r="FSI462" i="37"/>
  <c r="FSH462" i="37"/>
  <c r="FSG462" i="37"/>
  <c r="FSF462" i="37"/>
  <c r="FSE462" i="37"/>
  <c r="FSD462" i="37"/>
  <c r="FSC462" i="37"/>
  <c r="FSB462" i="37"/>
  <c r="FSA462" i="37"/>
  <c r="FRZ462" i="37"/>
  <c r="FRY462" i="37"/>
  <c r="FRX462" i="37"/>
  <c r="FRW462" i="37"/>
  <c r="FRV462" i="37"/>
  <c r="FRU462" i="37"/>
  <c r="FRT462" i="37"/>
  <c r="FRS462" i="37"/>
  <c r="FRR462" i="37"/>
  <c r="FRQ462" i="37"/>
  <c r="FRP462" i="37"/>
  <c r="FRO462" i="37"/>
  <c r="FRN462" i="37"/>
  <c r="FRM462" i="37"/>
  <c r="FRL462" i="37"/>
  <c r="FRK462" i="37"/>
  <c r="FRJ462" i="37"/>
  <c r="FRI462" i="37"/>
  <c r="FRH462" i="37"/>
  <c r="FRG462" i="37"/>
  <c r="FRF462" i="37"/>
  <c r="FRE462" i="37"/>
  <c r="FRD462" i="37"/>
  <c r="FRC462" i="37"/>
  <c r="FRB462" i="37"/>
  <c r="FRA462" i="37"/>
  <c r="FQZ462" i="37"/>
  <c r="FQY462" i="37"/>
  <c r="FQX462" i="37"/>
  <c r="FQW462" i="37"/>
  <c r="FQV462" i="37"/>
  <c r="FQU462" i="37"/>
  <c r="FQT462" i="37"/>
  <c r="FQS462" i="37"/>
  <c r="FQR462" i="37"/>
  <c r="FQQ462" i="37"/>
  <c r="FQP462" i="37"/>
  <c r="FQO462" i="37"/>
  <c r="FQN462" i="37"/>
  <c r="FQM462" i="37"/>
  <c r="FQL462" i="37"/>
  <c r="FQK462" i="37"/>
  <c r="FQJ462" i="37"/>
  <c r="FQI462" i="37"/>
  <c r="FQH462" i="37"/>
  <c r="FQG462" i="37"/>
  <c r="FQF462" i="37"/>
  <c r="FQE462" i="37"/>
  <c r="FQD462" i="37"/>
  <c r="FQC462" i="37"/>
  <c r="FQB462" i="37"/>
  <c r="FQA462" i="37"/>
  <c r="FPZ462" i="37"/>
  <c r="FPY462" i="37"/>
  <c r="FPX462" i="37"/>
  <c r="FPW462" i="37"/>
  <c r="FPV462" i="37"/>
  <c r="FPU462" i="37"/>
  <c r="FPT462" i="37"/>
  <c r="FPS462" i="37"/>
  <c r="FPR462" i="37"/>
  <c r="FPQ462" i="37"/>
  <c r="FPP462" i="37"/>
  <c r="FPO462" i="37"/>
  <c r="FPN462" i="37"/>
  <c r="FPM462" i="37"/>
  <c r="FPL462" i="37"/>
  <c r="FPK462" i="37"/>
  <c r="FPJ462" i="37"/>
  <c r="FPI462" i="37"/>
  <c r="FPH462" i="37"/>
  <c r="FPG462" i="37"/>
  <c r="FPF462" i="37"/>
  <c r="FPE462" i="37"/>
  <c r="FPD462" i="37"/>
  <c r="FPC462" i="37"/>
  <c r="FPB462" i="37"/>
  <c r="FPA462" i="37"/>
  <c r="FOZ462" i="37"/>
  <c r="FOY462" i="37"/>
  <c r="FOX462" i="37"/>
  <c r="FOW462" i="37"/>
  <c r="FOV462" i="37"/>
  <c r="FOU462" i="37"/>
  <c r="FOT462" i="37"/>
  <c r="FOS462" i="37"/>
  <c r="FOR462" i="37"/>
  <c r="FOQ462" i="37"/>
  <c r="FOP462" i="37"/>
  <c r="FOO462" i="37"/>
  <c r="FON462" i="37"/>
  <c r="FOM462" i="37"/>
  <c r="FOL462" i="37"/>
  <c r="FOK462" i="37"/>
  <c r="FOJ462" i="37"/>
  <c r="FOI462" i="37"/>
  <c r="FOH462" i="37"/>
  <c r="FOG462" i="37"/>
  <c r="FOF462" i="37"/>
  <c r="FOE462" i="37"/>
  <c r="FOD462" i="37"/>
  <c r="FOC462" i="37"/>
  <c r="FOB462" i="37"/>
  <c r="FOA462" i="37"/>
  <c r="FNZ462" i="37"/>
  <c r="FNY462" i="37"/>
  <c r="FNX462" i="37"/>
  <c r="FNW462" i="37"/>
  <c r="FNV462" i="37"/>
  <c r="FNU462" i="37"/>
  <c r="FNT462" i="37"/>
  <c r="FNS462" i="37"/>
  <c r="FNR462" i="37"/>
  <c r="FNQ462" i="37"/>
  <c r="FNP462" i="37"/>
  <c r="FNO462" i="37"/>
  <c r="FNN462" i="37"/>
  <c r="FNM462" i="37"/>
  <c r="FNL462" i="37"/>
  <c r="FNK462" i="37"/>
  <c r="FNJ462" i="37"/>
  <c r="FNI462" i="37"/>
  <c r="FNH462" i="37"/>
  <c r="FNG462" i="37"/>
  <c r="FNF462" i="37"/>
  <c r="FNE462" i="37"/>
  <c r="FND462" i="37"/>
  <c r="FNC462" i="37"/>
  <c r="FNB462" i="37"/>
  <c r="FNA462" i="37"/>
  <c r="FMZ462" i="37"/>
  <c r="FMY462" i="37"/>
  <c r="FMX462" i="37"/>
  <c r="FMW462" i="37"/>
  <c r="FMV462" i="37"/>
  <c r="FMU462" i="37"/>
  <c r="FMT462" i="37"/>
  <c r="FMS462" i="37"/>
  <c r="FMR462" i="37"/>
  <c r="FMQ462" i="37"/>
  <c r="FMP462" i="37"/>
  <c r="FMO462" i="37"/>
  <c r="FMN462" i="37"/>
  <c r="FMM462" i="37"/>
  <c r="FML462" i="37"/>
  <c r="FMK462" i="37"/>
  <c r="FMJ462" i="37"/>
  <c r="FMI462" i="37"/>
  <c r="FMH462" i="37"/>
  <c r="FMG462" i="37"/>
  <c r="FMF462" i="37"/>
  <c r="FME462" i="37"/>
  <c r="FMD462" i="37"/>
  <c r="FMC462" i="37"/>
  <c r="FMB462" i="37"/>
  <c r="FMA462" i="37"/>
  <c r="FLZ462" i="37"/>
  <c r="FLY462" i="37"/>
  <c r="FLX462" i="37"/>
  <c r="FLW462" i="37"/>
  <c r="FLV462" i="37"/>
  <c r="FLU462" i="37"/>
  <c r="FLT462" i="37"/>
  <c r="FLS462" i="37"/>
  <c r="FLR462" i="37"/>
  <c r="FLQ462" i="37"/>
  <c r="FLP462" i="37"/>
  <c r="FLO462" i="37"/>
  <c r="FLN462" i="37"/>
  <c r="FLM462" i="37"/>
  <c r="FLL462" i="37"/>
  <c r="FLK462" i="37"/>
  <c r="FLJ462" i="37"/>
  <c r="FLI462" i="37"/>
  <c r="FLH462" i="37"/>
  <c r="FLG462" i="37"/>
  <c r="FLF462" i="37"/>
  <c r="FLE462" i="37"/>
  <c r="FLD462" i="37"/>
  <c r="FLC462" i="37"/>
  <c r="FLB462" i="37"/>
  <c r="FLA462" i="37"/>
  <c r="FKZ462" i="37"/>
  <c r="FKY462" i="37"/>
  <c r="FKX462" i="37"/>
  <c r="FKW462" i="37"/>
  <c r="FKV462" i="37"/>
  <c r="FKU462" i="37"/>
  <c r="FKT462" i="37"/>
  <c r="FKS462" i="37"/>
  <c r="FKR462" i="37"/>
  <c r="FKQ462" i="37"/>
  <c r="FKP462" i="37"/>
  <c r="FKO462" i="37"/>
  <c r="FKN462" i="37"/>
  <c r="FKM462" i="37"/>
  <c r="FKL462" i="37"/>
  <c r="FKK462" i="37"/>
  <c r="FKJ462" i="37"/>
  <c r="FKI462" i="37"/>
  <c r="FKH462" i="37"/>
  <c r="FKG462" i="37"/>
  <c r="FKF462" i="37"/>
  <c r="FKE462" i="37"/>
  <c r="FKD462" i="37"/>
  <c r="FKC462" i="37"/>
  <c r="FKB462" i="37"/>
  <c r="FKA462" i="37"/>
  <c r="FJZ462" i="37"/>
  <c r="FJY462" i="37"/>
  <c r="FJX462" i="37"/>
  <c r="FJW462" i="37"/>
  <c r="FJV462" i="37"/>
  <c r="FJU462" i="37"/>
  <c r="FJT462" i="37"/>
  <c r="FJS462" i="37"/>
  <c r="FJR462" i="37"/>
  <c r="FJQ462" i="37"/>
  <c r="FJP462" i="37"/>
  <c r="FJO462" i="37"/>
  <c r="FJN462" i="37"/>
  <c r="FJM462" i="37"/>
  <c r="FJL462" i="37"/>
  <c r="FJK462" i="37"/>
  <c r="FJJ462" i="37"/>
  <c r="FJI462" i="37"/>
  <c r="FJH462" i="37"/>
  <c r="FJG462" i="37"/>
  <c r="FJF462" i="37"/>
  <c r="FJE462" i="37"/>
  <c r="FJD462" i="37"/>
  <c r="FJC462" i="37"/>
  <c r="FJB462" i="37"/>
  <c r="FJA462" i="37"/>
  <c r="FIZ462" i="37"/>
  <c r="FIY462" i="37"/>
  <c r="FIX462" i="37"/>
  <c r="FIW462" i="37"/>
  <c r="FIV462" i="37"/>
  <c r="FIU462" i="37"/>
  <c r="FIT462" i="37"/>
  <c r="FIS462" i="37"/>
  <c r="FIR462" i="37"/>
  <c r="FIQ462" i="37"/>
  <c r="FIP462" i="37"/>
  <c r="FIO462" i="37"/>
  <c r="FIN462" i="37"/>
  <c r="FIM462" i="37"/>
  <c r="FIL462" i="37"/>
  <c r="FIK462" i="37"/>
  <c r="FIJ462" i="37"/>
  <c r="FII462" i="37"/>
  <c r="FIH462" i="37"/>
  <c r="FIG462" i="37"/>
  <c r="FIF462" i="37"/>
  <c r="FIE462" i="37"/>
  <c r="FID462" i="37"/>
  <c r="FIC462" i="37"/>
  <c r="FIB462" i="37"/>
  <c r="FIA462" i="37"/>
  <c r="FHZ462" i="37"/>
  <c r="FHY462" i="37"/>
  <c r="FHX462" i="37"/>
  <c r="FHW462" i="37"/>
  <c r="FHV462" i="37"/>
  <c r="FHU462" i="37"/>
  <c r="FHT462" i="37"/>
  <c r="FHS462" i="37"/>
  <c r="FHR462" i="37"/>
  <c r="FHQ462" i="37"/>
  <c r="FHP462" i="37"/>
  <c r="FHO462" i="37"/>
  <c r="FHN462" i="37"/>
  <c r="FHM462" i="37"/>
  <c r="FHL462" i="37"/>
  <c r="FHK462" i="37"/>
  <c r="FHJ462" i="37"/>
  <c r="FHI462" i="37"/>
  <c r="FHH462" i="37"/>
  <c r="FHG462" i="37"/>
  <c r="FHF462" i="37"/>
  <c r="FHE462" i="37"/>
  <c r="FHD462" i="37"/>
  <c r="FHC462" i="37"/>
  <c r="FHB462" i="37"/>
  <c r="FHA462" i="37"/>
  <c r="FGZ462" i="37"/>
  <c r="FGY462" i="37"/>
  <c r="FGX462" i="37"/>
  <c r="FGW462" i="37"/>
  <c r="FGV462" i="37"/>
  <c r="FGU462" i="37"/>
  <c r="FGT462" i="37"/>
  <c r="FGS462" i="37"/>
  <c r="FGR462" i="37"/>
  <c r="FGQ462" i="37"/>
  <c r="FGP462" i="37"/>
  <c r="FGO462" i="37"/>
  <c r="FGN462" i="37"/>
  <c r="FGM462" i="37"/>
  <c r="FGL462" i="37"/>
  <c r="FGK462" i="37"/>
  <c r="FGJ462" i="37"/>
  <c r="FGI462" i="37"/>
  <c r="FGH462" i="37"/>
  <c r="FGG462" i="37"/>
  <c r="FGF462" i="37"/>
  <c r="FGE462" i="37"/>
  <c r="FGD462" i="37"/>
  <c r="FGC462" i="37"/>
  <c r="FGB462" i="37"/>
  <c r="FGA462" i="37"/>
  <c r="FFZ462" i="37"/>
  <c r="FFY462" i="37"/>
  <c r="FFX462" i="37"/>
  <c r="FFW462" i="37"/>
  <c r="FFV462" i="37"/>
  <c r="FFU462" i="37"/>
  <c r="FFT462" i="37"/>
  <c r="FFS462" i="37"/>
  <c r="FFR462" i="37"/>
  <c r="FFQ462" i="37"/>
  <c r="FFP462" i="37"/>
  <c r="FFO462" i="37"/>
  <c r="FFN462" i="37"/>
  <c r="FFM462" i="37"/>
  <c r="FFL462" i="37"/>
  <c r="FFK462" i="37"/>
  <c r="FFJ462" i="37"/>
  <c r="FFI462" i="37"/>
  <c r="FFH462" i="37"/>
  <c r="FFG462" i="37"/>
  <c r="FFF462" i="37"/>
  <c r="FFE462" i="37"/>
  <c r="FFD462" i="37"/>
  <c r="FFC462" i="37"/>
  <c r="FFB462" i="37"/>
  <c r="FFA462" i="37"/>
  <c r="FEZ462" i="37"/>
  <c r="FEY462" i="37"/>
  <c r="FEX462" i="37"/>
  <c r="FEW462" i="37"/>
  <c r="FEV462" i="37"/>
  <c r="FEU462" i="37"/>
  <c r="FET462" i="37"/>
  <c r="FES462" i="37"/>
  <c r="FER462" i="37"/>
  <c r="FEQ462" i="37"/>
  <c r="FEP462" i="37"/>
  <c r="FEO462" i="37"/>
  <c r="FEN462" i="37"/>
  <c r="FEM462" i="37"/>
  <c r="FEL462" i="37"/>
  <c r="FEK462" i="37"/>
  <c r="FEJ462" i="37"/>
  <c r="FEI462" i="37"/>
  <c r="FEH462" i="37"/>
  <c r="FEG462" i="37"/>
  <c r="FEF462" i="37"/>
  <c r="FEE462" i="37"/>
  <c r="FED462" i="37"/>
  <c r="FEC462" i="37"/>
  <c r="FEB462" i="37"/>
  <c r="FEA462" i="37"/>
  <c r="FDZ462" i="37"/>
  <c r="FDY462" i="37"/>
  <c r="FDX462" i="37"/>
  <c r="FDW462" i="37"/>
  <c r="FDV462" i="37"/>
  <c r="FDU462" i="37"/>
  <c r="FDT462" i="37"/>
  <c r="FDS462" i="37"/>
  <c r="FDR462" i="37"/>
  <c r="FDQ462" i="37"/>
  <c r="FDP462" i="37"/>
  <c r="FDO462" i="37"/>
  <c r="FDN462" i="37"/>
  <c r="FDM462" i="37"/>
  <c r="FDL462" i="37"/>
  <c r="FDK462" i="37"/>
  <c r="FDJ462" i="37"/>
  <c r="FDI462" i="37"/>
  <c r="FDH462" i="37"/>
  <c r="FDG462" i="37"/>
  <c r="FDF462" i="37"/>
  <c r="FDE462" i="37"/>
  <c r="FDD462" i="37"/>
  <c r="FDC462" i="37"/>
  <c r="FDB462" i="37"/>
  <c r="FDA462" i="37"/>
  <c r="FCZ462" i="37"/>
  <c r="FCY462" i="37"/>
  <c r="FCX462" i="37"/>
  <c r="FCW462" i="37"/>
  <c r="FCV462" i="37"/>
  <c r="FCU462" i="37"/>
  <c r="FCT462" i="37"/>
  <c r="FCS462" i="37"/>
  <c r="FCR462" i="37"/>
  <c r="FCQ462" i="37"/>
  <c r="FCP462" i="37"/>
  <c r="FCO462" i="37"/>
  <c r="FCN462" i="37"/>
  <c r="FCM462" i="37"/>
  <c r="FCL462" i="37"/>
  <c r="FCK462" i="37"/>
  <c r="FCJ462" i="37"/>
  <c r="FCI462" i="37"/>
  <c r="FCH462" i="37"/>
  <c r="FCG462" i="37"/>
  <c r="FCF462" i="37"/>
  <c r="FCE462" i="37"/>
  <c r="FCD462" i="37"/>
  <c r="FCC462" i="37"/>
  <c r="FCB462" i="37"/>
  <c r="FCA462" i="37"/>
  <c r="FBZ462" i="37"/>
  <c r="FBY462" i="37"/>
  <c r="FBX462" i="37"/>
  <c r="FBW462" i="37"/>
  <c r="FBV462" i="37"/>
  <c r="FBU462" i="37"/>
  <c r="FBT462" i="37"/>
  <c r="FBS462" i="37"/>
  <c r="FBR462" i="37"/>
  <c r="FBQ462" i="37"/>
  <c r="FBP462" i="37"/>
  <c r="FBO462" i="37"/>
  <c r="FBN462" i="37"/>
  <c r="FBM462" i="37"/>
  <c r="FBL462" i="37"/>
  <c r="FBK462" i="37"/>
  <c r="FBJ462" i="37"/>
  <c r="FBI462" i="37"/>
  <c r="FBH462" i="37"/>
  <c r="FBG462" i="37"/>
  <c r="FBF462" i="37"/>
  <c r="FBE462" i="37"/>
  <c r="FBD462" i="37"/>
  <c r="FBC462" i="37"/>
  <c r="FBB462" i="37"/>
  <c r="FBA462" i="37"/>
  <c r="FAZ462" i="37"/>
  <c r="FAY462" i="37"/>
  <c r="FAX462" i="37"/>
  <c r="FAW462" i="37"/>
  <c r="FAV462" i="37"/>
  <c r="FAU462" i="37"/>
  <c r="FAT462" i="37"/>
  <c r="FAS462" i="37"/>
  <c r="FAR462" i="37"/>
  <c r="FAQ462" i="37"/>
  <c r="FAP462" i="37"/>
  <c r="FAO462" i="37"/>
  <c r="FAN462" i="37"/>
  <c r="FAM462" i="37"/>
  <c r="FAL462" i="37"/>
  <c r="FAK462" i="37"/>
  <c r="FAJ462" i="37"/>
  <c r="FAI462" i="37"/>
  <c r="FAH462" i="37"/>
  <c r="FAG462" i="37"/>
  <c r="FAF462" i="37"/>
  <c r="FAE462" i="37"/>
  <c r="FAD462" i="37"/>
  <c r="FAC462" i="37"/>
  <c r="FAB462" i="37"/>
  <c r="FAA462" i="37"/>
  <c r="EZZ462" i="37"/>
  <c r="EZY462" i="37"/>
  <c r="EZX462" i="37"/>
  <c r="EZW462" i="37"/>
  <c r="EZV462" i="37"/>
  <c r="EZU462" i="37"/>
  <c r="EZT462" i="37"/>
  <c r="EZS462" i="37"/>
  <c r="EZR462" i="37"/>
  <c r="EZQ462" i="37"/>
  <c r="EZP462" i="37"/>
  <c r="EZO462" i="37"/>
  <c r="EZN462" i="37"/>
  <c r="EZM462" i="37"/>
  <c r="EZL462" i="37"/>
  <c r="EZK462" i="37"/>
  <c r="EZJ462" i="37"/>
  <c r="EZI462" i="37"/>
  <c r="EZH462" i="37"/>
  <c r="EZG462" i="37"/>
  <c r="EZF462" i="37"/>
  <c r="EZE462" i="37"/>
  <c r="EZD462" i="37"/>
  <c r="EZC462" i="37"/>
  <c r="EZB462" i="37"/>
  <c r="EZA462" i="37"/>
  <c r="EYZ462" i="37"/>
  <c r="EYY462" i="37"/>
  <c r="EYX462" i="37"/>
  <c r="EYW462" i="37"/>
  <c r="EYV462" i="37"/>
  <c r="EYU462" i="37"/>
  <c r="EYT462" i="37"/>
  <c r="EYS462" i="37"/>
  <c r="EYR462" i="37"/>
  <c r="EYQ462" i="37"/>
  <c r="EYP462" i="37"/>
  <c r="EYO462" i="37"/>
  <c r="EYN462" i="37"/>
  <c r="EYM462" i="37"/>
  <c r="EYL462" i="37"/>
  <c r="EYK462" i="37"/>
  <c r="EYJ462" i="37"/>
  <c r="EYI462" i="37"/>
  <c r="EYH462" i="37"/>
  <c r="EYG462" i="37"/>
  <c r="EYF462" i="37"/>
  <c r="EYE462" i="37"/>
  <c r="EYD462" i="37"/>
  <c r="EYC462" i="37"/>
  <c r="EYB462" i="37"/>
  <c r="EYA462" i="37"/>
  <c r="EXZ462" i="37"/>
  <c r="EXY462" i="37"/>
  <c r="EXX462" i="37"/>
  <c r="EXW462" i="37"/>
  <c r="EXV462" i="37"/>
  <c r="EXU462" i="37"/>
  <c r="EXT462" i="37"/>
  <c r="EXS462" i="37"/>
  <c r="EXR462" i="37"/>
  <c r="EXQ462" i="37"/>
  <c r="EXP462" i="37"/>
  <c r="EXO462" i="37"/>
  <c r="EXN462" i="37"/>
  <c r="EXM462" i="37"/>
  <c r="EXL462" i="37"/>
  <c r="EXK462" i="37"/>
  <c r="EXJ462" i="37"/>
  <c r="EXI462" i="37"/>
  <c r="EXH462" i="37"/>
  <c r="EXG462" i="37"/>
  <c r="EXF462" i="37"/>
  <c r="EXE462" i="37"/>
  <c r="EXD462" i="37"/>
  <c r="EXC462" i="37"/>
  <c r="EXB462" i="37"/>
  <c r="EXA462" i="37"/>
  <c r="EWZ462" i="37"/>
  <c r="EWY462" i="37"/>
  <c r="EWX462" i="37"/>
  <c r="EWW462" i="37"/>
  <c r="EWV462" i="37"/>
  <c r="EWU462" i="37"/>
  <c r="EWT462" i="37"/>
  <c r="EWS462" i="37"/>
  <c r="EWR462" i="37"/>
  <c r="EWQ462" i="37"/>
  <c r="EWP462" i="37"/>
  <c r="EWO462" i="37"/>
  <c r="EWN462" i="37"/>
  <c r="EWM462" i="37"/>
  <c r="EWL462" i="37"/>
  <c r="EWK462" i="37"/>
  <c r="EWJ462" i="37"/>
  <c r="EWI462" i="37"/>
  <c r="EWH462" i="37"/>
  <c r="EWG462" i="37"/>
  <c r="EWF462" i="37"/>
  <c r="EWE462" i="37"/>
  <c r="EWD462" i="37"/>
  <c r="EWC462" i="37"/>
  <c r="EWB462" i="37"/>
  <c r="EWA462" i="37"/>
  <c r="EVZ462" i="37"/>
  <c r="EVY462" i="37"/>
  <c r="EVX462" i="37"/>
  <c r="EVW462" i="37"/>
  <c r="EVV462" i="37"/>
  <c r="EVU462" i="37"/>
  <c r="EVT462" i="37"/>
  <c r="EVS462" i="37"/>
  <c r="EVR462" i="37"/>
  <c r="EVQ462" i="37"/>
  <c r="EVP462" i="37"/>
  <c r="EVO462" i="37"/>
  <c r="EVN462" i="37"/>
  <c r="EVM462" i="37"/>
  <c r="EVL462" i="37"/>
  <c r="EVK462" i="37"/>
  <c r="EVJ462" i="37"/>
  <c r="EVI462" i="37"/>
  <c r="EVH462" i="37"/>
  <c r="EVG462" i="37"/>
  <c r="EVF462" i="37"/>
  <c r="EVE462" i="37"/>
  <c r="EVD462" i="37"/>
  <c r="EVC462" i="37"/>
  <c r="EVB462" i="37"/>
  <c r="EVA462" i="37"/>
  <c r="EUZ462" i="37"/>
  <c r="EUY462" i="37"/>
  <c r="EUX462" i="37"/>
  <c r="EUW462" i="37"/>
  <c r="EUV462" i="37"/>
  <c r="EUU462" i="37"/>
  <c r="EUT462" i="37"/>
  <c r="EUS462" i="37"/>
  <c r="EUR462" i="37"/>
  <c r="EUQ462" i="37"/>
  <c r="EUP462" i="37"/>
  <c r="EUO462" i="37"/>
  <c r="EUN462" i="37"/>
  <c r="EUM462" i="37"/>
  <c r="EUL462" i="37"/>
  <c r="EUK462" i="37"/>
  <c r="EUJ462" i="37"/>
  <c r="EUI462" i="37"/>
  <c r="EUH462" i="37"/>
  <c r="EUG462" i="37"/>
  <c r="EUF462" i="37"/>
  <c r="EUE462" i="37"/>
  <c r="EUD462" i="37"/>
  <c r="EUC462" i="37"/>
  <c r="EUB462" i="37"/>
  <c r="EUA462" i="37"/>
  <c r="ETZ462" i="37"/>
  <c r="ETY462" i="37"/>
  <c r="ETX462" i="37"/>
  <c r="ETW462" i="37"/>
  <c r="ETV462" i="37"/>
  <c r="ETU462" i="37"/>
  <c r="ETT462" i="37"/>
  <c r="ETS462" i="37"/>
  <c r="ETR462" i="37"/>
  <c r="ETQ462" i="37"/>
  <c r="ETP462" i="37"/>
  <c r="ETO462" i="37"/>
  <c r="ETN462" i="37"/>
  <c r="ETM462" i="37"/>
  <c r="ETL462" i="37"/>
  <c r="ETK462" i="37"/>
  <c r="ETJ462" i="37"/>
  <c r="ETI462" i="37"/>
  <c r="ETH462" i="37"/>
  <c r="ETG462" i="37"/>
  <c r="ETF462" i="37"/>
  <c r="ETE462" i="37"/>
  <c r="ETD462" i="37"/>
  <c r="ETC462" i="37"/>
  <c r="ETB462" i="37"/>
  <c r="ETA462" i="37"/>
  <c r="ESZ462" i="37"/>
  <c r="ESY462" i="37"/>
  <c r="ESX462" i="37"/>
  <c r="ESW462" i="37"/>
  <c r="ESV462" i="37"/>
  <c r="ESU462" i="37"/>
  <c r="EST462" i="37"/>
  <c r="ESS462" i="37"/>
  <c r="ESR462" i="37"/>
  <c r="ESQ462" i="37"/>
  <c r="ESP462" i="37"/>
  <c r="ESO462" i="37"/>
  <c r="ESN462" i="37"/>
  <c r="ESM462" i="37"/>
  <c r="ESL462" i="37"/>
  <c r="ESK462" i="37"/>
  <c r="ESJ462" i="37"/>
  <c r="ESI462" i="37"/>
  <c r="ESH462" i="37"/>
  <c r="ESG462" i="37"/>
  <c r="ESF462" i="37"/>
  <c r="ESE462" i="37"/>
  <c r="ESD462" i="37"/>
  <c r="ESC462" i="37"/>
  <c r="ESB462" i="37"/>
  <c r="ESA462" i="37"/>
  <c r="ERZ462" i="37"/>
  <c r="ERY462" i="37"/>
  <c r="ERX462" i="37"/>
  <c r="ERW462" i="37"/>
  <c r="ERV462" i="37"/>
  <c r="ERU462" i="37"/>
  <c r="ERT462" i="37"/>
  <c r="ERS462" i="37"/>
  <c r="ERR462" i="37"/>
  <c r="ERQ462" i="37"/>
  <c r="ERP462" i="37"/>
  <c r="ERO462" i="37"/>
  <c r="ERN462" i="37"/>
  <c r="ERM462" i="37"/>
  <c r="ERL462" i="37"/>
  <c r="ERK462" i="37"/>
  <c r="ERJ462" i="37"/>
  <c r="ERI462" i="37"/>
  <c r="ERH462" i="37"/>
  <c r="ERG462" i="37"/>
  <c r="ERF462" i="37"/>
  <c r="ERE462" i="37"/>
  <c r="ERD462" i="37"/>
  <c r="ERC462" i="37"/>
  <c r="ERB462" i="37"/>
  <c r="ERA462" i="37"/>
  <c r="EQZ462" i="37"/>
  <c r="EQY462" i="37"/>
  <c r="EQX462" i="37"/>
  <c r="EQW462" i="37"/>
  <c r="EQV462" i="37"/>
  <c r="EQU462" i="37"/>
  <c r="EQT462" i="37"/>
  <c r="EQS462" i="37"/>
  <c r="EQR462" i="37"/>
  <c r="EQQ462" i="37"/>
  <c r="EQP462" i="37"/>
  <c r="EQO462" i="37"/>
  <c r="EQN462" i="37"/>
  <c r="EQM462" i="37"/>
  <c r="EQL462" i="37"/>
  <c r="EQK462" i="37"/>
  <c r="EQJ462" i="37"/>
  <c r="EQI462" i="37"/>
  <c r="EQH462" i="37"/>
  <c r="EQG462" i="37"/>
  <c r="EQF462" i="37"/>
  <c r="EQE462" i="37"/>
  <c r="EQD462" i="37"/>
  <c r="EQC462" i="37"/>
  <c r="EQB462" i="37"/>
  <c r="EQA462" i="37"/>
  <c r="EPZ462" i="37"/>
  <c r="EPY462" i="37"/>
  <c r="EPX462" i="37"/>
  <c r="EPW462" i="37"/>
  <c r="EPV462" i="37"/>
  <c r="EPU462" i="37"/>
  <c r="EPT462" i="37"/>
  <c r="EPS462" i="37"/>
  <c r="EPR462" i="37"/>
  <c r="EPQ462" i="37"/>
  <c r="EPP462" i="37"/>
  <c r="EPO462" i="37"/>
  <c r="EPN462" i="37"/>
  <c r="EPM462" i="37"/>
  <c r="EPL462" i="37"/>
  <c r="EPK462" i="37"/>
  <c r="EPJ462" i="37"/>
  <c r="EPI462" i="37"/>
  <c r="EPH462" i="37"/>
  <c r="EPG462" i="37"/>
  <c r="EPF462" i="37"/>
  <c r="EPE462" i="37"/>
  <c r="EPD462" i="37"/>
  <c r="EPC462" i="37"/>
  <c r="EPB462" i="37"/>
  <c r="EPA462" i="37"/>
  <c r="EOZ462" i="37"/>
  <c r="EOY462" i="37"/>
  <c r="EOX462" i="37"/>
  <c r="EOW462" i="37"/>
  <c r="EOV462" i="37"/>
  <c r="EOU462" i="37"/>
  <c r="EOT462" i="37"/>
  <c r="EOS462" i="37"/>
  <c r="EOR462" i="37"/>
  <c r="EOQ462" i="37"/>
  <c r="EOP462" i="37"/>
  <c r="EOO462" i="37"/>
  <c r="EON462" i="37"/>
  <c r="EOM462" i="37"/>
  <c r="EOL462" i="37"/>
  <c r="EOK462" i="37"/>
  <c r="EOJ462" i="37"/>
  <c r="EOI462" i="37"/>
  <c r="EOH462" i="37"/>
  <c r="EOG462" i="37"/>
  <c r="EOF462" i="37"/>
  <c r="EOE462" i="37"/>
  <c r="EOD462" i="37"/>
  <c r="EOC462" i="37"/>
  <c r="EOB462" i="37"/>
  <c r="EOA462" i="37"/>
  <c r="ENZ462" i="37"/>
  <c r="ENY462" i="37"/>
  <c r="ENX462" i="37"/>
  <c r="ENW462" i="37"/>
  <c r="ENV462" i="37"/>
  <c r="ENU462" i="37"/>
  <c r="ENT462" i="37"/>
  <c r="ENS462" i="37"/>
  <c r="ENR462" i="37"/>
  <c r="ENQ462" i="37"/>
  <c r="ENP462" i="37"/>
  <c r="ENO462" i="37"/>
  <c r="ENN462" i="37"/>
  <c r="ENM462" i="37"/>
  <c r="ENL462" i="37"/>
  <c r="ENK462" i="37"/>
  <c r="ENJ462" i="37"/>
  <c r="ENI462" i="37"/>
  <c r="ENH462" i="37"/>
  <c r="ENG462" i="37"/>
  <c r="ENF462" i="37"/>
  <c r="ENE462" i="37"/>
  <c r="END462" i="37"/>
  <c r="ENC462" i="37"/>
  <c r="ENB462" i="37"/>
  <c r="ENA462" i="37"/>
  <c r="EMZ462" i="37"/>
  <c r="EMY462" i="37"/>
  <c r="EMX462" i="37"/>
  <c r="EMW462" i="37"/>
  <c r="EMV462" i="37"/>
  <c r="EMU462" i="37"/>
  <c r="EMT462" i="37"/>
  <c r="EMS462" i="37"/>
  <c r="EMR462" i="37"/>
  <c r="EMQ462" i="37"/>
  <c r="EMP462" i="37"/>
  <c r="EMO462" i="37"/>
  <c r="EMN462" i="37"/>
  <c r="EMM462" i="37"/>
  <c r="EML462" i="37"/>
  <c r="EMK462" i="37"/>
  <c r="EMJ462" i="37"/>
  <c r="EMI462" i="37"/>
  <c r="EMH462" i="37"/>
  <c r="EMG462" i="37"/>
  <c r="EMF462" i="37"/>
  <c r="EME462" i="37"/>
  <c r="EMD462" i="37"/>
  <c r="EMC462" i="37"/>
  <c r="EMB462" i="37"/>
  <c r="EMA462" i="37"/>
  <c r="ELZ462" i="37"/>
  <c r="ELY462" i="37"/>
  <c r="ELX462" i="37"/>
  <c r="ELW462" i="37"/>
  <c r="ELV462" i="37"/>
  <c r="ELU462" i="37"/>
  <c r="ELT462" i="37"/>
  <c r="ELS462" i="37"/>
  <c r="ELR462" i="37"/>
  <c r="ELQ462" i="37"/>
  <c r="ELP462" i="37"/>
  <c r="ELO462" i="37"/>
  <c r="ELN462" i="37"/>
  <c r="ELM462" i="37"/>
  <c r="ELL462" i="37"/>
  <c r="ELK462" i="37"/>
  <c r="ELJ462" i="37"/>
  <c r="ELI462" i="37"/>
  <c r="ELH462" i="37"/>
  <c r="ELG462" i="37"/>
  <c r="ELF462" i="37"/>
  <c r="ELE462" i="37"/>
  <c r="ELD462" i="37"/>
  <c r="ELC462" i="37"/>
  <c r="ELB462" i="37"/>
  <c r="ELA462" i="37"/>
  <c r="EKZ462" i="37"/>
  <c r="EKY462" i="37"/>
  <c r="EKX462" i="37"/>
  <c r="EKW462" i="37"/>
  <c r="EKV462" i="37"/>
  <c r="EKU462" i="37"/>
  <c r="EKT462" i="37"/>
  <c r="EKS462" i="37"/>
  <c r="EKR462" i="37"/>
  <c r="EKQ462" i="37"/>
  <c r="EKP462" i="37"/>
  <c r="EKO462" i="37"/>
  <c r="EKN462" i="37"/>
  <c r="EKM462" i="37"/>
  <c r="EKL462" i="37"/>
  <c r="EKK462" i="37"/>
  <c r="EKJ462" i="37"/>
  <c r="EKI462" i="37"/>
  <c r="EKH462" i="37"/>
  <c r="EKG462" i="37"/>
  <c r="EKF462" i="37"/>
  <c r="EKE462" i="37"/>
  <c r="EKD462" i="37"/>
  <c r="EKC462" i="37"/>
  <c r="EKB462" i="37"/>
  <c r="EKA462" i="37"/>
  <c r="EJZ462" i="37"/>
  <c r="EJY462" i="37"/>
  <c r="EJX462" i="37"/>
  <c r="EJW462" i="37"/>
  <c r="EJV462" i="37"/>
  <c r="EJU462" i="37"/>
  <c r="EJT462" i="37"/>
  <c r="EJS462" i="37"/>
  <c r="EJR462" i="37"/>
  <c r="EJQ462" i="37"/>
  <c r="EJP462" i="37"/>
  <c r="EJO462" i="37"/>
  <c r="EJN462" i="37"/>
  <c r="EJM462" i="37"/>
  <c r="EJL462" i="37"/>
  <c r="EJK462" i="37"/>
  <c r="EJJ462" i="37"/>
  <c r="EJI462" i="37"/>
  <c r="EJH462" i="37"/>
  <c r="EJG462" i="37"/>
  <c r="EJF462" i="37"/>
  <c r="EJE462" i="37"/>
  <c r="EJD462" i="37"/>
  <c r="EJC462" i="37"/>
  <c r="EJB462" i="37"/>
  <c r="EJA462" i="37"/>
  <c r="EIZ462" i="37"/>
  <c r="EIY462" i="37"/>
  <c r="EIX462" i="37"/>
  <c r="EIW462" i="37"/>
  <c r="EIV462" i="37"/>
  <c r="EIU462" i="37"/>
  <c r="EIT462" i="37"/>
  <c r="EIS462" i="37"/>
  <c r="EIR462" i="37"/>
  <c r="EIQ462" i="37"/>
  <c r="EIP462" i="37"/>
  <c r="EIO462" i="37"/>
  <c r="EIN462" i="37"/>
  <c r="EIM462" i="37"/>
  <c r="EIL462" i="37"/>
  <c r="EIK462" i="37"/>
  <c r="EIJ462" i="37"/>
  <c r="EII462" i="37"/>
  <c r="EIH462" i="37"/>
  <c r="EIG462" i="37"/>
  <c r="EIF462" i="37"/>
  <c r="EIE462" i="37"/>
  <c r="EID462" i="37"/>
  <c r="EIC462" i="37"/>
  <c r="EIB462" i="37"/>
  <c r="EIA462" i="37"/>
  <c r="EHZ462" i="37"/>
  <c r="EHY462" i="37"/>
  <c r="EHX462" i="37"/>
  <c r="EHW462" i="37"/>
  <c r="EHV462" i="37"/>
  <c r="EHU462" i="37"/>
  <c r="EHT462" i="37"/>
  <c r="EHS462" i="37"/>
  <c r="EHR462" i="37"/>
  <c r="EHQ462" i="37"/>
  <c r="EHP462" i="37"/>
  <c r="EHO462" i="37"/>
  <c r="EHN462" i="37"/>
  <c r="EHM462" i="37"/>
  <c r="EHL462" i="37"/>
  <c r="EHK462" i="37"/>
  <c r="EHJ462" i="37"/>
  <c r="EHI462" i="37"/>
  <c r="EHH462" i="37"/>
  <c r="EHG462" i="37"/>
  <c r="EHF462" i="37"/>
  <c r="EHE462" i="37"/>
  <c r="EHD462" i="37"/>
  <c r="EHC462" i="37"/>
  <c r="EHB462" i="37"/>
  <c r="EHA462" i="37"/>
  <c r="EGZ462" i="37"/>
  <c r="EGY462" i="37"/>
  <c r="EGX462" i="37"/>
  <c r="EGW462" i="37"/>
  <c r="EGV462" i="37"/>
  <c r="EGU462" i="37"/>
  <c r="EGT462" i="37"/>
  <c r="EGS462" i="37"/>
  <c r="EGR462" i="37"/>
  <c r="EGQ462" i="37"/>
  <c r="EGP462" i="37"/>
  <c r="EGO462" i="37"/>
  <c r="EGN462" i="37"/>
  <c r="EGM462" i="37"/>
  <c r="EGL462" i="37"/>
  <c r="EGK462" i="37"/>
  <c r="EGJ462" i="37"/>
  <c r="EGI462" i="37"/>
  <c r="EGH462" i="37"/>
  <c r="EGG462" i="37"/>
  <c r="EGF462" i="37"/>
  <c r="EGE462" i="37"/>
  <c r="EGD462" i="37"/>
  <c r="EGC462" i="37"/>
  <c r="EGB462" i="37"/>
  <c r="EGA462" i="37"/>
  <c r="EFZ462" i="37"/>
  <c r="EFY462" i="37"/>
  <c r="EFX462" i="37"/>
  <c r="EFW462" i="37"/>
  <c r="EFV462" i="37"/>
  <c r="EFU462" i="37"/>
  <c r="EFT462" i="37"/>
  <c r="EFS462" i="37"/>
  <c r="EFR462" i="37"/>
  <c r="EFQ462" i="37"/>
  <c r="EFP462" i="37"/>
  <c r="EFO462" i="37"/>
  <c r="EFN462" i="37"/>
  <c r="EFM462" i="37"/>
  <c r="EFL462" i="37"/>
  <c r="EFK462" i="37"/>
  <c r="EFJ462" i="37"/>
  <c r="EFI462" i="37"/>
  <c r="EFH462" i="37"/>
  <c r="EFG462" i="37"/>
  <c r="EFF462" i="37"/>
  <c r="EFE462" i="37"/>
  <c r="EFD462" i="37"/>
  <c r="EFC462" i="37"/>
  <c r="EFB462" i="37"/>
  <c r="EFA462" i="37"/>
  <c r="EEZ462" i="37"/>
  <c r="EEY462" i="37"/>
  <c r="EEX462" i="37"/>
  <c r="EEW462" i="37"/>
  <c r="EEV462" i="37"/>
  <c r="EEU462" i="37"/>
  <c r="EET462" i="37"/>
  <c r="EES462" i="37"/>
  <c r="EER462" i="37"/>
  <c r="EEQ462" i="37"/>
  <c r="EEP462" i="37"/>
  <c r="EEO462" i="37"/>
  <c r="EEN462" i="37"/>
  <c r="EEM462" i="37"/>
  <c r="EEL462" i="37"/>
  <c r="EEK462" i="37"/>
  <c r="EEJ462" i="37"/>
  <c r="EEI462" i="37"/>
  <c r="EEH462" i="37"/>
  <c r="EEG462" i="37"/>
  <c r="EEF462" i="37"/>
  <c r="EEE462" i="37"/>
  <c r="EED462" i="37"/>
  <c r="EEC462" i="37"/>
  <c r="EEB462" i="37"/>
  <c r="EEA462" i="37"/>
  <c r="EDZ462" i="37"/>
  <c r="EDY462" i="37"/>
  <c r="EDX462" i="37"/>
  <c r="EDW462" i="37"/>
  <c r="EDV462" i="37"/>
  <c r="EDU462" i="37"/>
  <c r="EDT462" i="37"/>
  <c r="EDS462" i="37"/>
  <c r="EDR462" i="37"/>
  <c r="EDQ462" i="37"/>
  <c r="EDP462" i="37"/>
  <c r="EDO462" i="37"/>
  <c r="EDN462" i="37"/>
  <c r="EDM462" i="37"/>
  <c r="EDL462" i="37"/>
  <c r="EDK462" i="37"/>
  <c r="EDJ462" i="37"/>
  <c r="EDI462" i="37"/>
  <c r="EDH462" i="37"/>
  <c r="EDG462" i="37"/>
  <c r="EDF462" i="37"/>
  <c r="EDE462" i="37"/>
  <c r="EDD462" i="37"/>
  <c r="EDC462" i="37"/>
  <c r="EDB462" i="37"/>
  <c r="EDA462" i="37"/>
  <c r="ECZ462" i="37"/>
  <c r="ECY462" i="37"/>
  <c r="ECX462" i="37"/>
  <c r="ECW462" i="37"/>
  <c r="ECV462" i="37"/>
  <c r="ECU462" i="37"/>
  <c r="ECT462" i="37"/>
  <c r="ECS462" i="37"/>
  <c r="ECR462" i="37"/>
  <c r="ECQ462" i="37"/>
  <c r="ECP462" i="37"/>
  <c r="ECO462" i="37"/>
  <c r="ECN462" i="37"/>
  <c r="ECM462" i="37"/>
  <c r="ECL462" i="37"/>
  <c r="ECK462" i="37"/>
  <c r="ECJ462" i="37"/>
  <c r="ECI462" i="37"/>
  <c r="ECH462" i="37"/>
  <c r="ECG462" i="37"/>
  <c r="ECF462" i="37"/>
  <c r="ECE462" i="37"/>
  <c r="ECD462" i="37"/>
  <c r="ECC462" i="37"/>
  <c r="ECB462" i="37"/>
  <c r="ECA462" i="37"/>
  <c r="EBZ462" i="37"/>
  <c r="EBY462" i="37"/>
  <c r="EBX462" i="37"/>
  <c r="EBW462" i="37"/>
  <c r="EBV462" i="37"/>
  <c r="EBU462" i="37"/>
  <c r="EBT462" i="37"/>
  <c r="EBS462" i="37"/>
  <c r="EBR462" i="37"/>
  <c r="EBQ462" i="37"/>
  <c r="EBP462" i="37"/>
  <c r="EBO462" i="37"/>
  <c r="EBN462" i="37"/>
  <c r="EBM462" i="37"/>
  <c r="EBL462" i="37"/>
  <c r="EBK462" i="37"/>
  <c r="EBJ462" i="37"/>
  <c r="EBI462" i="37"/>
  <c r="EBH462" i="37"/>
  <c r="EBG462" i="37"/>
  <c r="EBF462" i="37"/>
  <c r="EBE462" i="37"/>
  <c r="EBD462" i="37"/>
  <c r="EBC462" i="37"/>
  <c r="EBB462" i="37"/>
  <c r="EBA462" i="37"/>
  <c r="EAZ462" i="37"/>
  <c r="EAY462" i="37"/>
  <c r="EAX462" i="37"/>
  <c r="EAW462" i="37"/>
  <c r="EAV462" i="37"/>
  <c r="EAU462" i="37"/>
  <c r="EAT462" i="37"/>
  <c r="EAS462" i="37"/>
  <c r="EAR462" i="37"/>
  <c r="EAQ462" i="37"/>
  <c r="EAP462" i="37"/>
  <c r="EAO462" i="37"/>
  <c r="EAN462" i="37"/>
  <c r="EAM462" i="37"/>
  <c r="EAL462" i="37"/>
  <c r="EAK462" i="37"/>
  <c r="EAJ462" i="37"/>
  <c r="EAI462" i="37"/>
  <c r="EAH462" i="37"/>
  <c r="EAG462" i="37"/>
  <c r="EAF462" i="37"/>
  <c r="EAE462" i="37"/>
  <c r="EAD462" i="37"/>
  <c r="EAC462" i="37"/>
  <c r="EAB462" i="37"/>
  <c r="EAA462" i="37"/>
  <c r="DZZ462" i="37"/>
  <c r="DZY462" i="37"/>
  <c r="DZX462" i="37"/>
  <c r="DZW462" i="37"/>
  <c r="DZV462" i="37"/>
  <c r="DZU462" i="37"/>
  <c r="DZT462" i="37"/>
  <c r="DZS462" i="37"/>
  <c r="DZR462" i="37"/>
  <c r="DZQ462" i="37"/>
  <c r="DZP462" i="37"/>
  <c r="DZO462" i="37"/>
  <c r="DZN462" i="37"/>
  <c r="DZM462" i="37"/>
  <c r="DZL462" i="37"/>
  <c r="DZK462" i="37"/>
  <c r="DZJ462" i="37"/>
  <c r="DZI462" i="37"/>
  <c r="DZH462" i="37"/>
  <c r="DZG462" i="37"/>
  <c r="DZF462" i="37"/>
  <c r="DZE462" i="37"/>
  <c r="DZD462" i="37"/>
  <c r="DZC462" i="37"/>
  <c r="DZB462" i="37"/>
  <c r="DZA462" i="37"/>
  <c r="DYZ462" i="37"/>
  <c r="DYY462" i="37"/>
  <c r="DYX462" i="37"/>
  <c r="DYW462" i="37"/>
  <c r="DYV462" i="37"/>
  <c r="DYU462" i="37"/>
  <c r="DYT462" i="37"/>
  <c r="DYS462" i="37"/>
  <c r="DYR462" i="37"/>
  <c r="DYQ462" i="37"/>
  <c r="DYP462" i="37"/>
  <c r="DYO462" i="37"/>
  <c r="DYN462" i="37"/>
  <c r="DYM462" i="37"/>
  <c r="DYL462" i="37"/>
  <c r="DYK462" i="37"/>
  <c r="DYJ462" i="37"/>
  <c r="DYI462" i="37"/>
  <c r="DYH462" i="37"/>
  <c r="DYG462" i="37"/>
  <c r="DYF462" i="37"/>
  <c r="DYE462" i="37"/>
  <c r="DYD462" i="37"/>
  <c r="DYC462" i="37"/>
  <c r="DYB462" i="37"/>
  <c r="DYA462" i="37"/>
  <c r="DXZ462" i="37"/>
  <c r="DXY462" i="37"/>
  <c r="DXX462" i="37"/>
  <c r="DXW462" i="37"/>
  <c r="DXV462" i="37"/>
  <c r="DXU462" i="37"/>
  <c r="DXT462" i="37"/>
  <c r="DXS462" i="37"/>
  <c r="DXR462" i="37"/>
  <c r="DXQ462" i="37"/>
  <c r="DXP462" i="37"/>
  <c r="DXO462" i="37"/>
  <c r="DXN462" i="37"/>
  <c r="DXM462" i="37"/>
  <c r="DXL462" i="37"/>
  <c r="DXK462" i="37"/>
  <c r="DXJ462" i="37"/>
  <c r="DXI462" i="37"/>
  <c r="DXH462" i="37"/>
  <c r="DXG462" i="37"/>
  <c r="DXF462" i="37"/>
  <c r="DXE462" i="37"/>
  <c r="DXD462" i="37"/>
  <c r="DXC462" i="37"/>
  <c r="DXB462" i="37"/>
  <c r="DXA462" i="37"/>
  <c r="DWZ462" i="37"/>
  <c r="DWY462" i="37"/>
  <c r="DWX462" i="37"/>
  <c r="DWW462" i="37"/>
  <c r="DWV462" i="37"/>
  <c r="DWU462" i="37"/>
  <c r="DWT462" i="37"/>
  <c r="DWS462" i="37"/>
  <c r="DWR462" i="37"/>
  <c r="DWQ462" i="37"/>
  <c r="DWP462" i="37"/>
  <c r="DWO462" i="37"/>
  <c r="DWN462" i="37"/>
  <c r="DWM462" i="37"/>
  <c r="DWL462" i="37"/>
  <c r="DWK462" i="37"/>
  <c r="DWJ462" i="37"/>
  <c r="DWI462" i="37"/>
  <c r="DWH462" i="37"/>
  <c r="DWG462" i="37"/>
  <c r="DWF462" i="37"/>
  <c r="DWE462" i="37"/>
  <c r="DWD462" i="37"/>
  <c r="DWC462" i="37"/>
  <c r="DWB462" i="37"/>
  <c r="DWA462" i="37"/>
  <c r="DVZ462" i="37"/>
  <c r="DVY462" i="37"/>
  <c r="DVX462" i="37"/>
  <c r="DVW462" i="37"/>
  <c r="DVV462" i="37"/>
  <c r="DVU462" i="37"/>
  <c r="DVT462" i="37"/>
  <c r="DVS462" i="37"/>
  <c r="DVR462" i="37"/>
  <c r="DVQ462" i="37"/>
  <c r="DVP462" i="37"/>
  <c r="DVO462" i="37"/>
  <c r="DVN462" i="37"/>
  <c r="DVM462" i="37"/>
  <c r="DVL462" i="37"/>
  <c r="DVK462" i="37"/>
  <c r="DVJ462" i="37"/>
  <c r="DVI462" i="37"/>
  <c r="DVH462" i="37"/>
  <c r="DVG462" i="37"/>
  <c r="DVF462" i="37"/>
  <c r="DVE462" i="37"/>
  <c r="DVD462" i="37"/>
  <c r="DVC462" i="37"/>
  <c r="DVB462" i="37"/>
  <c r="DVA462" i="37"/>
  <c r="DUZ462" i="37"/>
  <c r="DUY462" i="37"/>
  <c r="DUX462" i="37"/>
  <c r="DUW462" i="37"/>
  <c r="DUV462" i="37"/>
  <c r="DUU462" i="37"/>
  <c r="DUT462" i="37"/>
  <c r="DUS462" i="37"/>
  <c r="DUR462" i="37"/>
  <c r="DUQ462" i="37"/>
  <c r="DUP462" i="37"/>
  <c r="DUO462" i="37"/>
  <c r="DUN462" i="37"/>
  <c r="DUM462" i="37"/>
  <c r="DUL462" i="37"/>
  <c r="DUK462" i="37"/>
  <c r="DUJ462" i="37"/>
  <c r="DUI462" i="37"/>
  <c r="DUH462" i="37"/>
  <c r="DUG462" i="37"/>
  <c r="DUF462" i="37"/>
  <c r="DUE462" i="37"/>
  <c r="DUD462" i="37"/>
  <c r="DUC462" i="37"/>
  <c r="DUB462" i="37"/>
  <c r="DUA462" i="37"/>
  <c r="DTZ462" i="37"/>
  <c r="DTY462" i="37"/>
  <c r="DTX462" i="37"/>
  <c r="DTW462" i="37"/>
  <c r="DTV462" i="37"/>
  <c r="DTU462" i="37"/>
  <c r="DTT462" i="37"/>
  <c r="DTS462" i="37"/>
  <c r="DTR462" i="37"/>
  <c r="DTQ462" i="37"/>
  <c r="DTP462" i="37"/>
  <c r="DTO462" i="37"/>
  <c r="DTN462" i="37"/>
  <c r="DTM462" i="37"/>
  <c r="DTL462" i="37"/>
  <c r="DTK462" i="37"/>
  <c r="DTJ462" i="37"/>
  <c r="DTI462" i="37"/>
  <c r="DTH462" i="37"/>
  <c r="DTG462" i="37"/>
  <c r="DTF462" i="37"/>
  <c r="DTE462" i="37"/>
  <c r="DTD462" i="37"/>
  <c r="DTC462" i="37"/>
  <c r="DTB462" i="37"/>
  <c r="DTA462" i="37"/>
  <c r="DSZ462" i="37"/>
  <c r="DSY462" i="37"/>
  <c r="DSX462" i="37"/>
  <c r="DSW462" i="37"/>
  <c r="DSV462" i="37"/>
  <c r="DSU462" i="37"/>
  <c r="DST462" i="37"/>
  <c r="DSS462" i="37"/>
  <c r="DSR462" i="37"/>
  <c r="DSQ462" i="37"/>
  <c r="DSP462" i="37"/>
  <c r="DSO462" i="37"/>
  <c r="DSN462" i="37"/>
  <c r="DSM462" i="37"/>
  <c r="DSL462" i="37"/>
  <c r="DSK462" i="37"/>
  <c r="DSJ462" i="37"/>
  <c r="DSI462" i="37"/>
  <c r="DSH462" i="37"/>
  <c r="DSG462" i="37"/>
  <c r="DSF462" i="37"/>
  <c r="DSE462" i="37"/>
  <c r="DSD462" i="37"/>
  <c r="DSC462" i="37"/>
  <c r="DSB462" i="37"/>
  <c r="DSA462" i="37"/>
  <c r="DRZ462" i="37"/>
  <c r="DRY462" i="37"/>
  <c r="DRX462" i="37"/>
  <c r="DRW462" i="37"/>
  <c r="DRV462" i="37"/>
  <c r="DRU462" i="37"/>
  <c r="DRT462" i="37"/>
  <c r="DRS462" i="37"/>
  <c r="DRR462" i="37"/>
  <c r="DRQ462" i="37"/>
  <c r="DRP462" i="37"/>
  <c r="DRO462" i="37"/>
  <c r="DRN462" i="37"/>
  <c r="DRM462" i="37"/>
  <c r="DRL462" i="37"/>
  <c r="DRK462" i="37"/>
  <c r="DRJ462" i="37"/>
  <c r="DRI462" i="37"/>
  <c r="DRH462" i="37"/>
  <c r="DRG462" i="37"/>
  <c r="DRF462" i="37"/>
  <c r="DRE462" i="37"/>
  <c r="DRD462" i="37"/>
  <c r="DRC462" i="37"/>
  <c r="DRB462" i="37"/>
  <c r="DRA462" i="37"/>
  <c r="DQZ462" i="37"/>
  <c r="DQY462" i="37"/>
  <c r="DQX462" i="37"/>
  <c r="DQW462" i="37"/>
  <c r="DQV462" i="37"/>
  <c r="DQU462" i="37"/>
  <c r="DQT462" i="37"/>
  <c r="DQS462" i="37"/>
  <c r="DQR462" i="37"/>
  <c r="DQQ462" i="37"/>
  <c r="DQP462" i="37"/>
  <c r="DQO462" i="37"/>
  <c r="DQN462" i="37"/>
  <c r="DQM462" i="37"/>
  <c r="DQL462" i="37"/>
  <c r="DQK462" i="37"/>
  <c r="DQJ462" i="37"/>
  <c r="DQI462" i="37"/>
  <c r="DQH462" i="37"/>
  <c r="DQG462" i="37"/>
  <c r="DQF462" i="37"/>
  <c r="DQE462" i="37"/>
  <c r="DQD462" i="37"/>
  <c r="DQC462" i="37"/>
  <c r="DQB462" i="37"/>
  <c r="DQA462" i="37"/>
  <c r="DPZ462" i="37"/>
  <c r="DPY462" i="37"/>
  <c r="DPX462" i="37"/>
  <c r="DPW462" i="37"/>
  <c r="DPV462" i="37"/>
  <c r="DPU462" i="37"/>
  <c r="DPT462" i="37"/>
  <c r="DPS462" i="37"/>
  <c r="DPR462" i="37"/>
  <c r="DPQ462" i="37"/>
  <c r="DPP462" i="37"/>
  <c r="DPO462" i="37"/>
  <c r="DPN462" i="37"/>
  <c r="DPM462" i="37"/>
  <c r="DPL462" i="37"/>
  <c r="DPK462" i="37"/>
  <c r="DPJ462" i="37"/>
  <c r="DPI462" i="37"/>
  <c r="DPH462" i="37"/>
  <c r="DPG462" i="37"/>
  <c r="DPF462" i="37"/>
  <c r="DPE462" i="37"/>
  <c r="DPD462" i="37"/>
  <c r="DPC462" i="37"/>
  <c r="DPB462" i="37"/>
  <c r="DPA462" i="37"/>
  <c r="DOZ462" i="37"/>
  <c r="DOY462" i="37"/>
  <c r="DOX462" i="37"/>
  <c r="DOW462" i="37"/>
  <c r="DOV462" i="37"/>
  <c r="DOU462" i="37"/>
  <c r="DOT462" i="37"/>
  <c r="DOS462" i="37"/>
  <c r="DOR462" i="37"/>
  <c r="DOQ462" i="37"/>
  <c r="DOP462" i="37"/>
  <c r="DOO462" i="37"/>
  <c r="DON462" i="37"/>
  <c r="DOM462" i="37"/>
  <c r="DOL462" i="37"/>
  <c r="DOK462" i="37"/>
  <c r="DOJ462" i="37"/>
  <c r="DOI462" i="37"/>
  <c r="DOH462" i="37"/>
  <c r="DOG462" i="37"/>
  <c r="DOF462" i="37"/>
  <c r="DOE462" i="37"/>
  <c r="DOD462" i="37"/>
  <c r="DOC462" i="37"/>
  <c r="DOB462" i="37"/>
  <c r="DOA462" i="37"/>
  <c r="DNZ462" i="37"/>
  <c r="DNY462" i="37"/>
  <c r="DNX462" i="37"/>
  <c r="DNW462" i="37"/>
  <c r="DNV462" i="37"/>
  <c r="DNU462" i="37"/>
  <c r="DNT462" i="37"/>
  <c r="DNS462" i="37"/>
  <c r="DNR462" i="37"/>
  <c r="DNQ462" i="37"/>
  <c r="DNP462" i="37"/>
  <c r="DNO462" i="37"/>
  <c r="DNN462" i="37"/>
  <c r="DNM462" i="37"/>
  <c r="DNL462" i="37"/>
  <c r="DNK462" i="37"/>
  <c r="DNJ462" i="37"/>
  <c r="DNI462" i="37"/>
  <c r="DNH462" i="37"/>
  <c r="DNG462" i="37"/>
  <c r="DNF462" i="37"/>
  <c r="DNE462" i="37"/>
  <c r="DND462" i="37"/>
  <c r="DNC462" i="37"/>
  <c r="DNB462" i="37"/>
  <c r="DNA462" i="37"/>
  <c r="DMZ462" i="37"/>
  <c r="DMY462" i="37"/>
  <c r="DMX462" i="37"/>
  <c r="DMW462" i="37"/>
  <c r="DMV462" i="37"/>
  <c r="DMU462" i="37"/>
  <c r="DMT462" i="37"/>
  <c r="DMS462" i="37"/>
  <c r="DMR462" i="37"/>
  <c r="DMQ462" i="37"/>
  <c r="DMP462" i="37"/>
  <c r="DMO462" i="37"/>
  <c r="DMN462" i="37"/>
  <c r="DMM462" i="37"/>
  <c r="DML462" i="37"/>
  <c r="DMK462" i="37"/>
  <c r="DMJ462" i="37"/>
  <c r="DMI462" i="37"/>
  <c r="DMH462" i="37"/>
  <c r="DMG462" i="37"/>
  <c r="DMF462" i="37"/>
  <c r="DME462" i="37"/>
  <c r="DMD462" i="37"/>
  <c r="DMC462" i="37"/>
  <c r="DMB462" i="37"/>
  <c r="DMA462" i="37"/>
  <c r="DLZ462" i="37"/>
  <c r="DLY462" i="37"/>
  <c r="DLX462" i="37"/>
  <c r="DLW462" i="37"/>
  <c r="DLV462" i="37"/>
  <c r="DLU462" i="37"/>
  <c r="DLT462" i="37"/>
  <c r="DLS462" i="37"/>
  <c r="DLR462" i="37"/>
  <c r="DLQ462" i="37"/>
  <c r="DLP462" i="37"/>
  <c r="DLO462" i="37"/>
  <c r="DLN462" i="37"/>
  <c r="DLM462" i="37"/>
  <c r="DLL462" i="37"/>
  <c r="DLK462" i="37"/>
  <c r="DLJ462" i="37"/>
  <c r="DLI462" i="37"/>
  <c r="DLH462" i="37"/>
  <c r="DLG462" i="37"/>
  <c r="DLF462" i="37"/>
  <c r="DLE462" i="37"/>
  <c r="DLD462" i="37"/>
  <c r="DLC462" i="37"/>
  <c r="DLB462" i="37"/>
  <c r="DLA462" i="37"/>
  <c r="DKZ462" i="37"/>
  <c r="DKY462" i="37"/>
  <c r="DKX462" i="37"/>
  <c r="DKW462" i="37"/>
  <c r="DKV462" i="37"/>
  <c r="DKU462" i="37"/>
  <c r="DKT462" i="37"/>
  <c r="DKS462" i="37"/>
  <c r="DKR462" i="37"/>
  <c r="DKQ462" i="37"/>
  <c r="DKP462" i="37"/>
  <c r="DKO462" i="37"/>
  <c r="DKN462" i="37"/>
  <c r="DKM462" i="37"/>
  <c r="DKL462" i="37"/>
  <c r="DKK462" i="37"/>
  <c r="DKJ462" i="37"/>
  <c r="DKI462" i="37"/>
  <c r="DKH462" i="37"/>
  <c r="DKG462" i="37"/>
  <c r="DKF462" i="37"/>
  <c r="DKE462" i="37"/>
  <c r="DKD462" i="37"/>
  <c r="DKC462" i="37"/>
  <c r="DKB462" i="37"/>
  <c r="DKA462" i="37"/>
  <c r="DJZ462" i="37"/>
  <c r="DJY462" i="37"/>
  <c r="DJX462" i="37"/>
  <c r="DJW462" i="37"/>
  <c r="DJV462" i="37"/>
  <c r="DJU462" i="37"/>
  <c r="DJT462" i="37"/>
  <c r="DJS462" i="37"/>
  <c r="DJR462" i="37"/>
  <c r="DJQ462" i="37"/>
  <c r="DJP462" i="37"/>
  <c r="DJO462" i="37"/>
  <c r="DJN462" i="37"/>
  <c r="DJM462" i="37"/>
  <c r="DJL462" i="37"/>
  <c r="DJK462" i="37"/>
  <c r="DJJ462" i="37"/>
  <c r="DJI462" i="37"/>
  <c r="DJH462" i="37"/>
  <c r="DJG462" i="37"/>
  <c r="DJF462" i="37"/>
  <c r="DJE462" i="37"/>
  <c r="DJD462" i="37"/>
  <c r="DJC462" i="37"/>
  <c r="DJB462" i="37"/>
  <c r="DJA462" i="37"/>
  <c r="DIZ462" i="37"/>
  <c r="DIY462" i="37"/>
  <c r="DIX462" i="37"/>
  <c r="DIW462" i="37"/>
  <c r="DIV462" i="37"/>
  <c r="DIU462" i="37"/>
  <c r="DIT462" i="37"/>
  <c r="DIS462" i="37"/>
  <c r="DIR462" i="37"/>
  <c r="DIQ462" i="37"/>
  <c r="DIP462" i="37"/>
  <c r="DIO462" i="37"/>
  <c r="DIN462" i="37"/>
  <c r="DIM462" i="37"/>
  <c r="DIL462" i="37"/>
  <c r="DIK462" i="37"/>
  <c r="DIJ462" i="37"/>
  <c r="DII462" i="37"/>
  <c r="DIH462" i="37"/>
  <c r="DIG462" i="37"/>
  <c r="DIF462" i="37"/>
  <c r="DIE462" i="37"/>
  <c r="DID462" i="37"/>
  <c r="DIC462" i="37"/>
  <c r="DIB462" i="37"/>
  <c r="DIA462" i="37"/>
  <c r="DHZ462" i="37"/>
  <c r="DHY462" i="37"/>
  <c r="DHX462" i="37"/>
  <c r="DHW462" i="37"/>
  <c r="DHV462" i="37"/>
  <c r="DHU462" i="37"/>
  <c r="DHT462" i="37"/>
  <c r="DHS462" i="37"/>
  <c r="DHR462" i="37"/>
  <c r="DHQ462" i="37"/>
  <c r="DHP462" i="37"/>
  <c r="DHO462" i="37"/>
  <c r="DHN462" i="37"/>
  <c r="DHM462" i="37"/>
  <c r="DHL462" i="37"/>
  <c r="DHK462" i="37"/>
  <c r="DHJ462" i="37"/>
  <c r="DHI462" i="37"/>
  <c r="DHH462" i="37"/>
  <c r="DHG462" i="37"/>
  <c r="DHF462" i="37"/>
  <c r="DHE462" i="37"/>
  <c r="DHD462" i="37"/>
  <c r="DHC462" i="37"/>
  <c r="DHB462" i="37"/>
  <c r="DHA462" i="37"/>
  <c r="DGZ462" i="37"/>
  <c r="DGY462" i="37"/>
  <c r="DGX462" i="37"/>
  <c r="DGW462" i="37"/>
  <c r="DGV462" i="37"/>
  <c r="DGU462" i="37"/>
  <c r="DGT462" i="37"/>
  <c r="DGS462" i="37"/>
  <c r="DGR462" i="37"/>
  <c r="DGQ462" i="37"/>
  <c r="DGP462" i="37"/>
  <c r="DGO462" i="37"/>
  <c r="DGN462" i="37"/>
  <c r="DGM462" i="37"/>
  <c r="DGL462" i="37"/>
  <c r="DGK462" i="37"/>
  <c r="DGJ462" i="37"/>
  <c r="DGI462" i="37"/>
  <c r="DGH462" i="37"/>
  <c r="DGG462" i="37"/>
  <c r="DGF462" i="37"/>
  <c r="DGE462" i="37"/>
  <c r="DGD462" i="37"/>
  <c r="DGC462" i="37"/>
  <c r="DGB462" i="37"/>
  <c r="DGA462" i="37"/>
  <c r="DFZ462" i="37"/>
  <c r="DFY462" i="37"/>
  <c r="DFX462" i="37"/>
  <c r="DFW462" i="37"/>
  <c r="DFV462" i="37"/>
  <c r="DFU462" i="37"/>
  <c r="DFT462" i="37"/>
  <c r="DFS462" i="37"/>
  <c r="DFR462" i="37"/>
  <c r="DFQ462" i="37"/>
  <c r="DFP462" i="37"/>
  <c r="DFO462" i="37"/>
  <c r="DFN462" i="37"/>
  <c r="DFM462" i="37"/>
  <c r="DFL462" i="37"/>
  <c r="DFK462" i="37"/>
  <c r="DFJ462" i="37"/>
  <c r="DFI462" i="37"/>
  <c r="DFH462" i="37"/>
  <c r="DFG462" i="37"/>
  <c r="DFF462" i="37"/>
  <c r="DFE462" i="37"/>
  <c r="DFD462" i="37"/>
  <c r="DFC462" i="37"/>
  <c r="DFB462" i="37"/>
  <c r="DFA462" i="37"/>
  <c r="DEZ462" i="37"/>
  <c r="DEY462" i="37"/>
  <c r="DEX462" i="37"/>
  <c r="DEW462" i="37"/>
  <c r="DEV462" i="37"/>
  <c r="DEU462" i="37"/>
  <c r="DET462" i="37"/>
  <c r="DES462" i="37"/>
  <c r="DER462" i="37"/>
  <c r="DEQ462" i="37"/>
  <c r="DEP462" i="37"/>
  <c r="DEO462" i="37"/>
  <c r="DEN462" i="37"/>
  <c r="DEM462" i="37"/>
  <c r="DEL462" i="37"/>
  <c r="DEK462" i="37"/>
  <c r="DEJ462" i="37"/>
  <c r="DEI462" i="37"/>
  <c r="DEH462" i="37"/>
  <c r="DEG462" i="37"/>
  <c r="DEF462" i="37"/>
  <c r="DEE462" i="37"/>
  <c r="DED462" i="37"/>
  <c r="DEC462" i="37"/>
  <c r="DEB462" i="37"/>
  <c r="DEA462" i="37"/>
  <c r="DDZ462" i="37"/>
  <c r="DDY462" i="37"/>
  <c r="DDX462" i="37"/>
  <c r="DDW462" i="37"/>
  <c r="DDV462" i="37"/>
  <c r="DDU462" i="37"/>
  <c r="DDT462" i="37"/>
  <c r="DDS462" i="37"/>
  <c r="DDR462" i="37"/>
  <c r="DDQ462" i="37"/>
  <c r="DDP462" i="37"/>
  <c r="DDO462" i="37"/>
  <c r="DDN462" i="37"/>
  <c r="DDM462" i="37"/>
  <c r="DDL462" i="37"/>
  <c r="DDK462" i="37"/>
  <c r="DDJ462" i="37"/>
  <c r="DDI462" i="37"/>
  <c r="DDH462" i="37"/>
  <c r="DDG462" i="37"/>
  <c r="DDF462" i="37"/>
  <c r="DDE462" i="37"/>
  <c r="DDD462" i="37"/>
  <c r="DDC462" i="37"/>
  <c r="DDB462" i="37"/>
  <c r="DDA462" i="37"/>
  <c r="DCZ462" i="37"/>
  <c r="DCY462" i="37"/>
  <c r="DCX462" i="37"/>
  <c r="DCW462" i="37"/>
  <c r="DCV462" i="37"/>
  <c r="DCU462" i="37"/>
  <c r="DCT462" i="37"/>
  <c r="DCS462" i="37"/>
  <c r="DCR462" i="37"/>
  <c r="DCQ462" i="37"/>
  <c r="DCP462" i="37"/>
  <c r="DCO462" i="37"/>
  <c r="DCN462" i="37"/>
  <c r="DCM462" i="37"/>
  <c r="DCL462" i="37"/>
  <c r="DCK462" i="37"/>
  <c r="DCJ462" i="37"/>
  <c r="DCI462" i="37"/>
  <c r="DCH462" i="37"/>
  <c r="DCG462" i="37"/>
  <c r="DCF462" i="37"/>
  <c r="DCE462" i="37"/>
  <c r="DCD462" i="37"/>
  <c r="DCC462" i="37"/>
  <c r="DCB462" i="37"/>
  <c r="DCA462" i="37"/>
  <c r="DBZ462" i="37"/>
  <c r="DBY462" i="37"/>
  <c r="DBX462" i="37"/>
  <c r="DBW462" i="37"/>
  <c r="DBV462" i="37"/>
  <c r="DBU462" i="37"/>
  <c r="DBT462" i="37"/>
  <c r="DBS462" i="37"/>
  <c r="DBR462" i="37"/>
  <c r="DBQ462" i="37"/>
  <c r="DBP462" i="37"/>
  <c r="DBO462" i="37"/>
  <c r="DBN462" i="37"/>
  <c r="DBM462" i="37"/>
  <c r="DBL462" i="37"/>
  <c r="DBK462" i="37"/>
  <c r="DBJ462" i="37"/>
  <c r="DBI462" i="37"/>
  <c r="DBH462" i="37"/>
  <c r="DBG462" i="37"/>
  <c r="DBF462" i="37"/>
  <c r="DBE462" i="37"/>
  <c r="DBD462" i="37"/>
  <c r="DBC462" i="37"/>
  <c r="DBB462" i="37"/>
  <c r="DBA462" i="37"/>
  <c r="DAZ462" i="37"/>
  <c r="DAY462" i="37"/>
  <c r="DAX462" i="37"/>
  <c r="DAW462" i="37"/>
  <c r="DAV462" i="37"/>
  <c r="DAU462" i="37"/>
  <c r="DAT462" i="37"/>
  <c r="DAS462" i="37"/>
  <c r="DAR462" i="37"/>
  <c r="DAQ462" i="37"/>
  <c r="DAP462" i="37"/>
  <c r="DAO462" i="37"/>
  <c r="DAN462" i="37"/>
  <c r="DAM462" i="37"/>
  <c r="DAL462" i="37"/>
  <c r="DAK462" i="37"/>
  <c r="DAJ462" i="37"/>
  <c r="DAI462" i="37"/>
  <c r="DAH462" i="37"/>
  <c r="DAG462" i="37"/>
  <c r="DAF462" i="37"/>
  <c r="DAE462" i="37"/>
  <c r="DAD462" i="37"/>
  <c r="DAC462" i="37"/>
  <c r="DAB462" i="37"/>
  <c r="DAA462" i="37"/>
  <c r="CZZ462" i="37"/>
  <c r="CZY462" i="37"/>
  <c r="CZX462" i="37"/>
  <c r="CZW462" i="37"/>
  <c r="CZV462" i="37"/>
  <c r="CZU462" i="37"/>
  <c r="CZT462" i="37"/>
  <c r="CZS462" i="37"/>
  <c r="CZR462" i="37"/>
  <c r="CZQ462" i="37"/>
  <c r="CZP462" i="37"/>
  <c r="CZO462" i="37"/>
  <c r="CZN462" i="37"/>
  <c r="CZM462" i="37"/>
  <c r="CZL462" i="37"/>
  <c r="CZK462" i="37"/>
  <c r="CZJ462" i="37"/>
  <c r="CZI462" i="37"/>
  <c r="CZH462" i="37"/>
  <c r="CZG462" i="37"/>
  <c r="CZF462" i="37"/>
  <c r="CZE462" i="37"/>
  <c r="CZD462" i="37"/>
  <c r="CZC462" i="37"/>
  <c r="CZB462" i="37"/>
  <c r="CZA462" i="37"/>
  <c r="CYZ462" i="37"/>
  <c r="CYY462" i="37"/>
  <c r="CYX462" i="37"/>
  <c r="CYW462" i="37"/>
  <c r="CYV462" i="37"/>
  <c r="CYU462" i="37"/>
  <c r="CYT462" i="37"/>
  <c r="CYS462" i="37"/>
  <c r="CYR462" i="37"/>
  <c r="CYQ462" i="37"/>
  <c r="CYP462" i="37"/>
  <c r="CYO462" i="37"/>
  <c r="CYN462" i="37"/>
  <c r="CYM462" i="37"/>
  <c r="CYL462" i="37"/>
  <c r="CYK462" i="37"/>
  <c r="CYJ462" i="37"/>
  <c r="CYI462" i="37"/>
  <c r="CYH462" i="37"/>
  <c r="CYG462" i="37"/>
  <c r="CYF462" i="37"/>
  <c r="CYE462" i="37"/>
  <c r="CYD462" i="37"/>
  <c r="CYC462" i="37"/>
  <c r="CYB462" i="37"/>
  <c r="CYA462" i="37"/>
  <c r="CXZ462" i="37"/>
  <c r="CXY462" i="37"/>
  <c r="CXX462" i="37"/>
  <c r="CXW462" i="37"/>
  <c r="CXV462" i="37"/>
  <c r="CXU462" i="37"/>
  <c r="CXT462" i="37"/>
  <c r="CXS462" i="37"/>
  <c r="CXR462" i="37"/>
  <c r="CXQ462" i="37"/>
  <c r="CXP462" i="37"/>
  <c r="CXO462" i="37"/>
  <c r="CXN462" i="37"/>
  <c r="CXM462" i="37"/>
  <c r="CXL462" i="37"/>
  <c r="CXK462" i="37"/>
  <c r="CXJ462" i="37"/>
  <c r="CXI462" i="37"/>
  <c r="CXH462" i="37"/>
  <c r="CXG462" i="37"/>
  <c r="CXF462" i="37"/>
  <c r="CXE462" i="37"/>
  <c r="CXD462" i="37"/>
  <c r="CXC462" i="37"/>
  <c r="CXB462" i="37"/>
  <c r="CXA462" i="37"/>
  <c r="CWZ462" i="37"/>
  <c r="CWY462" i="37"/>
  <c r="CWX462" i="37"/>
  <c r="CWW462" i="37"/>
  <c r="CWV462" i="37"/>
  <c r="CWU462" i="37"/>
  <c r="CWT462" i="37"/>
  <c r="CWS462" i="37"/>
  <c r="CWR462" i="37"/>
  <c r="CWQ462" i="37"/>
  <c r="CWP462" i="37"/>
  <c r="CWO462" i="37"/>
  <c r="CWN462" i="37"/>
  <c r="CWM462" i="37"/>
  <c r="CWL462" i="37"/>
  <c r="CWK462" i="37"/>
  <c r="CWJ462" i="37"/>
  <c r="CWI462" i="37"/>
  <c r="CWH462" i="37"/>
  <c r="CWG462" i="37"/>
  <c r="CWF462" i="37"/>
  <c r="CWE462" i="37"/>
  <c r="CWD462" i="37"/>
  <c r="CWC462" i="37"/>
  <c r="CWB462" i="37"/>
  <c r="CWA462" i="37"/>
  <c r="CVZ462" i="37"/>
  <c r="CVY462" i="37"/>
  <c r="CVX462" i="37"/>
  <c r="CVW462" i="37"/>
  <c r="CVV462" i="37"/>
  <c r="CVU462" i="37"/>
  <c r="CVT462" i="37"/>
  <c r="CVS462" i="37"/>
  <c r="CVR462" i="37"/>
  <c r="CVQ462" i="37"/>
  <c r="CVP462" i="37"/>
  <c r="CVO462" i="37"/>
  <c r="CVN462" i="37"/>
  <c r="CVM462" i="37"/>
  <c r="CVL462" i="37"/>
  <c r="CVK462" i="37"/>
  <c r="CVJ462" i="37"/>
  <c r="CVI462" i="37"/>
  <c r="CVH462" i="37"/>
  <c r="CVG462" i="37"/>
  <c r="CVF462" i="37"/>
  <c r="CVE462" i="37"/>
  <c r="CVD462" i="37"/>
  <c r="CVC462" i="37"/>
  <c r="CVB462" i="37"/>
  <c r="CVA462" i="37"/>
  <c r="CUZ462" i="37"/>
  <c r="CUY462" i="37"/>
  <c r="CUX462" i="37"/>
  <c r="CUW462" i="37"/>
  <c r="CUV462" i="37"/>
  <c r="CUU462" i="37"/>
  <c r="CUT462" i="37"/>
  <c r="CUS462" i="37"/>
  <c r="CUR462" i="37"/>
  <c r="CUQ462" i="37"/>
  <c r="CUP462" i="37"/>
  <c r="CUO462" i="37"/>
  <c r="CUN462" i="37"/>
  <c r="CUM462" i="37"/>
  <c r="CUL462" i="37"/>
  <c r="CUK462" i="37"/>
  <c r="CUJ462" i="37"/>
  <c r="CUI462" i="37"/>
  <c r="CUH462" i="37"/>
  <c r="CUG462" i="37"/>
  <c r="CUF462" i="37"/>
  <c r="CUE462" i="37"/>
  <c r="CUD462" i="37"/>
  <c r="CUC462" i="37"/>
  <c r="CUB462" i="37"/>
  <c r="CUA462" i="37"/>
  <c r="CTZ462" i="37"/>
  <c r="CTY462" i="37"/>
  <c r="CTX462" i="37"/>
  <c r="CTW462" i="37"/>
  <c r="CTV462" i="37"/>
  <c r="CTU462" i="37"/>
  <c r="CTT462" i="37"/>
  <c r="CTS462" i="37"/>
  <c r="CTR462" i="37"/>
  <c r="CTQ462" i="37"/>
  <c r="CTP462" i="37"/>
  <c r="CTO462" i="37"/>
  <c r="CTN462" i="37"/>
  <c r="CTM462" i="37"/>
  <c r="CTL462" i="37"/>
  <c r="CTK462" i="37"/>
  <c r="CTJ462" i="37"/>
  <c r="CTI462" i="37"/>
  <c r="CTH462" i="37"/>
  <c r="CTG462" i="37"/>
  <c r="CTF462" i="37"/>
  <c r="CTE462" i="37"/>
  <c r="CTD462" i="37"/>
  <c r="CTC462" i="37"/>
  <c r="CTB462" i="37"/>
  <c r="CTA462" i="37"/>
  <c r="CSZ462" i="37"/>
  <c r="CSY462" i="37"/>
  <c r="CSX462" i="37"/>
  <c r="CSW462" i="37"/>
  <c r="CSV462" i="37"/>
  <c r="CSU462" i="37"/>
  <c r="CST462" i="37"/>
  <c r="CSS462" i="37"/>
  <c r="CSR462" i="37"/>
  <c r="CSQ462" i="37"/>
  <c r="CSP462" i="37"/>
  <c r="CSO462" i="37"/>
  <c r="CSN462" i="37"/>
  <c r="CSM462" i="37"/>
  <c r="CSL462" i="37"/>
  <c r="CSK462" i="37"/>
  <c r="CSJ462" i="37"/>
  <c r="CSI462" i="37"/>
  <c r="CSH462" i="37"/>
  <c r="CSG462" i="37"/>
  <c r="CSF462" i="37"/>
  <c r="CSE462" i="37"/>
  <c r="CSD462" i="37"/>
  <c r="CSC462" i="37"/>
  <c r="CSB462" i="37"/>
  <c r="CSA462" i="37"/>
  <c r="CRZ462" i="37"/>
  <c r="CRY462" i="37"/>
  <c r="CRX462" i="37"/>
  <c r="CRW462" i="37"/>
  <c r="CRV462" i="37"/>
  <c r="CRU462" i="37"/>
  <c r="CRT462" i="37"/>
  <c r="CRS462" i="37"/>
  <c r="CRR462" i="37"/>
  <c r="CRQ462" i="37"/>
  <c r="CRP462" i="37"/>
  <c r="CRO462" i="37"/>
  <c r="CRN462" i="37"/>
  <c r="CRM462" i="37"/>
  <c r="CRL462" i="37"/>
  <c r="CRK462" i="37"/>
  <c r="CRJ462" i="37"/>
  <c r="CRI462" i="37"/>
  <c r="CRH462" i="37"/>
  <c r="CRG462" i="37"/>
  <c r="CRF462" i="37"/>
  <c r="CRE462" i="37"/>
  <c r="CRD462" i="37"/>
  <c r="CRC462" i="37"/>
  <c r="CRB462" i="37"/>
  <c r="CRA462" i="37"/>
  <c r="CQZ462" i="37"/>
  <c r="CQY462" i="37"/>
  <c r="CQX462" i="37"/>
  <c r="CQW462" i="37"/>
  <c r="CQV462" i="37"/>
  <c r="CQU462" i="37"/>
  <c r="CQT462" i="37"/>
  <c r="CQS462" i="37"/>
  <c r="CQR462" i="37"/>
  <c r="CQQ462" i="37"/>
  <c r="CQP462" i="37"/>
  <c r="CQO462" i="37"/>
  <c r="CQN462" i="37"/>
  <c r="CQM462" i="37"/>
  <c r="CQL462" i="37"/>
  <c r="CQK462" i="37"/>
  <c r="CQJ462" i="37"/>
  <c r="CQI462" i="37"/>
  <c r="CQH462" i="37"/>
  <c r="CQG462" i="37"/>
  <c r="CQF462" i="37"/>
  <c r="CQE462" i="37"/>
  <c r="CQD462" i="37"/>
  <c r="CQC462" i="37"/>
  <c r="CQB462" i="37"/>
  <c r="CQA462" i="37"/>
  <c r="CPZ462" i="37"/>
  <c r="CPY462" i="37"/>
  <c r="CPX462" i="37"/>
  <c r="CPW462" i="37"/>
  <c r="CPV462" i="37"/>
  <c r="CPU462" i="37"/>
  <c r="CPT462" i="37"/>
  <c r="CPS462" i="37"/>
  <c r="CPR462" i="37"/>
  <c r="CPQ462" i="37"/>
  <c r="CPP462" i="37"/>
  <c r="CPO462" i="37"/>
  <c r="CPN462" i="37"/>
  <c r="CPM462" i="37"/>
  <c r="CPL462" i="37"/>
  <c r="CPK462" i="37"/>
  <c r="CPJ462" i="37"/>
  <c r="CPI462" i="37"/>
  <c r="CPH462" i="37"/>
  <c r="CPG462" i="37"/>
  <c r="CPF462" i="37"/>
  <c r="CPE462" i="37"/>
  <c r="CPD462" i="37"/>
  <c r="CPC462" i="37"/>
  <c r="CPB462" i="37"/>
  <c r="CPA462" i="37"/>
  <c r="COZ462" i="37"/>
  <c r="COY462" i="37"/>
  <c r="COX462" i="37"/>
  <c r="COW462" i="37"/>
  <c r="COV462" i="37"/>
  <c r="COU462" i="37"/>
  <c r="COT462" i="37"/>
  <c r="COS462" i="37"/>
  <c r="COR462" i="37"/>
  <c r="COQ462" i="37"/>
  <c r="COP462" i="37"/>
  <c r="COO462" i="37"/>
  <c r="CON462" i="37"/>
  <c r="COM462" i="37"/>
  <c r="COL462" i="37"/>
  <c r="COK462" i="37"/>
  <c r="COJ462" i="37"/>
  <c r="COI462" i="37"/>
  <c r="COH462" i="37"/>
  <c r="COG462" i="37"/>
  <c r="COF462" i="37"/>
  <c r="COE462" i="37"/>
  <c r="COD462" i="37"/>
  <c r="COC462" i="37"/>
  <c r="COB462" i="37"/>
  <c r="COA462" i="37"/>
  <c r="CNZ462" i="37"/>
  <c r="CNY462" i="37"/>
  <c r="CNX462" i="37"/>
  <c r="CNW462" i="37"/>
  <c r="CNV462" i="37"/>
  <c r="CNU462" i="37"/>
  <c r="CNT462" i="37"/>
  <c r="CNS462" i="37"/>
  <c r="CNR462" i="37"/>
  <c r="CNQ462" i="37"/>
  <c r="CNP462" i="37"/>
  <c r="CNO462" i="37"/>
  <c r="CNN462" i="37"/>
  <c r="CNM462" i="37"/>
  <c r="CNL462" i="37"/>
  <c r="CNK462" i="37"/>
  <c r="CNJ462" i="37"/>
  <c r="CNI462" i="37"/>
  <c r="CNH462" i="37"/>
  <c r="CNG462" i="37"/>
  <c r="CNF462" i="37"/>
  <c r="CNE462" i="37"/>
  <c r="CND462" i="37"/>
  <c r="CNC462" i="37"/>
  <c r="CNB462" i="37"/>
  <c r="CNA462" i="37"/>
  <c r="CMZ462" i="37"/>
  <c r="CMY462" i="37"/>
  <c r="CMX462" i="37"/>
  <c r="CMW462" i="37"/>
  <c r="CMV462" i="37"/>
  <c r="CMU462" i="37"/>
  <c r="CMT462" i="37"/>
  <c r="CMS462" i="37"/>
  <c r="CMR462" i="37"/>
  <c r="CMQ462" i="37"/>
  <c r="CMP462" i="37"/>
  <c r="CMO462" i="37"/>
  <c r="CMN462" i="37"/>
  <c r="CMM462" i="37"/>
  <c r="CML462" i="37"/>
  <c r="CMK462" i="37"/>
  <c r="CMJ462" i="37"/>
  <c r="CMI462" i="37"/>
  <c r="CMH462" i="37"/>
  <c r="CMG462" i="37"/>
  <c r="CMF462" i="37"/>
  <c r="CME462" i="37"/>
  <c r="CMD462" i="37"/>
  <c r="CMC462" i="37"/>
  <c r="CMB462" i="37"/>
  <c r="CMA462" i="37"/>
  <c r="CLZ462" i="37"/>
  <c r="CLY462" i="37"/>
  <c r="CLX462" i="37"/>
  <c r="CLW462" i="37"/>
  <c r="CLV462" i="37"/>
  <c r="CLU462" i="37"/>
  <c r="CLT462" i="37"/>
  <c r="CLS462" i="37"/>
  <c r="CLR462" i="37"/>
  <c r="CLQ462" i="37"/>
  <c r="CLP462" i="37"/>
  <c r="CLO462" i="37"/>
  <c r="CLN462" i="37"/>
  <c r="CLM462" i="37"/>
  <c r="CLL462" i="37"/>
  <c r="CLK462" i="37"/>
  <c r="CLJ462" i="37"/>
  <c r="CLI462" i="37"/>
  <c r="CLH462" i="37"/>
  <c r="CLG462" i="37"/>
  <c r="CLF462" i="37"/>
  <c r="CLE462" i="37"/>
  <c r="CLD462" i="37"/>
  <c r="CLC462" i="37"/>
  <c r="CLB462" i="37"/>
  <c r="CLA462" i="37"/>
  <c r="CKZ462" i="37"/>
  <c r="CKY462" i="37"/>
  <c r="CKX462" i="37"/>
  <c r="CKW462" i="37"/>
  <c r="CKV462" i="37"/>
  <c r="CKU462" i="37"/>
  <c r="CKT462" i="37"/>
  <c r="CKS462" i="37"/>
  <c r="CKR462" i="37"/>
  <c r="CKQ462" i="37"/>
  <c r="CKP462" i="37"/>
  <c r="CKO462" i="37"/>
  <c r="CKN462" i="37"/>
  <c r="CKM462" i="37"/>
  <c r="CKL462" i="37"/>
  <c r="CKK462" i="37"/>
  <c r="CKJ462" i="37"/>
  <c r="CKI462" i="37"/>
  <c r="CKH462" i="37"/>
  <c r="CKG462" i="37"/>
  <c r="CKF462" i="37"/>
  <c r="CKE462" i="37"/>
  <c r="CKD462" i="37"/>
  <c r="CKC462" i="37"/>
  <c r="CKB462" i="37"/>
  <c r="CKA462" i="37"/>
  <c r="CJZ462" i="37"/>
  <c r="CJY462" i="37"/>
  <c r="CJX462" i="37"/>
  <c r="CJW462" i="37"/>
  <c r="CJV462" i="37"/>
  <c r="CJU462" i="37"/>
  <c r="CJT462" i="37"/>
  <c r="CJS462" i="37"/>
  <c r="CJR462" i="37"/>
  <c r="CJQ462" i="37"/>
  <c r="CJP462" i="37"/>
  <c r="CJO462" i="37"/>
  <c r="CJN462" i="37"/>
  <c r="CJM462" i="37"/>
  <c r="CJL462" i="37"/>
  <c r="CJK462" i="37"/>
  <c r="CJJ462" i="37"/>
  <c r="CJI462" i="37"/>
  <c r="CJH462" i="37"/>
  <c r="CJG462" i="37"/>
  <c r="CJF462" i="37"/>
  <c r="CJE462" i="37"/>
  <c r="CJD462" i="37"/>
  <c r="CJC462" i="37"/>
  <c r="CJB462" i="37"/>
  <c r="CJA462" i="37"/>
  <c r="CIZ462" i="37"/>
  <c r="CIY462" i="37"/>
  <c r="CIX462" i="37"/>
  <c r="CIW462" i="37"/>
  <c r="CIV462" i="37"/>
  <c r="CIU462" i="37"/>
  <c r="CIT462" i="37"/>
  <c r="CIS462" i="37"/>
  <c r="CIR462" i="37"/>
  <c r="CIQ462" i="37"/>
  <c r="CIP462" i="37"/>
  <c r="CIO462" i="37"/>
  <c r="CIN462" i="37"/>
  <c r="CIM462" i="37"/>
  <c r="CIL462" i="37"/>
  <c r="CIK462" i="37"/>
  <c r="CIJ462" i="37"/>
  <c r="CII462" i="37"/>
  <c r="CIH462" i="37"/>
  <c r="CIG462" i="37"/>
  <c r="CIF462" i="37"/>
  <c r="CIE462" i="37"/>
  <c r="CID462" i="37"/>
  <c r="CIC462" i="37"/>
  <c r="CIB462" i="37"/>
  <c r="CIA462" i="37"/>
  <c r="CHZ462" i="37"/>
  <c r="CHY462" i="37"/>
  <c r="CHX462" i="37"/>
  <c r="CHW462" i="37"/>
  <c r="CHV462" i="37"/>
  <c r="CHU462" i="37"/>
  <c r="CHT462" i="37"/>
  <c r="CHS462" i="37"/>
  <c r="CHR462" i="37"/>
  <c r="CHQ462" i="37"/>
  <c r="CHP462" i="37"/>
  <c r="CHO462" i="37"/>
  <c r="CHN462" i="37"/>
  <c r="CHM462" i="37"/>
  <c r="CHL462" i="37"/>
  <c r="CHK462" i="37"/>
  <c r="CHJ462" i="37"/>
  <c r="CHI462" i="37"/>
  <c r="CHH462" i="37"/>
  <c r="CHG462" i="37"/>
  <c r="CHF462" i="37"/>
  <c r="CHE462" i="37"/>
  <c r="CHD462" i="37"/>
  <c r="CHC462" i="37"/>
  <c r="CHB462" i="37"/>
  <c r="CHA462" i="37"/>
  <c r="CGZ462" i="37"/>
  <c r="CGY462" i="37"/>
  <c r="CGX462" i="37"/>
  <c r="CGW462" i="37"/>
  <c r="CGV462" i="37"/>
  <c r="CGU462" i="37"/>
  <c r="CGT462" i="37"/>
  <c r="CGS462" i="37"/>
  <c r="CGR462" i="37"/>
  <c r="CGQ462" i="37"/>
  <c r="CGP462" i="37"/>
  <c r="CGO462" i="37"/>
  <c r="CGN462" i="37"/>
  <c r="CGM462" i="37"/>
  <c r="CGL462" i="37"/>
  <c r="CGK462" i="37"/>
  <c r="CGJ462" i="37"/>
  <c r="CGI462" i="37"/>
  <c r="CGH462" i="37"/>
  <c r="CGG462" i="37"/>
  <c r="CGF462" i="37"/>
  <c r="CGE462" i="37"/>
  <c r="CGD462" i="37"/>
  <c r="CGC462" i="37"/>
  <c r="CGB462" i="37"/>
  <c r="CGA462" i="37"/>
  <c r="CFZ462" i="37"/>
  <c r="CFY462" i="37"/>
  <c r="CFX462" i="37"/>
  <c r="CFW462" i="37"/>
  <c r="CFV462" i="37"/>
  <c r="CFU462" i="37"/>
  <c r="CFT462" i="37"/>
  <c r="CFS462" i="37"/>
  <c r="CFR462" i="37"/>
  <c r="CFQ462" i="37"/>
  <c r="CFP462" i="37"/>
  <c r="CFO462" i="37"/>
  <c r="CFN462" i="37"/>
  <c r="CFM462" i="37"/>
  <c r="CFL462" i="37"/>
  <c r="CFK462" i="37"/>
  <c r="CFJ462" i="37"/>
  <c r="CFI462" i="37"/>
  <c r="CFH462" i="37"/>
  <c r="CFG462" i="37"/>
  <c r="CFF462" i="37"/>
  <c r="CFE462" i="37"/>
  <c r="CFD462" i="37"/>
  <c r="CFC462" i="37"/>
  <c r="CFB462" i="37"/>
  <c r="CFA462" i="37"/>
  <c r="CEZ462" i="37"/>
  <c r="CEY462" i="37"/>
  <c r="CEX462" i="37"/>
  <c r="CEW462" i="37"/>
  <c r="CEV462" i="37"/>
  <c r="CEU462" i="37"/>
  <c r="CET462" i="37"/>
  <c r="CES462" i="37"/>
  <c r="CER462" i="37"/>
  <c r="CEQ462" i="37"/>
  <c r="CEP462" i="37"/>
  <c r="CEO462" i="37"/>
  <c r="CEN462" i="37"/>
  <c r="CEM462" i="37"/>
  <c r="CEL462" i="37"/>
  <c r="CEK462" i="37"/>
  <c r="CEJ462" i="37"/>
  <c r="CEI462" i="37"/>
  <c r="CEH462" i="37"/>
  <c r="CEG462" i="37"/>
  <c r="CEF462" i="37"/>
  <c r="CEE462" i="37"/>
  <c r="CED462" i="37"/>
  <c r="CEC462" i="37"/>
  <c r="CEB462" i="37"/>
  <c r="CEA462" i="37"/>
  <c r="CDZ462" i="37"/>
  <c r="CDY462" i="37"/>
  <c r="CDX462" i="37"/>
  <c r="CDW462" i="37"/>
  <c r="CDV462" i="37"/>
  <c r="CDU462" i="37"/>
  <c r="CDT462" i="37"/>
  <c r="CDS462" i="37"/>
  <c r="CDR462" i="37"/>
  <c r="CDQ462" i="37"/>
  <c r="CDP462" i="37"/>
  <c r="CDO462" i="37"/>
  <c r="CDN462" i="37"/>
  <c r="CDM462" i="37"/>
  <c r="CDL462" i="37"/>
  <c r="CDK462" i="37"/>
  <c r="CDJ462" i="37"/>
  <c r="CDI462" i="37"/>
  <c r="CDH462" i="37"/>
  <c r="CDG462" i="37"/>
  <c r="CDF462" i="37"/>
  <c r="CDE462" i="37"/>
  <c r="CDD462" i="37"/>
  <c r="CDC462" i="37"/>
  <c r="CDB462" i="37"/>
  <c r="CDA462" i="37"/>
  <c r="CCZ462" i="37"/>
  <c r="CCY462" i="37"/>
  <c r="CCX462" i="37"/>
  <c r="CCW462" i="37"/>
  <c r="CCV462" i="37"/>
  <c r="CCU462" i="37"/>
  <c r="CCT462" i="37"/>
  <c r="CCS462" i="37"/>
  <c r="CCR462" i="37"/>
  <c r="CCQ462" i="37"/>
  <c r="CCP462" i="37"/>
  <c r="CCO462" i="37"/>
  <c r="CCN462" i="37"/>
  <c r="CCM462" i="37"/>
  <c r="CCL462" i="37"/>
  <c r="CCK462" i="37"/>
  <c r="CCJ462" i="37"/>
  <c r="CCI462" i="37"/>
  <c r="CCH462" i="37"/>
  <c r="CCG462" i="37"/>
  <c r="CCF462" i="37"/>
  <c r="CCE462" i="37"/>
  <c r="CCD462" i="37"/>
  <c r="CCC462" i="37"/>
  <c r="CCB462" i="37"/>
  <c r="CCA462" i="37"/>
  <c r="CBZ462" i="37"/>
  <c r="CBY462" i="37"/>
  <c r="CBX462" i="37"/>
  <c r="CBW462" i="37"/>
  <c r="CBV462" i="37"/>
  <c r="CBU462" i="37"/>
  <c r="CBT462" i="37"/>
  <c r="CBS462" i="37"/>
  <c r="CBR462" i="37"/>
  <c r="CBQ462" i="37"/>
  <c r="CBP462" i="37"/>
  <c r="CBO462" i="37"/>
  <c r="CBN462" i="37"/>
  <c r="CBM462" i="37"/>
  <c r="CBL462" i="37"/>
  <c r="CBK462" i="37"/>
  <c r="CBJ462" i="37"/>
  <c r="CBI462" i="37"/>
  <c r="CBH462" i="37"/>
  <c r="CBG462" i="37"/>
  <c r="CBF462" i="37"/>
  <c r="CBE462" i="37"/>
  <c r="CBD462" i="37"/>
  <c r="CBC462" i="37"/>
  <c r="CBB462" i="37"/>
  <c r="CBA462" i="37"/>
  <c r="CAZ462" i="37"/>
  <c r="CAY462" i="37"/>
  <c r="CAX462" i="37"/>
  <c r="CAW462" i="37"/>
  <c r="CAV462" i="37"/>
  <c r="CAU462" i="37"/>
  <c r="CAT462" i="37"/>
  <c r="CAS462" i="37"/>
  <c r="CAR462" i="37"/>
  <c r="CAQ462" i="37"/>
  <c r="CAP462" i="37"/>
  <c r="CAO462" i="37"/>
  <c r="CAN462" i="37"/>
  <c r="CAM462" i="37"/>
  <c r="CAL462" i="37"/>
  <c r="CAK462" i="37"/>
  <c r="CAJ462" i="37"/>
  <c r="CAI462" i="37"/>
  <c r="CAH462" i="37"/>
  <c r="CAG462" i="37"/>
  <c r="CAF462" i="37"/>
  <c r="CAE462" i="37"/>
  <c r="CAD462" i="37"/>
  <c r="CAC462" i="37"/>
  <c r="CAB462" i="37"/>
  <c r="CAA462" i="37"/>
  <c r="BZZ462" i="37"/>
  <c r="BZY462" i="37"/>
  <c r="BZX462" i="37"/>
  <c r="BZW462" i="37"/>
  <c r="BZV462" i="37"/>
  <c r="BZU462" i="37"/>
  <c r="BZT462" i="37"/>
  <c r="BZS462" i="37"/>
  <c r="BZR462" i="37"/>
  <c r="BZQ462" i="37"/>
  <c r="BZP462" i="37"/>
  <c r="BZO462" i="37"/>
  <c r="BZN462" i="37"/>
  <c r="BZM462" i="37"/>
  <c r="BZL462" i="37"/>
  <c r="BZK462" i="37"/>
  <c r="BZJ462" i="37"/>
  <c r="BZI462" i="37"/>
  <c r="BZH462" i="37"/>
  <c r="BZG462" i="37"/>
  <c r="BZF462" i="37"/>
  <c r="BZE462" i="37"/>
  <c r="BZD462" i="37"/>
  <c r="BZC462" i="37"/>
  <c r="BZB462" i="37"/>
  <c r="BZA462" i="37"/>
  <c r="BYZ462" i="37"/>
  <c r="BYY462" i="37"/>
  <c r="BYX462" i="37"/>
  <c r="BYW462" i="37"/>
  <c r="BYV462" i="37"/>
  <c r="BYU462" i="37"/>
  <c r="BYT462" i="37"/>
  <c r="BYS462" i="37"/>
  <c r="BYR462" i="37"/>
  <c r="BYQ462" i="37"/>
  <c r="BYP462" i="37"/>
  <c r="BYO462" i="37"/>
  <c r="BYN462" i="37"/>
  <c r="BYM462" i="37"/>
  <c r="BYL462" i="37"/>
  <c r="BYK462" i="37"/>
  <c r="BYJ462" i="37"/>
  <c r="BYI462" i="37"/>
  <c r="BYH462" i="37"/>
  <c r="BYG462" i="37"/>
  <c r="BYF462" i="37"/>
  <c r="BYE462" i="37"/>
  <c r="BYD462" i="37"/>
  <c r="BYC462" i="37"/>
  <c r="BYB462" i="37"/>
  <c r="BYA462" i="37"/>
  <c r="BXZ462" i="37"/>
  <c r="BXY462" i="37"/>
  <c r="BXX462" i="37"/>
  <c r="BXW462" i="37"/>
  <c r="BXV462" i="37"/>
  <c r="BXU462" i="37"/>
  <c r="BXT462" i="37"/>
  <c r="BXS462" i="37"/>
  <c r="BXR462" i="37"/>
  <c r="BXQ462" i="37"/>
  <c r="BXP462" i="37"/>
  <c r="BXO462" i="37"/>
  <c r="BXN462" i="37"/>
  <c r="BXM462" i="37"/>
  <c r="BXL462" i="37"/>
  <c r="BXK462" i="37"/>
  <c r="BXJ462" i="37"/>
  <c r="BXI462" i="37"/>
  <c r="BXH462" i="37"/>
  <c r="BXG462" i="37"/>
  <c r="BXF462" i="37"/>
  <c r="BXE462" i="37"/>
  <c r="BXD462" i="37"/>
  <c r="BXC462" i="37"/>
  <c r="BXB462" i="37"/>
  <c r="BXA462" i="37"/>
  <c r="BWZ462" i="37"/>
  <c r="BWY462" i="37"/>
  <c r="BWX462" i="37"/>
  <c r="BWW462" i="37"/>
  <c r="BWV462" i="37"/>
  <c r="BWU462" i="37"/>
  <c r="BWT462" i="37"/>
  <c r="BWS462" i="37"/>
  <c r="BWR462" i="37"/>
  <c r="BWQ462" i="37"/>
  <c r="BWP462" i="37"/>
  <c r="BWO462" i="37"/>
  <c r="BWN462" i="37"/>
  <c r="BWM462" i="37"/>
  <c r="BWL462" i="37"/>
  <c r="BWK462" i="37"/>
  <c r="BWJ462" i="37"/>
  <c r="BWI462" i="37"/>
  <c r="BWH462" i="37"/>
  <c r="BWG462" i="37"/>
  <c r="BWF462" i="37"/>
  <c r="BWE462" i="37"/>
  <c r="BWD462" i="37"/>
  <c r="BWC462" i="37"/>
  <c r="BWB462" i="37"/>
  <c r="BWA462" i="37"/>
  <c r="BVZ462" i="37"/>
  <c r="BVY462" i="37"/>
  <c r="BVX462" i="37"/>
  <c r="BVW462" i="37"/>
  <c r="BVV462" i="37"/>
  <c r="BVU462" i="37"/>
  <c r="BVT462" i="37"/>
  <c r="BVS462" i="37"/>
  <c r="BVR462" i="37"/>
  <c r="BVQ462" i="37"/>
  <c r="BVP462" i="37"/>
  <c r="BVO462" i="37"/>
  <c r="BVN462" i="37"/>
  <c r="BVM462" i="37"/>
  <c r="BVL462" i="37"/>
  <c r="BVK462" i="37"/>
  <c r="BVJ462" i="37"/>
  <c r="BVI462" i="37"/>
  <c r="BVH462" i="37"/>
  <c r="BVG462" i="37"/>
  <c r="BVF462" i="37"/>
  <c r="BVE462" i="37"/>
  <c r="BVD462" i="37"/>
  <c r="BVC462" i="37"/>
  <c r="BVB462" i="37"/>
  <c r="BVA462" i="37"/>
  <c r="BUZ462" i="37"/>
  <c r="BUY462" i="37"/>
  <c r="BUX462" i="37"/>
  <c r="BUW462" i="37"/>
  <c r="BUV462" i="37"/>
  <c r="BUU462" i="37"/>
  <c r="BUT462" i="37"/>
  <c r="BUS462" i="37"/>
  <c r="BUR462" i="37"/>
  <c r="BUQ462" i="37"/>
  <c r="BUP462" i="37"/>
  <c r="BUO462" i="37"/>
  <c r="BUN462" i="37"/>
  <c r="BUM462" i="37"/>
  <c r="BUL462" i="37"/>
  <c r="BUK462" i="37"/>
  <c r="BUJ462" i="37"/>
  <c r="BUI462" i="37"/>
  <c r="BUH462" i="37"/>
  <c r="BUG462" i="37"/>
  <c r="BUF462" i="37"/>
  <c r="BUE462" i="37"/>
  <c r="BUD462" i="37"/>
  <c r="BUC462" i="37"/>
  <c r="BUB462" i="37"/>
  <c r="BUA462" i="37"/>
  <c r="BTZ462" i="37"/>
  <c r="BTY462" i="37"/>
  <c r="BTX462" i="37"/>
  <c r="BTW462" i="37"/>
  <c r="BTV462" i="37"/>
  <c r="BTU462" i="37"/>
  <c r="BTT462" i="37"/>
  <c r="BTS462" i="37"/>
  <c r="BTR462" i="37"/>
  <c r="BTQ462" i="37"/>
  <c r="BTP462" i="37"/>
  <c r="BTO462" i="37"/>
  <c r="BTN462" i="37"/>
  <c r="BTM462" i="37"/>
  <c r="BTL462" i="37"/>
  <c r="BTK462" i="37"/>
  <c r="BTJ462" i="37"/>
  <c r="BTI462" i="37"/>
  <c r="BTH462" i="37"/>
  <c r="BTG462" i="37"/>
  <c r="BTF462" i="37"/>
  <c r="BTE462" i="37"/>
  <c r="BTD462" i="37"/>
  <c r="BTC462" i="37"/>
  <c r="BTB462" i="37"/>
  <c r="BTA462" i="37"/>
  <c r="BSZ462" i="37"/>
  <c r="BSY462" i="37"/>
  <c r="BSX462" i="37"/>
  <c r="BSW462" i="37"/>
  <c r="BSV462" i="37"/>
  <c r="BSU462" i="37"/>
  <c r="BST462" i="37"/>
  <c r="BSS462" i="37"/>
  <c r="BSR462" i="37"/>
  <c r="BSQ462" i="37"/>
  <c r="BSP462" i="37"/>
  <c r="BSO462" i="37"/>
  <c r="BSN462" i="37"/>
  <c r="BSM462" i="37"/>
  <c r="BSL462" i="37"/>
  <c r="BSK462" i="37"/>
  <c r="BSJ462" i="37"/>
  <c r="BSI462" i="37"/>
  <c r="BSH462" i="37"/>
  <c r="BSG462" i="37"/>
  <c r="BSF462" i="37"/>
  <c r="BSE462" i="37"/>
  <c r="BSD462" i="37"/>
  <c r="BSC462" i="37"/>
  <c r="BSB462" i="37"/>
  <c r="BSA462" i="37"/>
  <c r="BRZ462" i="37"/>
  <c r="BRY462" i="37"/>
  <c r="BRX462" i="37"/>
  <c r="BRW462" i="37"/>
  <c r="BRV462" i="37"/>
  <c r="BRU462" i="37"/>
  <c r="BRT462" i="37"/>
  <c r="BRS462" i="37"/>
  <c r="BRR462" i="37"/>
  <c r="BRQ462" i="37"/>
  <c r="BRP462" i="37"/>
  <c r="BRO462" i="37"/>
  <c r="BRN462" i="37"/>
  <c r="BRM462" i="37"/>
  <c r="BRL462" i="37"/>
  <c r="BRK462" i="37"/>
  <c r="BRJ462" i="37"/>
  <c r="BRI462" i="37"/>
  <c r="BRH462" i="37"/>
  <c r="BRG462" i="37"/>
  <c r="BRF462" i="37"/>
  <c r="BRE462" i="37"/>
  <c r="BRD462" i="37"/>
  <c r="BRC462" i="37"/>
  <c r="BRB462" i="37"/>
  <c r="BRA462" i="37"/>
  <c r="BQZ462" i="37"/>
  <c r="BQY462" i="37"/>
  <c r="BQX462" i="37"/>
  <c r="BQW462" i="37"/>
  <c r="BQV462" i="37"/>
  <c r="BQU462" i="37"/>
  <c r="BQT462" i="37"/>
  <c r="BQS462" i="37"/>
  <c r="BQR462" i="37"/>
  <c r="BQQ462" i="37"/>
  <c r="BQP462" i="37"/>
  <c r="BQO462" i="37"/>
  <c r="BQN462" i="37"/>
  <c r="BQM462" i="37"/>
  <c r="BQL462" i="37"/>
  <c r="BQK462" i="37"/>
  <c r="BQJ462" i="37"/>
  <c r="BQI462" i="37"/>
  <c r="BQH462" i="37"/>
  <c r="BQG462" i="37"/>
  <c r="BQF462" i="37"/>
  <c r="BQE462" i="37"/>
  <c r="BQD462" i="37"/>
  <c r="BQC462" i="37"/>
  <c r="BQB462" i="37"/>
  <c r="BQA462" i="37"/>
  <c r="BPZ462" i="37"/>
  <c r="BPY462" i="37"/>
  <c r="BPX462" i="37"/>
  <c r="BPW462" i="37"/>
  <c r="BPV462" i="37"/>
  <c r="BPU462" i="37"/>
  <c r="BPT462" i="37"/>
  <c r="BPS462" i="37"/>
  <c r="BPR462" i="37"/>
  <c r="BPQ462" i="37"/>
  <c r="BPP462" i="37"/>
  <c r="BPO462" i="37"/>
  <c r="BPN462" i="37"/>
  <c r="BPM462" i="37"/>
  <c r="BPL462" i="37"/>
  <c r="BPK462" i="37"/>
  <c r="BPJ462" i="37"/>
  <c r="BPI462" i="37"/>
  <c r="BPH462" i="37"/>
  <c r="BPG462" i="37"/>
  <c r="BPF462" i="37"/>
  <c r="BPE462" i="37"/>
  <c r="BPD462" i="37"/>
  <c r="BPC462" i="37"/>
  <c r="BPB462" i="37"/>
  <c r="BPA462" i="37"/>
  <c r="BOZ462" i="37"/>
  <c r="BOY462" i="37"/>
  <c r="BOX462" i="37"/>
  <c r="BOW462" i="37"/>
  <c r="BOV462" i="37"/>
  <c r="BOU462" i="37"/>
  <c r="BOT462" i="37"/>
  <c r="BOS462" i="37"/>
  <c r="BOR462" i="37"/>
  <c r="BOQ462" i="37"/>
  <c r="BOP462" i="37"/>
  <c r="BOO462" i="37"/>
  <c r="BON462" i="37"/>
  <c r="BOM462" i="37"/>
  <c r="BOL462" i="37"/>
  <c r="BOK462" i="37"/>
  <c r="BOJ462" i="37"/>
  <c r="BOI462" i="37"/>
  <c r="BOH462" i="37"/>
  <c r="BOG462" i="37"/>
  <c r="BOF462" i="37"/>
  <c r="BOE462" i="37"/>
  <c r="BOD462" i="37"/>
  <c r="BOC462" i="37"/>
  <c r="BOB462" i="37"/>
  <c r="BOA462" i="37"/>
  <c r="BNZ462" i="37"/>
  <c r="BNY462" i="37"/>
  <c r="BNX462" i="37"/>
  <c r="BNW462" i="37"/>
  <c r="BNV462" i="37"/>
  <c r="BNU462" i="37"/>
  <c r="BNT462" i="37"/>
  <c r="BNS462" i="37"/>
  <c r="BNR462" i="37"/>
  <c r="BNQ462" i="37"/>
  <c r="BNP462" i="37"/>
  <c r="BNO462" i="37"/>
  <c r="BNN462" i="37"/>
  <c r="BNM462" i="37"/>
  <c r="BNL462" i="37"/>
  <c r="BNK462" i="37"/>
  <c r="BNJ462" i="37"/>
  <c r="BNI462" i="37"/>
  <c r="BNH462" i="37"/>
  <c r="BNG462" i="37"/>
  <c r="BNF462" i="37"/>
  <c r="BNE462" i="37"/>
  <c r="BND462" i="37"/>
  <c r="BNC462" i="37"/>
  <c r="BNB462" i="37"/>
  <c r="BNA462" i="37"/>
  <c r="BMZ462" i="37"/>
  <c r="BMY462" i="37"/>
  <c r="BMX462" i="37"/>
  <c r="BMW462" i="37"/>
  <c r="BMV462" i="37"/>
  <c r="BMU462" i="37"/>
  <c r="BMT462" i="37"/>
  <c r="BMS462" i="37"/>
  <c r="BMR462" i="37"/>
  <c r="BMQ462" i="37"/>
  <c r="BMP462" i="37"/>
  <c r="BMO462" i="37"/>
  <c r="BMN462" i="37"/>
  <c r="BMM462" i="37"/>
  <c r="BML462" i="37"/>
  <c r="BMK462" i="37"/>
  <c r="BMJ462" i="37"/>
  <c r="BMI462" i="37"/>
  <c r="BMH462" i="37"/>
  <c r="BMG462" i="37"/>
  <c r="BMF462" i="37"/>
  <c r="BME462" i="37"/>
  <c r="BMD462" i="37"/>
  <c r="BMC462" i="37"/>
  <c r="BMB462" i="37"/>
  <c r="BMA462" i="37"/>
  <c r="BLZ462" i="37"/>
  <c r="BLY462" i="37"/>
  <c r="BLX462" i="37"/>
  <c r="BLW462" i="37"/>
  <c r="BLV462" i="37"/>
  <c r="BLU462" i="37"/>
  <c r="BLT462" i="37"/>
  <c r="BLS462" i="37"/>
  <c r="BLR462" i="37"/>
  <c r="BLQ462" i="37"/>
  <c r="BLP462" i="37"/>
  <c r="BLO462" i="37"/>
  <c r="BLN462" i="37"/>
  <c r="BLM462" i="37"/>
  <c r="BLL462" i="37"/>
  <c r="BLK462" i="37"/>
  <c r="BLJ462" i="37"/>
  <c r="BLI462" i="37"/>
  <c r="BLH462" i="37"/>
  <c r="BLG462" i="37"/>
  <c r="BLF462" i="37"/>
  <c r="BLE462" i="37"/>
  <c r="BLD462" i="37"/>
  <c r="BLC462" i="37"/>
  <c r="BLB462" i="37"/>
  <c r="BLA462" i="37"/>
  <c r="BKZ462" i="37"/>
  <c r="BKY462" i="37"/>
  <c r="BKX462" i="37"/>
  <c r="BKW462" i="37"/>
  <c r="BKV462" i="37"/>
  <c r="BKU462" i="37"/>
  <c r="BKT462" i="37"/>
  <c r="BKS462" i="37"/>
  <c r="BKR462" i="37"/>
  <c r="BKQ462" i="37"/>
  <c r="BKP462" i="37"/>
  <c r="BKO462" i="37"/>
  <c r="BKN462" i="37"/>
  <c r="BKM462" i="37"/>
  <c r="BKL462" i="37"/>
  <c r="BKK462" i="37"/>
  <c r="BKJ462" i="37"/>
  <c r="BKI462" i="37"/>
  <c r="BKH462" i="37"/>
  <c r="BKG462" i="37"/>
  <c r="BKF462" i="37"/>
  <c r="BKE462" i="37"/>
  <c r="BKD462" i="37"/>
  <c r="BKC462" i="37"/>
  <c r="BKB462" i="37"/>
  <c r="BKA462" i="37"/>
  <c r="BJZ462" i="37"/>
  <c r="BJY462" i="37"/>
  <c r="BJX462" i="37"/>
  <c r="BJW462" i="37"/>
  <c r="BJV462" i="37"/>
  <c r="BJU462" i="37"/>
  <c r="BJT462" i="37"/>
  <c r="BJS462" i="37"/>
  <c r="BJR462" i="37"/>
  <c r="BJQ462" i="37"/>
  <c r="BJP462" i="37"/>
  <c r="BJO462" i="37"/>
  <c r="BJN462" i="37"/>
  <c r="BJM462" i="37"/>
  <c r="BJL462" i="37"/>
  <c r="BJK462" i="37"/>
  <c r="BJJ462" i="37"/>
  <c r="BJI462" i="37"/>
  <c r="BJH462" i="37"/>
  <c r="BJG462" i="37"/>
  <c r="BJF462" i="37"/>
  <c r="BJE462" i="37"/>
  <c r="BJD462" i="37"/>
  <c r="BJC462" i="37"/>
  <c r="BJB462" i="37"/>
  <c r="BJA462" i="37"/>
  <c r="BIZ462" i="37"/>
  <c r="BIY462" i="37"/>
  <c r="BIX462" i="37"/>
  <c r="BIW462" i="37"/>
  <c r="BIV462" i="37"/>
  <c r="BIU462" i="37"/>
  <c r="BIT462" i="37"/>
  <c r="BIS462" i="37"/>
  <c r="BIR462" i="37"/>
  <c r="BIQ462" i="37"/>
  <c r="BIP462" i="37"/>
  <c r="BIO462" i="37"/>
  <c r="BIN462" i="37"/>
  <c r="BIM462" i="37"/>
  <c r="BIL462" i="37"/>
  <c r="BIK462" i="37"/>
  <c r="BIJ462" i="37"/>
  <c r="BII462" i="37"/>
  <c r="BIH462" i="37"/>
  <c r="BIG462" i="37"/>
  <c r="BIF462" i="37"/>
  <c r="BIE462" i="37"/>
  <c r="BID462" i="37"/>
  <c r="BIC462" i="37"/>
  <c r="BIB462" i="37"/>
  <c r="BIA462" i="37"/>
  <c r="BHZ462" i="37"/>
  <c r="BHY462" i="37"/>
  <c r="BHX462" i="37"/>
  <c r="BHW462" i="37"/>
  <c r="BHV462" i="37"/>
  <c r="BHU462" i="37"/>
  <c r="BHT462" i="37"/>
  <c r="BHS462" i="37"/>
  <c r="BHR462" i="37"/>
  <c r="BHQ462" i="37"/>
  <c r="BHP462" i="37"/>
  <c r="BHO462" i="37"/>
  <c r="BHN462" i="37"/>
  <c r="BHM462" i="37"/>
  <c r="BHL462" i="37"/>
  <c r="BHK462" i="37"/>
  <c r="BHJ462" i="37"/>
  <c r="BHI462" i="37"/>
  <c r="BHH462" i="37"/>
  <c r="BHG462" i="37"/>
  <c r="BHF462" i="37"/>
  <c r="BHE462" i="37"/>
  <c r="BHD462" i="37"/>
  <c r="BHC462" i="37"/>
  <c r="BHB462" i="37"/>
  <c r="BHA462" i="37"/>
  <c r="BGZ462" i="37"/>
  <c r="BGY462" i="37"/>
  <c r="BGX462" i="37"/>
  <c r="BGW462" i="37"/>
  <c r="BGV462" i="37"/>
  <c r="BGU462" i="37"/>
  <c r="BGT462" i="37"/>
  <c r="BGS462" i="37"/>
  <c r="BGR462" i="37"/>
  <c r="BGQ462" i="37"/>
  <c r="BGP462" i="37"/>
  <c r="BGO462" i="37"/>
  <c r="BGN462" i="37"/>
  <c r="BGM462" i="37"/>
  <c r="BGL462" i="37"/>
  <c r="BGK462" i="37"/>
  <c r="BGJ462" i="37"/>
  <c r="BGI462" i="37"/>
  <c r="BGH462" i="37"/>
  <c r="BGG462" i="37"/>
  <c r="BGF462" i="37"/>
  <c r="BGE462" i="37"/>
  <c r="BGD462" i="37"/>
  <c r="BGC462" i="37"/>
  <c r="BGB462" i="37"/>
  <c r="BGA462" i="37"/>
  <c r="BFZ462" i="37"/>
  <c r="BFY462" i="37"/>
  <c r="BFX462" i="37"/>
  <c r="BFW462" i="37"/>
  <c r="BFV462" i="37"/>
  <c r="BFU462" i="37"/>
  <c r="BFT462" i="37"/>
  <c r="BFS462" i="37"/>
  <c r="BFR462" i="37"/>
  <c r="BFQ462" i="37"/>
  <c r="BFP462" i="37"/>
  <c r="BFO462" i="37"/>
  <c r="BFN462" i="37"/>
  <c r="BFM462" i="37"/>
  <c r="BFL462" i="37"/>
  <c r="BFK462" i="37"/>
  <c r="BFJ462" i="37"/>
  <c r="BFI462" i="37"/>
  <c r="BFH462" i="37"/>
  <c r="BFG462" i="37"/>
  <c r="BFF462" i="37"/>
  <c r="BFE462" i="37"/>
  <c r="BFD462" i="37"/>
  <c r="BFC462" i="37"/>
  <c r="BFB462" i="37"/>
  <c r="BFA462" i="37"/>
  <c r="BEZ462" i="37"/>
  <c r="BEY462" i="37"/>
  <c r="BEX462" i="37"/>
  <c r="BEW462" i="37"/>
  <c r="BEV462" i="37"/>
  <c r="BEU462" i="37"/>
  <c r="BET462" i="37"/>
  <c r="BES462" i="37"/>
  <c r="BER462" i="37"/>
  <c r="BEQ462" i="37"/>
  <c r="BEP462" i="37"/>
  <c r="BEO462" i="37"/>
  <c r="BEN462" i="37"/>
  <c r="BEM462" i="37"/>
  <c r="BEL462" i="37"/>
  <c r="BEK462" i="37"/>
  <c r="BEJ462" i="37"/>
  <c r="BEI462" i="37"/>
  <c r="BEH462" i="37"/>
  <c r="BEG462" i="37"/>
  <c r="BEF462" i="37"/>
  <c r="BEE462" i="37"/>
  <c r="BED462" i="37"/>
  <c r="BEC462" i="37"/>
  <c r="BEB462" i="37"/>
  <c r="BEA462" i="37"/>
  <c r="BDZ462" i="37"/>
  <c r="BDY462" i="37"/>
  <c r="BDX462" i="37"/>
  <c r="BDW462" i="37"/>
  <c r="BDV462" i="37"/>
  <c r="BDU462" i="37"/>
  <c r="BDT462" i="37"/>
  <c r="BDS462" i="37"/>
  <c r="BDR462" i="37"/>
  <c r="BDQ462" i="37"/>
  <c r="BDP462" i="37"/>
  <c r="BDO462" i="37"/>
  <c r="BDN462" i="37"/>
  <c r="BDM462" i="37"/>
  <c r="BDL462" i="37"/>
  <c r="BDK462" i="37"/>
  <c r="BDJ462" i="37"/>
  <c r="BDI462" i="37"/>
  <c r="BDH462" i="37"/>
  <c r="BDG462" i="37"/>
  <c r="BDF462" i="37"/>
  <c r="BDE462" i="37"/>
  <c r="BDD462" i="37"/>
  <c r="BDC462" i="37"/>
  <c r="BDB462" i="37"/>
  <c r="BDA462" i="37"/>
  <c r="BCZ462" i="37"/>
  <c r="BCY462" i="37"/>
  <c r="BCX462" i="37"/>
  <c r="BCW462" i="37"/>
  <c r="BCV462" i="37"/>
  <c r="BCU462" i="37"/>
  <c r="BCT462" i="37"/>
  <c r="BCS462" i="37"/>
  <c r="BCR462" i="37"/>
  <c r="BCQ462" i="37"/>
  <c r="BCP462" i="37"/>
  <c r="BCO462" i="37"/>
  <c r="BCN462" i="37"/>
  <c r="BCM462" i="37"/>
  <c r="BCL462" i="37"/>
  <c r="BCK462" i="37"/>
  <c r="BCJ462" i="37"/>
  <c r="BCI462" i="37"/>
  <c r="BCH462" i="37"/>
  <c r="BCG462" i="37"/>
  <c r="BCF462" i="37"/>
  <c r="BCE462" i="37"/>
  <c r="BCD462" i="37"/>
  <c r="BCC462" i="37"/>
  <c r="BCB462" i="37"/>
  <c r="BCA462" i="37"/>
  <c r="BBZ462" i="37"/>
  <c r="BBY462" i="37"/>
  <c r="BBX462" i="37"/>
  <c r="BBW462" i="37"/>
  <c r="BBV462" i="37"/>
  <c r="BBU462" i="37"/>
  <c r="BBT462" i="37"/>
  <c r="BBS462" i="37"/>
  <c r="BBR462" i="37"/>
  <c r="BBQ462" i="37"/>
  <c r="BBP462" i="37"/>
  <c r="BBO462" i="37"/>
  <c r="BBN462" i="37"/>
  <c r="BBM462" i="37"/>
  <c r="BBL462" i="37"/>
  <c r="BBK462" i="37"/>
  <c r="BBJ462" i="37"/>
  <c r="BBI462" i="37"/>
  <c r="BBH462" i="37"/>
  <c r="BBG462" i="37"/>
  <c r="BBF462" i="37"/>
  <c r="BBE462" i="37"/>
  <c r="BBD462" i="37"/>
  <c r="BBC462" i="37"/>
  <c r="BBB462" i="37"/>
  <c r="BBA462" i="37"/>
  <c r="BAZ462" i="37"/>
  <c r="BAY462" i="37"/>
  <c r="BAX462" i="37"/>
  <c r="BAW462" i="37"/>
  <c r="BAV462" i="37"/>
  <c r="BAU462" i="37"/>
  <c r="BAT462" i="37"/>
  <c r="BAS462" i="37"/>
  <c r="BAR462" i="37"/>
  <c r="BAQ462" i="37"/>
  <c r="BAP462" i="37"/>
  <c r="BAO462" i="37"/>
  <c r="BAN462" i="37"/>
  <c r="BAM462" i="37"/>
  <c r="BAL462" i="37"/>
  <c r="BAK462" i="37"/>
  <c r="BAJ462" i="37"/>
  <c r="BAI462" i="37"/>
  <c r="BAH462" i="37"/>
  <c r="BAG462" i="37"/>
  <c r="BAF462" i="37"/>
  <c r="BAE462" i="37"/>
  <c r="BAD462" i="37"/>
  <c r="BAC462" i="37"/>
  <c r="BAB462" i="37"/>
  <c r="BAA462" i="37"/>
  <c r="AZZ462" i="37"/>
  <c r="AZY462" i="37"/>
  <c r="AZX462" i="37"/>
  <c r="AZW462" i="37"/>
  <c r="AZV462" i="37"/>
  <c r="AZU462" i="37"/>
  <c r="AZT462" i="37"/>
  <c r="AZS462" i="37"/>
  <c r="AZR462" i="37"/>
  <c r="AZQ462" i="37"/>
  <c r="AZP462" i="37"/>
  <c r="AZO462" i="37"/>
  <c r="AZN462" i="37"/>
  <c r="AZM462" i="37"/>
  <c r="AZL462" i="37"/>
  <c r="AZK462" i="37"/>
  <c r="AZJ462" i="37"/>
  <c r="AZI462" i="37"/>
  <c r="AZH462" i="37"/>
  <c r="AZG462" i="37"/>
  <c r="AZF462" i="37"/>
  <c r="AZE462" i="37"/>
  <c r="AZD462" i="37"/>
  <c r="AZC462" i="37"/>
  <c r="AZB462" i="37"/>
  <c r="AZA462" i="37"/>
  <c r="AYZ462" i="37"/>
  <c r="AYY462" i="37"/>
  <c r="AYX462" i="37"/>
  <c r="AYW462" i="37"/>
  <c r="AYV462" i="37"/>
  <c r="AYU462" i="37"/>
  <c r="AYT462" i="37"/>
  <c r="AYS462" i="37"/>
  <c r="AYR462" i="37"/>
  <c r="AYQ462" i="37"/>
  <c r="AYP462" i="37"/>
  <c r="AYO462" i="37"/>
  <c r="AYN462" i="37"/>
  <c r="AYM462" i="37"/>
  <c r="AYL462" i="37"/>
  <c r="AYK462" i="37"/>
  <c r="AYJ462" i="37"/>
  <c r="AYI462" i="37"/>
  <c r="AYH462" i="37"/>
  <c r="AYG462" i="37"/>
  <c r="AYF462" i="37"/>
  <c r="AYE462" i="37"/>
  <c r="AYD462" i="37"/>
  <c r="AYC462" i="37"/>
  <c r="AYB462" i="37"/>
  <c r="AYA462" i="37"/>
  <c r="AXZ462" i="37"/>
  <c r="AXY462" i="37"/>
  <c r="AXX462" i="37"/>
  <c r="AXW462" i="37"/>
  <c r="AXV462" i="37"/>
  <c r="AXU462" i="37"/>
  <c r="AXT462" i="37"/>
  <c r="AXS462" i="37"/>
  <c r="AXR462" i="37"/>
  <c r="AXQ462" i="37"/>
  <c r="AXP462" i="37"/>
  <c r="AXO462" i="37"/>
  <c r="AXN462" i="37"/>
  <c r="AXM462" i="37"/>
  <c r="AXL462" i="37"/>
  <c r="AXK462" i="37"/>
  <c r="AXJ462" i="37"/>
  <c r="AXI462" i="37"/>
  <c r="AXH462" i="37"/>
  <c r="AXG462" i="37"/>
  <c r="AXF462" i="37"/>
  <c r="AXE462" i="37"/>
  <c r="AXD462" i="37"/>
  <c r="AXC462" i="37"/>
  <c r="AXB462" i="37"/>
  <c r="AXA462" i="37"/>
  <c r="AWZ462" i="37"/>
  <c r="AWY462" i="37"/>
  <c r="AWX462" i="37"/>
  <c r="AWW462" i="37"/>
  <c r="AWV462" i="37"/>
  <c r="AWU462" i="37"/>
  <c r="AWT462" i="37"/>
  <c r="AWS462" i="37"/>
  <c r="AWR462" i="37"/>
  <c r="AWQ462" i="37"/>
  <c r="AWP462" i="37"/>
  <c r="AWO462" i="37"/>
  <c r="AWN462" i="37"/>
  <c r="AWM462" i="37"/>
  <c r="AWL462" i="37"/>
  <c r="AWK462" i="37"/>
  <c r="AWJ462" i="37"/>
  <c r="AWI462" i="37"/>
  <c r="AWH462" i="37"/>
  <c r="AWG462" i="37"/>
  <c r="AWF462" i="37"/>
  <c r="AWE462" i="37"/>
  <c r="AWD462" i="37"/>
  <c r="AWC462" i="37"/>
  <c r="AWB462" i="37"/>
  <c r="AWA462" i="37"/>
  <c r="AVZ462" i="37"/>
  <c r="AVY462" i="37"/>
  <c r="AVX462" i="37"/>
  <c r="AVW462" i="37"/>
  <c r="AVV462" i="37"/>
  <c r="AVU462" i="37"/>
  <c r="AVT462" i="37"/>
  <c r="AVS462" i="37"/>
  <c r="AVR462" i="37"/>
  <c r="AVQ462" i="37"/>
  <c r="AVP462" i="37"/>
  <c r="AVO462" i="37"/>
  <c r="AVN462" i="37"/>
  <c r="AVM462" i="37"/>
  <c r="AVL462" i="37"/>
  <c r="AVK462" i="37"/>
  <c r="AVJ462" i="37"/>
  <c r="AVI462" i="37"/>
  <c r="AVH462" i="37"/>
  <c r="AVG462" i="37"/>
  <c r="AVF462" i="37"/>
  <c r="AVE462" i="37"/>
  <c r="AVD462" i="37"/>
  <c r="AVC462" i="37"/>
  <c r="AVB462" i="37"/>
  <c r="AVA462" i="37"/>
  <c r="AUZ462" i="37"/>
  <c r="AUY462" i="37"/>
  <c r="AUX462" i="37"/>
  <c r="AUW462" i="37"/>
  <c r="AUV462" i="37"/>
  <c r="AUU462" i="37"/>
  <c r="AUT462" i="37"/>
  <c r="AUS462" i="37"/>
  <c r="AUR462" i="37"/>
  <c r="AUQ462" i="37"/>
  <c r="AUP462" i="37"/>
  <c r="AUO462" i="37"/>
  <c r="AUN462" i="37"/>
  <c r="AUM462" i="37"/>
  <c r="AUL462" i="37"/>
  <c r="AUK462" i="37"/>
  <c r="AUJ462" i="37"/>
  <c r="AUI462" i="37"/>
  <c r="AUH462" i="37"/>
  <c r="AUG462" i="37"/>
  <c r="AUF462" i="37"/>
  <c r="AUE462" i="37"/>
  <c r="AUD462" i="37"/>
  <c r="AUC462" i="37"/>
  <c r="AUB462" i="37"/>
  <c r="AUA462" i="37"/>
  <c r="ATZ462" i="37"/>
  <c r="ATY462" i="37"/>
  <c r="ATX462" i="37"/>
  <c r="ATW462" i="37"/>
  <c r="ATV462" i="37"/>
  <c r="ATU462" i="37"/>
  <c r="ATT462" i="37"/>
  <c r="ATS462" i="37"/>
  <c r="ATR462" i="37"/>
  <c r="ATQ462" i="37"/>
  <c r="ATP462" i="37"/>
  <c r="ATO462" i="37"/>
  <c r="ATN462" i="37"/>
  <c r="ATM462" i="37"/>
  <c r="ATL462" i="37"/>
  <c r="ATK462" i="37"/>
  <c r="ATJ462" i="37"/>
  <c r="ATI462" i="37"/>
  <c r="ATH462" i="37"/>
  <c r="ATG462" i="37"/>
  <c r="ATF462" i="37"/>
  <c r="ATE462" i="37"/>
  <c r="ATD462" i="37"/>
  <c r="ATC462" i="37"/>
  <c r="ATB462" i="37"/>
  <c r="ATA462" i="37"/>
  <c r="ASZ462" i="37"/>
  <c r="ASY462" i="37"/>
  <c r="ASX462" i="37"/>
  <c r="ASW462" i="37"/>
  <c r="ASV462" i="37"/>
  <c r="ASU462" i="37"/>
  <c r="AST462" i="37"/>
  <c r="ASS462" i="37"/>
  <c r="ASR462" i="37"/>
  <c r="ASQ462" i="37"/>
  <c r="ASP462" i="37"/>
  <c r="ASO462" i="37"/>
  <c r="ASN462" i="37"/>
  <c r="ASM462" i="37"/>
  <c r="ASL462" i="37"/>
  <c r="ASK462" i="37"/>
  <c r="ASJ462" i="37"/>
  <c r="ASI462" i="37"/>
  <c r="ASH462" i="37"/>
  <c r="ASG462" i="37"/>
  <c r="ASF462" i="37"/>
  <c r="ASE462" i="37"/>
  <c r="ASD462" i="37"/>
  <c r="ASC462" i="37"/>
  <c r="ASB462" i="37"/>
  <c r="ASA462" i="37"/>
  <c r="ARZ462" i="37"/>
  <c r="ARY462" i="37"/>
  <c r="ARX462" i="37"/>
  <c r="ARW462" i="37"/>
  <c r="ARV462" i="37"/>
  <c r="ARU462" i="37"/>
  <c r="ART462" i="37"/>
  <c r="ARS462" i="37"/>
  <c r="ARR462" i="37"/>
  <c r="ARQ462" i="37"/>
  <c r="ARP462" i="37"/>
  <c r="ARO462" i="37"/>
  <c r="ARN462" i="37"/>
  <c r="ARM462" i="37"/>
  <c r="ARL462" i="37"/>
  <c r="ARK462" i="37"/>
  <c r="ARJ462" i="37"/>
  <c r="ARI462" i="37"/>
  <c r="ARH462" i="37"/>
  <c r="ARG462" i="37"/>
  <c r="ARF462" i="37"/>
  <c r="ARE462" i="37"/>
  <c r="ARD462" i="37"/>
  <c r="ARC462" i="37"/>
  <c r="ARB462" i="37"/>
  <c r="ARA462" i="37"/>
  <c r="AQZ462" i="37"/>
  <c r="AQY462" i="37"/>
  <c r="AQX462" i="37"/>
  <c r="AQW462" i="37"/>
  <c r="AQV462" i="37"/>
  <c r="AQU462" i="37"/>
  <c r="AQT462" i="37"/>
  <c r="AQS462" i="37"/>
  <c r="AQR462" i="37"/>
  <c r="AQQ462" i="37"/>
  <c r="AQP462" i="37"/>
  <c r="AQO462" i="37"/>
  <c r="AQN462" i="37"/>
  <c r="AQM462" i="37"/>
  <c r="AQL462" i="37"/>
  <c r="AQK462" i="37"/>
  <c r="AQJ462" i="37"/>
  <c r="AQI462" i="37"/>
  <c r="AQH462" i="37"/>
  <c r="AQG462" i="37"/>
  <c r="AQF462" i="37"/>
  <c r="AQE462" i="37"/>
  <c r="AQD462" i="37"/>
  <c r="AQC462" i="37"/>
  <c r="AQB462" i="37"/>
  <c r="AQA462" i="37"/>
  <c r="APZ462" i="37"/>
  <c r="APY462" i="37"/>
  <c r="APX462" i="37"/>
  <c r="APW462" i="37"/>
  <c r="APV462" i="37"/>
  <c r="APU462" i="37"/>
  <c r="APT462" i="37"/>
  <c r="APS462" i="37"/>
  <c r="APR462" i="37"/>
  <c r="APQ462" i="37"/>
  <c r="APP462" i="37"/>
  <c r="APO462" i="37"/>
  <c r="APN462" i="37"/>
  <c r="APM462" i="37"/>
  <c r="APL462" i="37"/>
  <c r="APK462" i="37"/>
  <c r="APJ462" i="37"/>
  <c r="API462" i="37"/>
  <c r="APH462" i="37"/>
  <c r="APG462" i="37"/>
  <c r="APF462" i="37"/>
  <c r="APE462" i="37"/>
  <c r="APD462" i="37"/>
  <c r="APC462" i="37"/>
  <c r="APB462" i="37"/>
  <c r="APA462" i="37"/>
  <c r="AOZ462" i="37"/>
  <c r="AOY462" i="37"/>
  <c r="AOX462" i="37"/>
  <c r="AOW462" i="37"/>
  <c r="AOV462" i="37"/>
  <c r="AOU462" i="37"/>
  <c r="AOT462" i="37"/>
  <c r="AOS462" i="37"/>
  <c r="AOR462" i="37"/>
  <c r="AOQ462" i="37"/>
  <c r="AOP462" i="37"/>
  <c r="AOO462" i="37"/>
  <c r="AON462" i="37"/>
  <c r="AOM462" i="37"/>
  <c r="AOL462" i="37"/>
  <c r="AOK462" i="37"/>
  <c r="AOJ462" i="37"/>
  <c r="AOI462" i="37"/>
  <c r="AOH462" i="37"/>
  <c r="AOG462" i="37"/>
  <c r="AOF462" i="37"/>
  <c r="AOE462" i="37"/>
  <c r="AOD462" i="37"/>
  <c r="AOC462" i="37"/>
  <c r="AOB462" i="37"/>
  <c r="AOA462" i="37"/>
  <c r="ANZ462" i="37"/>
  <c r="ANY462" i="37"/>
  <c r="ANX462" i="37"/>
  <c r="ANW462" i="37"/>
  <c r="ANV462" i="37"/>
  <c r="ANU462" i="37"/>
  <c r="ANT462" i="37"/>
  <c r="ANS462" i="37"/>
  <c r="ANR462" i="37"/>
  <c r="ANQ462" i="37"/>
  <c r="ANP462" i="37"/>
  <c r="ANO462" i="37"/>
  <c r="ANN462" i="37"/>
  <c r="ANM462" i="37"/>
  <c r="ANL462" i="37"/>
  <c r="ANK462" i="37"/>
  <c r="ANJ462" i="37"/>
  <c r="ANI462" i="37"/>
  <c r="ANH462" i="37"/>
  <c r="ANG462" i="37"/>
  <c r="ANF462" i="37"/>
  <c r="ANE462" i="37"/>
  <c r="AND462" i="37"/>
  <c r="ANC462" i="37"/>
  <c r="ANB462" i="37"/>
  <c r="ANA462" i="37"/>
  <c r="AMZ462" i="37"/>
  <c r="AMY462" i="37"/>
  <c r="AMX462" i="37"/>
  <c r="AMW462" i="37"/>
  <c r="AMV462" i="37"/>
  <c r="AMU462" i="37"/>
  <c r="AMT462" i="37"/>
  <c r="AMS462" i="37"/>
  <c r="AMR462" i="37"/>
  <c r="AMQ462" i="37"/>
  <c r="AMP462" i="37"/>
  <c r="AMO462" i="37"/>
  <c r="AMN462" i="37"/>
  <c r="AMM462" i="37"/>
  <c r="AML462" i="37"/>
  <c r="AMK462" i="37"/>
  <c r="AMJ462" i="37"/>
  <c r="AMI462" i="37"/>
  <c r="AMH462" i="37"/>
  <c r="AMG462" i="37"/>
  <c r="AMF462" i="37"/>
  <c r="AME462" i="37"/>
  <c r="AMD462" i="37"/>
  <c r="AMC462" i="37"/>
  <c r="AMB462" i="37"/>
  <c r="AMA462" i="37"/>
  <c r="ALZ462" i="37"/>
  <c r="ALY462" i="37"/>
  <c r="ALX462" i="37"/>
  <c r="ALW462" i="37"/>
  <c r="ALV462" i="37"/>
  <c r="ALU462" i="37"/>
  <c r="ALT462" i="37"/>
  <c r="ALS462" i="37"/>
  <c r="ALR462" i="37"/>
  <c r="ALQ462" i="37"/>
  <c r="ALP462" i="37"/>
  <c r="ALO462" i="37"/>
  <c r="ALN462" i="37"/>
  <c r="ALM462" i="37"/>
  <c r="ALL462" i="37"/>
  <c r="ALK462" i="37"/>
  <c r="ALJ462" i="37"/>
  <c r="ALI462" i="37"/>
  <c r="ALH462" i="37"/>
  <c r="ALG462" i="37"/>
  <c r="ALF462" i="37"/>
  <c r="ALE462" i="37"/>
  <c r="ALD462" i="37"/>
  <c r="ALC462" i="37"/>
  <c r="ALB462" i="37"/>
  <c r="ALA462" i="37"/>
  <c r="AKZ462" i="37"/>
  <c r="AKY462" i="37"/>
  <c r="AKX462" i="37"/>
  <c r="AKW462" i="37"/>
  <c r="AKV462" i="37"/>
  <c r="AKU462" i="37"/>
  <c r="AKT462" i="37"/>
  <c r="AKS462" i="37"/>
  <c r="AKR462" i="37"/>
  <c r="AKQ462" i="37"/>
  <c r="AKP462" i="37"/>
  <c r="AKO462" i="37"/>
  <c r="AKN462" i="37"/>
  <c r="AKM462" i="37"/>
  <c r="AKL462" i="37"/>
  <c r="AKK462" i="37"/>
  <c r="AKJ462" i="37"/>
  <c r="AKI462" i="37"/>
  <c r="AKH462" i="37"/>
  <c r="AKG462" i="37"/>
  <c r="AKF462" i="37"/>
  <c r="AKE462" i="37"/>
  <c r="AKD462" i="37"/>
  <c r="AKC462" i="37"/>
  <c r="AKB462" i="37"/>
  <c r="AKA462" i="37"/>
  <c r="AJZ462" i="37"/>
  <c r="AJY462" i="37"/>
  <c r="AJX462" i="37"/>
  <c r="AJW462" i="37"/>
  <c r="AJV462" i="37"/>
  <c r="AJU462" i="37"/>
  <c r="AJT462" i="37"/>
  <c r="AJS462" i="37"/>
  <c r="AJR462" i="37"/>
  <c r="AJQ462" i="37"/>
  <c r="AJP462" i="37"/>
  <c r="AJO462" i="37"/>
  <c r="AJN462" i="37"/>
  <c r="AJM462" i="37"/>
  <c r="AJL462" i="37"/>
  <c r="AJK462" i="37"/>
  <c r="AJJ462" i="37"/>
  <c r="AJI462" i="37"/>
  <c r="AJH462" i="37"/>
  <c r="AJG462" i="37"/>
  <c r="AJF462" i="37"/>
  <c r="AJE462" i="37"/>
  <c r="AJD462" i="37"/>
  <c r="AJC462" i="37"/>
  <c r="AJB462" i="37"/>
  <c r="AJA462" i="37"/>
  <c r="AIZ462" i="37"/>
  <c r="AIY462" i="37"/>
  <c r="AIX462" i="37"/>
  <c r="AIW462" i="37"/>
  <c r="AIV462" i="37"/>
  <c r="AIU462" i="37"/>
  <c r="AIT462" i="37"/>
  <c r="AIS462" i="37"/>
  <c r="AIR462" i="37"/>
  <c r="AIQ462" i="37"/>
  <c r="AIP462" i="37"/>
  <c r="AIO462" i="37"/>
  <c r="AIN462" i="37"/>
  <c r="AIM462" i="37"/>
  <c r="AIL462" i="37"/>
  <c r="AIK462" i="37"/>
  <c r="AIJ462" i="37"/>
  <c r="AII462" i="37"/>
  <c r="AIH462" i="37"/>
  <c r="AIG462" i="37"/>
  <c r="AIF462" i="37"/>
  <c r="AIE462" i="37"/>
  <c r="AID462" i="37"/>
  <c r="AIC462" i="37"/>
  <c r="AIB462" i="37"/>
  <c r="AIA462" i="37"/>
  <c r="AHZ462" i="37"/>
  <c r="AHY462" i="37"/>
  <c r="AHX462" i="37"/>
  <c r="AHW462" i="37"/>
  <c r="AHV462" i="37"/>
  <c r="AHU462" i="37"/>
  <c r="AHT462" i="37"/>
  <c r="AHS462" i="37"/>
  <c r="AHR462" i="37"/>
  <c r="AHQ462" i="37"/>
  <c r="AHP462" i="37"/>
  <c r="AHO462" i="37"/>
  <c r="AHN462" i="37"/>
  <c r="AHM462" i="37"/>
  <c r="AHL462" i="37"/>
  <c r="AHK462" i="37"/>
  <c r="AHJ462" i="37"/>
  <c r="AHI462" i="37"/>
  <c r="AHH462" i="37"/>
  <c r="AHG462" i="37"/>
  <c r="AHF462" i="37"/>
  <c r="AHE462" i="37"/>
  <c r="AHD462" i="37"/>
  <c r="AHC462" i="37"/>
  <c r="AHB462" i="37"/>
  <c r="AHA462" i="37"/>
  <c r="AGZ462" i="37"/>
  <c r="AGY462" i="37"/>
  <c r="AGX462" i="37"/>
  <c r="AGW462" i="37"/>
  <c r="AGV462" i="37"/>
  <c r="AGU462" i="37"/>
  <c r="AGT462" i="37"/>
  <c r="AGS462" i="37"/>
  <c r="AGR462" i="37"/>
  <c r="AGQ462" i="37"/>
  <c r="AGP462" i="37"/>
  <c r="AGO462" i="37"/>
  <c r="AGN462" i="37"/>
  <c r="AGM462" i="37"/>
  <c r="AGL462" i="37"/>
  <c r="AGK462" i="37"/>
  <c r="AGJ462" i="37"/>
  <c r="AGI462" i="37"/>
  <c r="AGH462" i="37"/>
  <c r="AGG462" i="37"/>
  <c r="AGF462" i="37"/>
  <c r="AGE462" i="37"/>
  <c r="AGD462" i="37"/>
  <c r="AGC462" i="37"/>
  <c r="AGB462" i="37"/>
  <c r="AGA462" i="37"/>
  <c r="AFZ462" i="37"/>
  <c r="AFY462" i="37"/>
  <c r="AFX462" i="37"/>
  <c r="AFW462" i="37"/>
  <c r="AFV462" i="37"/>
  <c r="AFU462" i="37"/>
  <c r="AFT462" i="37"/>
  <c r="AFS462" i="37"/>
  <c r="AFR462" i="37"/>
  <c r="AFQ462" i="37"/>
  <c r="AFP462" i="37"/>
  <c r="AFO462" i="37"/>
  <c r="AFN462" i="37"/>
  <c r="AFM462" i="37"/>
  <c r="AFL462" i="37"/>
  <c r="AFK462" i="37"/>
  <c r="AFJ462" i="37"/>
  <c r="AFI462" i="37"/>
  <c r="AFH462" i="37"/>
  <c r="AFG462" i="37"/>
  <c r="AFF462" i="37"/>
  <c r="AFE462" i="37"/>
  <c r="AFD462" i="37"/>
  <c r="AFC462" i="37"/>
  <c r="AFB462" i="37"/>
  <c r="AFA462" i="37"/>
  <c r="AEZ462" i="37"/>
  <c r="AEY462" i="37"/>
  <c r="AEX462" i="37"/>
  <c r="AEW462" i="37"/>
  <c r="AEV462" i="37"/>
  <c r="AEU462" i="37"/>
  <c r="AET462" i="37"/>
  <c r="AES462" i="37"/>
  <c r="AER462" i="37"/>
  <c r="AEQ462" i="37"/>
  <c r="AEP462" i="37"/>
  <c r="AEO462" i="37"/>
  <c r="AEN462" i="37"/>
  <c r="AEM462" i="37"/>
  <c r="AEL462" i="37"/>
  <c r="AEK462" i="37"/>
  <c r="AEJ462" i="37"/>
  <c r="AEI462" i="37"/>
  <c r="AEH462" i="37"/>
  <c r="AEG462" i="37"/>
  <c r="AEF462" i="37"/>
  <c r="AEE462" i="37"/>
  <c r="AED462" i="37"/>
  <c r="AEC462" i="37"/>
  <c r="AEB462" i="37"/>
  <c r="AEA462" i="37"/>
  <c r="ADZ462" i="37"/>
  <c r="ADY462" i="37"/>
  <c r="ADX462" i="37"/>
  <c r="ADW462" i="37"/>
  <c r="ADV462" i="37"/>
  <c r="ADU462" i="37"/>
  <c r="ADT462" i="37"/>
  <c r="ADS462" i="37"/>
  <c r="ADR462" i="37"/>
  <c r="ADQ462" i="37"/>
  <c r="ADP462" i="37"/>
  <c r="ADO462" i="37"/>
  <c r="ADN462" i="37"/>
  <c r="ADM462" i="37"/>
  <c r="ADL462" i="37"/>
  <c r="ADK462" i="37"/>
  <c r="ADJ462" i="37"/>
  <c r="ADI462" i="37"/>
  <c r="ADH462" i="37"/>
  <c r="ADG462" i="37"/>
  <c r="ADF462" i="37"/>
  <c r="ADE462" i="37"/>
  <c r="ADD462" i="37"/>
  <c r="ADC462" i="37"/>
  <c r="ADB462" i="37"/>
  <c r="ADA462" i="37"/>
  <c r="ACZ462" i="37"/>
  <c r="ACY462" i="37"/>
  <c r="ACX462" i="37"/>
  <c r="ACW462" i="37"/>
  <c r="ACV462" i="37"/>
  <c r="ACU462" i="37"/>
  <c r="ACT462" i="37"/>
  <c r="ACS462" i="37"/>
  <c r="ACR462" i="37"/>
  <c r="ACQ462" i="37"/>
  <c r="ACP462" i="37"/>
  <c r="ACO462" i="37"/>
  <c r="ACN462" i="37"/>
  <c r="ACM462" i="37"/>
  <c r="ACL462" i="37"/>
  <c r="ACK462" i="37"/>
  <c r="ACJ462" i="37"/>
  <c r="ACI462" i="37"/>
  <c r="ACH462" i="37"/>
  <c r="ACG462" i="37"/>
  <c r="ACF462" i="37"/>
  <c r="ACE462" i="37"/>
  <c r="ACD462" i="37"/>
  <c r="ACC462" i="37"/>
  <c r="ACB462" i="37"/>
  <c r="ACA462" i="37"/>
  <c r="ABZ462" i="37"/>
  <c r="ABY462" i="37"/>
  <c r="ABX462" i="37"/>
  <c r="ABW462" i="37"/>
  <c r="ABV462" i="37"/>
  <c r="ABU462" i="37"/>
  <c r="ABT462" i="37"/>
  <c r="ABS462" i="37"/>
  <c r="ABR462" i="37"/>
  <c r="ABQ462" i="37"/>
  <c r="ABP462" i="37"/>
  <c r="ABO462" i="37"/>
  <c r="ABN462" i="37"/>
  <c r="ABM462" i="37"/>
  <c r="ABL462" i="37"/>
  <c r="ABK462" i="37"/>
  <c r="ABJ462" i="37"/>
  <c r="ABI462" i="37"/>
  <c r="ABH462" i="37"/>
  <c r="ABG462" i="37"/>
  <c r="ABF462" i="37"/>
  <c r="ABE462" i="37"/>
  <c r="ABD462" i="37"/>
  <c r="ABC462" i="37"/>
  <c r="ABB462" i="37"/>
  <c r="ABA462" i="37"/>
  <c r="AAZ462" i="37"/>
  <c r="AAY462" i="37"/>
  <c r="AAX462" i="37"/>
  <c r="AAW462" i="37"/>
  <c r="AAV462" i="37"/>
  <c r="AAU462" i="37"/>
  <c r="AAT462" i="37"/>
  <c r="AAS462" i="37"/>
  <c r="AAR462" i="37"/>
  <c r="AAQ462" i="37"/>
  <c r="AAP462" i="37"/>
  <c r="AAO462" i="37"/>
  <c r="AAN462" i="37"/>
  <c r="AAM462" i="37"/>
  <c r="AAL462" i="37"/>
  <c r="AAK462" i="37"/>
  <c r="AAJ462" i="37"/>
  <c r="AAI462" i="37"/>
  <c r="AAH462" i="37"/>
  <c r="AAG462" i="37"/>
  <c r="AAF462" i="37"/>
  <c r="AAE462" i="37"/>
  <c r="AAD462" i="37"/>
  <c r="AAC462" i="37"/>
  <c r="AAB462" i="37"/>
  <c r="AAA462" i="37"/>
  <c r="ZZ462" i="37"/>
  <c r="ZY462" i="37"/>
  <c r="ZX462" i="37"/>
  <c r="ZW462" i="37"/>
  <c r="ZV462" i="37"/>
  <c r="ZU462" i="37"/>
  <c r="ZT462" i="37"/>
  <c r="ZS462" i="37"/>
  <c r="ZR462" i="37"/>
  <c r="ZQ462" i="37"/>
  <c r="ZP462" i="37"/>
  <c r="ZO462" i="37"/>
  <c r="ZN462" i="37"/>
  <c r="ZM462" i="37"/>
  <c r="ZL462" i="37"/>
  <c r="ZK462" i="37"/>
  <c r="ZJ462" i="37"/>
  <c r="ZI462" i="37"/>
  <c r="ZH462" i="37"/>
  <c r="ZG462" i="37"/>
  <c r="ZF462" i="37"/>
  <c r="ZE462" i="37"/>
  <c r="ZD462" i="37"/>
  <c r="ZC462" i="37"/>
  <c r="ZB462" i="37"/>
  <c r="ZA462" i="37"/>
  <c r="YZ462" i="37"/>
  <c r="YY462" i="37"/>
  <c r="YX462" i="37"/>
  <c r="YW462" i="37"/>
  <c r="YV462" i="37"/>
  <c r="YU462" i="37"/>
  <c r="YT462" i="37"/>
  <c r="YS462" i="37"/>
  <c r="YR462" i="37"/>
  <c r="YQ462" i="37"/>
  <c r="YP462" i="37"/>
  <c r="YO462" i="37"/>
  <c r="YN462" i="37"/>
  <c r="YM462" i="37"/>
  <c r="YL462" i="37"/>
  <c r="YK462" i="37"/>
  <c r="YJ462" i="37"/>
  <c r="YI462" i="37"/>
  <c r="YH462" i="37"/>
  <c r="YG462" i="37"/>
  <c r="YF462" i="37"/>
  <c r="YE462" i="37"/>
  <c r="YD462" i="37"/>
  <c r="YC462" i="37"/>
  <c r="YB462" i="37"/>
  <c r="YA462" i="37"/>
  <c r="XZ462" i="37"/>
  <c r="XY462" i="37"/>
  <c r="XX462" i="37"/>
  <c r="XW462" i="37"/>
  <c r="XV462" i="37"/>
  <c r="XU462" i="37"/>
  <c r="XT462" i="37"/>
  <c r="XS462" i="37"/>
  <c r="XR462" i="37"/>
  <c r="XQ462" i="37"/>
  <c r="XP462" i="37"/>
  <c r="XO462" i="37"/>
  <c r="XN462" i="37"/>
  <c r="XM462" i="37"/>
  <c r="XL462" i="37"/>
  <c r="XK462" i="37"/>
  <c r="XJ462" i="37"/>
  <c r="XI462" i="37"/>
  <c r="XH462" i="37"/>
  <c r="XG462" i="37"/>
  <c r="XF462" i="37"/>
  <c r="XE462" i="37"/>
  <c r="XD462" i="37"/>
  <c r="XC462" i="37"/>
  <c r="XB462" i="37"/>
  <c r="XA462" i="37"/>
  <c r="WZ462" i="37"/>
  <c r="WY462" i="37"/>
  <c r="WX462" i="37"/>
  <c r="WW462" i="37"/>
  <c r="WV462" i="37"/>
  <c r="WU462" i="37"/>
  <c r="WT462" i="37"/>
  <c r="WS462" i="37"/>
  <c r="WR462" i="37"/>
  <c r="WQ462" i="37"/>
  <c r="WP462" i="37"/>
  <c r="WO462" i="37"/>
  <c r="WN462" i="37"/>
  <c r="WM462" i="37"/>
  <c r="WL462" i="37"/>
  <c r="WK462" i="37"/>
  <c r="WJ462" i="37"/>
  <c r="WI462" i="37"/>
  <c r="WH462" i="37"/>
  <c r="WG462" i="37"/>
  <c r="WF462" i="37"/>
  <c r="WE462" i="37"/>
  <c r="WD462" i="37"/>
  <c r="WC462" i="37"/>
  <c r="WB462" i="37"/>
  <c r="WA462" i="37"/>
  <c r="VZ462" i="37"/>
  <c r="VY462" i="37"/>
  <c r="VX462" i="37"/>
  <c r="VW462" i="37"/>
  <c r="VV462" i="37"/>
  <c r="VU462" i="37"/>
  <c r="VT462" i="37"/>
  <c r="VS462" i="37"/>
  <c r="VR462" i="37"/>
  <c r="VQ462" i="37"/>
  <c r="VP462" i="37"/>
  <c r="VO462" i="37"/>
  <c r="VN462" i="37"/>
  <c r="VM462" i="37"/>
  <c r="VL462" i="37"/>
  <c r="VK462" i="37"/>
  <c r="VJ462" i="37"/>
  <c r="VI462" i="37"/>
  <c r="VH462" i="37"/>
  <c r="VG462" i="37"/>
  <c r="VF462" i="37"/>
  <c r="VE462" i="37"/>
  <c r="VD462" i="37"/>
  <c r="VC462" i="37"/>
  <c r="VB462" i="37"/>
  <c r="VA462" i="37"/>
  <c r="UZ462" i="37"/>
  <c r="UY462" i="37"/>
  <c r="UX462" i="37"/>
  <c r="UW462" i="37"/>
  <c r="UV462" i="37"/>
  <c r="UU462" i="37"/>
  <c r="UT462" i="37"/>
  <c r="US462" i="37"/>
  <c r="UR462" i="37"/>
  <c r="UQ462" i="37"/>
  <c r="UP462" i="37"/>
  <c r="UO462" i="37"/>
  <c r="UN462" i="37"/>
  <c r="UM462" i="37"/>
  <c r="UL462" i="37"/>
  <c r="UK462" i="37"/>
  <c r="UJ462" i="37"/>
  <c r="UI462" i="37"/>
  <c r="UH462" i="37"/>
  <c r="UG462" i="37"/>
  <c r="UF462" i="37"/>
  <c r="UE462" i="37"/>
  <c r="UD462" i="37"/>
  <c r="UC462" i="37"/>
  <c r="UB462" i="37"/>
  <c r="UA462" i="37"/>
  <c r="TZ462" i="37"/>
  <c r="TY462" i="37"/>
  <c r="TX462" i="37"/>
  <c r="TW462" i="37"/>
  <c r="TV462" i="37"/>
  <c r="TU462" i="37"/>
  <c r="TT462" i="37"/>
  <c r="TS462" i="37"/>
  <c r="TR462" i="37"/>
  <c r="TQ462" i="37"/>
  <c r="TP462" i="37"/>
  <c r="TO462" i="37"/>
  <c r="TN462" i="37"/>
  <c r="TM462" i="37"/>
  <c r="TL462" i="37"/>
  <c r="TK462" i="37"/>
  <c r="TJ462" i="37"/>
  <c r="TI462" i="37"/>
  <c r="TH462" i="37"/>
  <c r="TG462" i="37"/>
  <c r="TF462" i="37"/>
  <c r="TE462" i="37"/>
  <c r="TD462" i="37"/>
  <c r="TC462" i="37"/>
  <c r="TB462" i="37"/>
  <c r="TA462" i="37"/>
  <c r="SZ462" i="37"/>
  <c r="SY462" i="37"/>
  <c r="SX462" i="37"/>
  <c r="SW462" i="37"/>
  <c r="SV462" i="37"/>
  <c r="SU462" i="37"/>
  <c r="ST462" i="37"/>
  <c r="SS462" i="37"/>
  <c r="SR462" i="37"/>
  <c r="SQ462" i="37"/>
  <c r="SP462" i="37"/>
  <c r="SO462" i="37"/>
  <c r="SN462" i="37"/>
  <c r="SM462" i="37"/>
  <c r="SL462" i="37"/>
  <c r="SK462" i="37"/>
  <c r="SJ462" i="37"/>
  <c r="SI462" i="37"/>
  <c r="SH462" i="37"/>
  <c r="SG462" i="37"/>
  <c r="SF462" i="37"/>
  <c r="SE462" i="37"/>
  <c r="SD462" i="37"/>
  <c r="SC462" i="37"/>
  <c r="SB462" i="37"/>
  <c r="SA462" i="37"/>
  <c r="RZ462" i="37"/>
  <c r="RY462" i="37"/>
  <c r="RX462" i="37"/>
  <c r="RW462" i="37"/>
  <c r="RV462" i="37"/>
  <c r="RU462" i="37"/>
  <c r="RT462" i="37"/>
  <c r="RS462" i="37"/>
  <c r="RR462" i="37"/>
  <c r="RQ462" i="37"/>
  <c r="RP462" i="37"/>
  <c r="RO462" i="37"/>
  <c r="RN462" i="37"/>
  <c r="RM462" i="37"/>
  <c r="RL462" i="37"/>
  <c r="RK462" i="37"/>
  <c r="RJ462" i="37"/>
  <c r="RI462" i="37"/>
  <c r="RH462" i="37"/>
  <c r="RG462" i="37"/>
  <c r="RF462" i="37"/>
  <c r="RE462" i="37"/>
  <c r="RD462" i="37"/>
  <c r="RC462" i="37"/>
  <c r="RB462" i="37"/>
  <c r="RA462" i="37"/>
  <c r="QZ462" i="37"/>
  <c r="QY462" i="37"/>
  <c r="QX462" i="37"/>
  <c r="QW462" i="37"/>
  <c r="QV462" i="37"/>
  <c r="QU462" i="37"/>
  <c r="QT462" i="37"/>
  <c r="QS462" i="37"/>
  <c r="QR462" i="37"/>
  <c r="QQ462" i="37"/>
  <c r="QP462" i="37"/>
  <c r="QO462" i="37"/>
  <c r="QN462" i="37"/>
  <c r="QM462" i="37"/>
  <c r="QL462" i="37"/>
  <c r="QK462" i="37"/>
  <c r="QJ462" i="37"/>
  <c r="QI462" i="37"/>
  <c r="QH462" i="37"/>
  <c r="QG462" i="37"/>
  <c r="QF462" i="37"/>
  <c r="QE462" i="37"/>
  <c r="QD462" i="37"/>
  <c r="QC462" i="37"/>
  <c r="QB462" i="37"/>
  <c r="QA462" i="37"/>
  <c r="PZ462" i="37"/>
  <c r="PY462" i="37"/>
  <c r="PX462" i="37"/>
  <c r="PW462" i="37"/>
  <c r="PV462" i="37"/>
  <c r="PU462" i="37"/>
  <c r="PT462" i="37"/>
  <c r="PS462" i="37"/>
  <c r="PR462" i="37"/>
  <c r="PQ462" i="37"/>
  <c r="PP462" i="37"/>
  <c r="PO462" i="37"/>
  <c r="PN462" i="37"/>
  <c r="PM462" i="37"/>
  <c r="PL462" i="37"/>
  <c r="PK462" i="37"/>
  <c r="PJ462" i="37"/>
  <c r="PI462" i="37"/>
  <c r="PH462" i="37"/>
  <c r="PG462" i="37"/>
  <c r="PF462" i="37"/>
  <c r="PE462" i="37"/>
  <c r="PD462" i="37"/>
  <c r="PC462" i="37"/>
  <c r="PB462" i="37"/>
  <c r="PA462" i="37"/>
  <c r="OZ462" i="37"/>
  <c r="OY462" i="37"/>
  <c r="OX462" i="37"/>
  <c r="OW462" i="37"/>
  <c r="OV462" i="37"/>
  <c r="OU462" i="37"/>
  <c r="OT462" i="37"/>
  <c r="OS462" i="37"/>
  <c r="OR462" i="37"/>
  <c r="OQ462" i="37"/>
  <c r="OP462" i="37"/>
  <c r="OO462" i="37"/>
  <c r="ON462" i="37"/>
  <c r="OM462" i="37"/>
  <c r="OL462" i="37"/>
  <c r="OK462" i="37"/>
  <c r="OJ462" i="37"/>
  <c r="OI462" i="37"/>
  <c r="OH462" i="37"/>
  <c r="OG462" i="37"/>
  <c r="OF462" i="37"/>
  <c r="OE462" i="37"/>
  <c r="OD462" i="37"/>
  <c r="OC462" i="37"/>
  <c r="OB462" i="37"/>
  <c r="OA462" i="37"/>
  <c r="NZ462" i="37"/>
  <c r="NY462" i="37"/>
  <c r="NX462" i="37"/>
  <c r="NW462" i="37"/>
  <c r="NV462" i="37"/>
  <c r="NU462" i="37"/>
  <c r="NT462" i="37"/>
  <c r="NS462" i="37"/>
  <c r="NR462" i="37"/>
  <c r="NQ462" i="37"/>
  <c r="NP462" i="37"/>
  <c r="NO462" i="37"/>
  <c r="NN462" i="37"/>
  <c r="NM462" i="37"/>
  <c r="NL462" i="37"/>
  <c r="NK462" i="37"/>
  <c r="NJ462" i="37"/>
  <c r="NI462" i="37"/>
  <c r="NH462" i="37"/>
  <c r="NG462" i="37"/>
  <c r="NF462" i="37"/>
  <c r="NE462" i="37"/>
  <c r="ND462" i="37"/>
  <c r="NC462" i="37"/>
  <c r="NB462" i="37"/>
  <c r="NA462" i="37"/>
  <c r="MZ462" i="37"/>
  <c r="MY462" i="37"/>
  <c r="MX462" i="37"/>
  <c r="MW462" i="37"/>
  <c r="MV462" i="37"/>
  <c r="MU462" i="37"/>
  <c r="MT462" i="37"/>
  <c r="MS462" i="37"/>
  <c r="MR462" i="37"/>
  <c r="MQ462" i="37"/>
  <c r="MP462" i="37"/>
  <c r="MO462" i="37"/>
  <c r="MN462" i="37"/>
  <c r="MM462" i="37"/>
  <c r="ML462" i="37"/>
  <c r="MK462" i="37"/>
  <c r="MJ462" i="37"/>
  <c r="MI462" i="37"/>
  <c r="MH462" i="37"/>
  <c r="MG462" i="37"/>
  <c r="MF462" i="37"/>
  <c r="ME462" i="37"/>
  <c r="MD462" i="37"/>
  <c r="MC462" i="37"/>
  <c r="MB462" i="37"/>
  <c r="MA462" i="37"/>
  <c r="LZ462" i="37"/>
  <c r="LY462" i="37"/>
  <c r="LX462" i="37"/>
  <c r="LW462" i="37"/>
  <c r="LV462" i="37"/>
  <c r="LU462" i="37"/>
  <c r="LT462" i="37"/>
  <c r="LS462" i="37"/>
  <c r="LR462" i="37"/>
  <c r="LQ462" i="37"/>
  <c r="LP462" i="37"/>
  <c r="LO462" i="37"/>
  <c r="LN462" i="37"/>
  <c r="LM462" i="37"/>
  <c r="LL462" i="37"/>
  <c r="LK462" i="37"/>
  <c r="LJ462" i="37"/>
  <c r="LI462" i="37"/>
  <c r="LH462" i="37"/>
  <c r="LG462" i="37"/>
  <c r="LF462" i="37"/>
  <c r="LE462" i="37"/>
  <c r="LD462" i="37"/>
  <c r="LC462" i="37"/>
  <c r="LB462" i="37"/>
  <c r="LA462" i="37"/>
  <c r="KZ462" i="37"/>
  <c r="KY462" i="37"/>
  <c r="KX462" i="37"/>
  <c r="KW462" i="37"/>
  <c r="KV462" i="37"/>
  <c r="KU462" i="37"/>
  <c r="KT462" i="37"/>
  <c r="KS462" i="37"/>
  <c r="KR462" i="37"/>
  <c r="KQ462" i="37"/>
  <c r="KP462" i="37"/>
  <c r="KO462" i="37"/>
  <c r="KN462" i="37"/>
  <c r="KM462" i="37"/>
  <c r="KL462" i="37"/>
  <c r="KK462" i="37"/>
  <c r="KJ462" i="37"/>
  <c r="KI462" i="37"/>
  <c r="KH462" i="37"/>
  <c r="KG462" i="37"/>
  <c r="KF462" i="37"/>
  <c r="KE462" i="37"/>
  <c r="KD462" i="37"/>
  <c r="KC462" i="37"/>
  <c r="KB462" i="37"/>
  <c r="KA462" i="37"/>
  <c r="JZ462" i="37"/>
  <c r="JY462" i="37"/>
  <c r="JX462" i="37"/>
  <c r="JW462" i="37"/>
  <c r="JV462" i="37"/>
  <c r="JU462" i="37"/>
  <c r="JT462" i="37"/>
  <c r="JS462" i="37"/>
  <c r="JR462" i="37"/>
  <c r="JQ462" i="37"/>
  <c r="JP462" i="37"/>
  <c r="JO462" i="37"/>
  <c r="JN462" i="37"/>
  <c r="JM462" i="37"/>
  <c r="JL462" i="37"/>
  <c r="JK462" i="37"/>
  <c r="JJ462" i="37"/>
  <c r="JI462" i="37"/>
  <c r="JH462" i="37"/>
  <c r="JG462" i="37"/>
  <c r="JF462" i="37"/>
  <c r="JE462" i="37"/>
  <c r="JD462" i="37"/>
  <c r="JC462" i="37"/>
  <c r="JB462" i="37"/>
  <c r="JA462" i="37"/>
  <c r="IZ462" i="37"/>
  <c r="IY462" i="37"/>
  <c r="IX462" i="37"/>
  <c r="IW462" i="37"/>
  <c r="IV462" i="37"/>
  <c r="IU462" i="37"/>
  <c r="IT462" i="37"/>
  <c r="IS462" i="37"/>
  <c r="IR462" i="37"/>
  <c r="IQ462" i="37"/>
  <c r="IP462" i="37"/>
  <c r="IO462" i="37"/>
  <c r="IN462" i="37"/>
  <c r="IM462" i="37"/>
  <c r="IL462" i="37"/>
  <c r="IK462" i="37"/>
  <c r="IJ462" i="37"/>
  <c r="II462" i="37"/>
  <c r="IH462" i="37"/>
  <c r="IG462" i="37"/>
  <c r="IF462" i="37"/>
  <c r="IE462" i="37"/>
  <c r="ID462" i="37"/>
  <c r="IC462" i="37"/>
  <c r="IB462" i="37"/>
  <c r="IA462" i="37"/>
  <c r="HZ462" i="37"/>
  <c r="HY462" i="37"/>
  <c r="HX462" i="37"/>
  <c r="HW462" i="37"/>
  <c r="HV462" i="37"/>
  <c r="HU462" i="37"/>
  <c r="HT462" i="37"/>
  <c r="HS462" i="37"/>
  <c r="HR462" i="37"/>
  <c r="HQ462" i="37"/>
  <c r="HP462" i="37"/>
  <c r="HO462" i="37"/>
  <c r="HN462" i="37"/>
  <c r="HM462" i="37"/>
  <c r="HL462" i="37"/>
  <c r="HK462" i="37"/>
  <c r="HJ462" i="37"/>
  <c r="HI462" i="37"/>
  <c r="HH462" i="37"/>
  <c r="HG462" i="37"/>
  <c r="HF462" i="37"/>
  <c r="HE462" i="37"/>
  <c r="HD462" i="37"/>
  <c r="HC462" i="37"/>
  <c r="HB462" i="37"/>
  <c r="HA462" i="37"/>
  <c r="GZ462" i="37"/>
  <c r="GY462" i="37"/>
  <c r="GX462" i="37"/>
  <c r="GW462" i="37"/>
  <c r="GV462" i="37"/>
  <c r="GU462" i="37"/>
  <c r="GT462" i="37"/>
  <c r="GS462" i="37"/>
  <c r="GR462" i="37"/>
  <c r="GQ462" i="37"/>
  <c r="GP462" i="37"/>
  <c r="GO462" i="37"/>
  <c r="GN462" i="37"/>
  <c r="GM462" i="37"/>
  <c r="GL462" i="37"/>
  <c r="GK462" i="37"/>
  <c r="GJ462" i="37"/>
  <c r="GI462" i="37"/>
  <c r="GH462" i="37"/>
  <c r="GG462" i="37"/>
  <c r="GF462" i="37"/>
  <c r="GE462" i="37"/>
  <c r="GD462" i="37"/>
  <c r="GC462" i="37"/>
  <c r="GB462" i="37"/>
  <c r="GA462" i="37"/>
  <c r="FZ462" i="37"/>
  <c r="FY462" i="37"/>
  <c r="FX462" i="37"/>
  <c r="FW462" i="37"/>
  <c r="FV462" i="37"/>
  <c r="FU462" i="37"/>
  <c r="FT462" i="37"/>
  <c r="FS462" i="37"/>
  <c r="FR462" i="37"/>
  <c r="FQ462" i="37"/>
  <c r="FP462" i="37"/>
  <c r="FO462" i="37"/>
  <c r="FN462" i="37"/>
  <c r="FM462" i="37"/>
  <c r="FL462" i="37"/>
  <c r="FK462" i="37"/>
  <c r="FJ462" i="37"/>
  <c r="FI462" i="37"/>
  <c r="FH462" i="37"/>
  <c r="FG462" i="37"/>
  <c r="FF462" i="37"/>
  <c r="FE462" i="37"/>
  <c r="FD462" i="37"/>
  <c r="FC462" i="37"/>
  <c r="FB462" i="37"/>
  <c r="FA462" i="37"/>
  <c r="EZ462" i="37"/>
  <c r="EY462" i="37"/>
  <c r="EX462" i="37"/>
  <c r="EW462" i="37"/>
  <c r="EV462" i="37"/>
  <c r="EU462" i="37"/>
  <c r="ET462" i="37"/>
  <c r="ES462" i="37"/>
  <c r="ER462" i="37"/>
  <c r="EQ462" i="37"/>
  <c r="EP462" i="37"/>
  <c r="EO462" i="37"/>
  <c r="EN462" i="37"/>
  <c r="EM462" i="37"/>
  <c r="EL462" i="37"/>
  <c r="EK462" i="37"/>
  <c r="EJ462" i="37"/>
  <c r="EI462" i="37"/>
  <c r="EH462" i="37"/>
  <c r="EG462" i="37"/>
  <c r="EF462" i="37"/>
  <c r="EE462" i="37"/>
  <c r="ED462" i="37"/>
  <c r="EC462" i="37"/>
  <c r="EB462" i="37"/>
  <c r="EA462" i="37"/>
  <c r="DZ462" i="37"/>
  <c r="DY462" i="37"/>
  <c r="DX462" i="37"/>
  <c r="DW462" i="37"/>
  <c r="DV462" i="37"/>
  <c r="DU462" i="37"/>
  <c r="DT462" i="37"/>
  <c r="DS462" i="37"/>
  <c r="DR462" i="37"/>
  <c r="DQ462" i="37"/>
  <c r="DP462" i="37"/>
  <c r="DO462" i="37"/>
  <c r="DN462" i="37"/>
  <c r="DM462" i="37"/>
  <c r="DL462" i="37"/>
  <c r="DK462" i="37"/>
  <c r="DJ462" i="37"/>
  <c r="DI462" i="37"/>
  <c r="DH462" i="37"/>
  <c r="DG462" i="37"/>
  <c r="DF462" i="37"/>
  <c r="DE462" i="37"/>
  <c r="DD462" i="37"/>
  <c r="DC462" i="37"/>
  <c r="DB462" i="37"/>
  <c r="DA462" i="37"/>
  <c r="CZ462" i="37"/>
  <c r="CY462" i="37"/>
  <c r="CX462" i="37"/>
  <c r="CW462" i="37"/>
  <c r="CV462" i="37"/>
  <c r="CU462" i="37"/>
  <c r="CT462" i="37"/>
  <c r="CS462" i="37"/>
  <c r="CR462" i="37"/>
  <c r="CQ462" i="37"/>
  <c r="CP462" i="37"/>
  <c r="CO462" i="37"/>
  <c r="CN462" i="37"/>
  <c r="CM462" i="37"/>
  <c r="CL462" i="37"/>
  <c r="CK462" i="37"/>
  <c r="CJ462" i="37"/>
  <c r="CI462" i="37"/>
  <c r="CH462" i="37"/>
  <c r="CG462" i="37"/>
  <c r="CF462" i="37"/>
  <c r="CE462" i="37"/>
  <c r="CD462" i="37"/>
  <c r="CC462" i="37"/>
  <c r="CB462" i="37"/>
  <c r="CA462" i="37"/>
  <c r="BZ462" i="37"/>
  <c r="BY462" i="37"/>
  <c r="BX462" i="37"/>
  <c r="BW462" i="37"/>
  <c r="BV462" i="37"/>
  <c r="BU462" i="37"/>
  <c r="BT462" i="37"/>
  <c r="BS462" i="37"/>
  <c r="BR462" i="37"/>
  <c r="BQ462" i="37"/>
  <c r="BP462" i="37"/>
  <c r="BO462" i="37"/>
  <c r="BN462" i="37"/>
  <c r="BM462" i="37"/>
  <c r="BL462" i="37"/>
  <c r="BK462" i="37"/>
  <c r="BJ462" i="37"/>
  <c r="BI462" i="37"/>
  <c r="BH462" i="37"/>
  <c r="BG462" i="37"/>
  <c r="BF462" i="37"/>
  <c r="BE462" i="37"/>
  <c r="BD462" i="37"/>
  <c r="BC462" i="37"/>
  <c r="BB462" i="37"/>
  <c r="BA462" i="37"/>
  <c r="AZ462" i="37"/>
  <c r="AY462" i="37"/>
  <c r="AX462" i="37"/>
  <c r="AW462" i="37"/>
  <c r="AV462" i="37"/>
  <c r="AU462" i="37"/>
  <c r="AT462" i="37"/>
  <c r="AS462" i="37"/>
  <c r="AR462" i="37"/>
  <c r="AQ462" i="37"/>
  <c r="AP462" i="37"/>
  <c r="AO462" i="37"/>
  <c r="AN462" i="37"/>
  <c r="AM462" i="37"/>
  <c r="AL462" i="37"/>
  <c r="AK462" i="37"/>
  <c r="AJ462" i="37"/>
  <c r="AI462" i="37"/>
  <c r="AH462" i="37"/>
  <c r="AG462" i="37"/>
  <c r="AF462" i="37"/>
  <c r="AE462" i="37"/>
  <c r="AD462" i="37"/>
  <c r="AC462" i="37"/>
  <c r="AB462" i="37"/>
  <c r="AA462" i="37"/>
  <c r="Z462" i="37"/>
  <c r="Y462" i="37"/>
  <c r="X462" i="37"/>
  <c r="W462" i="37"/>
  <c r="V462" i="37"/>
  <c r="U462" i="37"/>
  <c r="T462" i="37"/>
  <c r="S462" i="37"/>
  <c r="R462" i="37"/>
  <c r="Q462" i="37"/>
  <c r="I462" i="37"/>
  <c r="G462" i="37"/>
  <c r="F462" i="37"/>
  <c r="E462" i="37"/>
  <c r="P461" i="37"/>
  <c r="J461" i="37"/>
  <c r="I461" i="37"/>
  <c r="H461" i="37"/>
  <c r="G461" i="37"/>
  <c r="F461" i="37"/>
  <c r="E461" i="37"/>
  <c r="I460" i="37"/>
  <c r="G460" i="37"/>
  <c r="F460" i="37"/>
  <c r="E460" i="37"/>
  <c r="I459" i="37"/>
  <c r="G459" i="37"/>
  <c r="F459" i="37"/>
  <c r="E459" i="37"/>
  <c r="I456" i="37"/>
  <c r="G456" i="37"/>
  <c r="F456" i="37"/>
  <c r="E456" i="37"/>
  <c r="G455" i="37"/>
  <c r="E455" i="37"/>
  <c r="G452" i="37"/>
  <c r="E452" i="37"/>
  <c r="P448" i="37"/>
  <c r="J448" i="37"/>
  <c r="I448" i="37"/>
  <c r="H448" i="37"/>
  <c r="G448" i="37"/>
  <c r="F448" i="37"/>
  <c r="E448" i="37"/>
  <c r="P447" i="37"/>
  <c r="P449" i="37" s="1"/>
  <c r="J447" i="37"/>
  <c r="I447" i="37"/>
  <c r="H447" i="37"/>
  <c r="G447" i="37"/>
  <c r="F447" i="37"/>
  <c r="E447" i="37"/>
  <c r="I443" i="37"/>
  <c r="G443" i="37"/>
  <c r="F443" i="37"/>
  <c r="E443" i="37"/>
  <c r="I442" i="37"/>
  <c r="G442" i="37"/>
  <c r="F442" i="37"/>
  <c r="E442" i="37"/>
  <c r="I441" i="37"/>
  <c r="H441" i="37"/>
  <c r="G441" i="37"/>
  <c r="F441" i="37"/>
  <c r="E441" i="37"/>
  <c r="I437" i="37"/>
  <c r="H437" i="37"/>
  <c r="G437" i="37"/>
  <c r="F437" i="37"/>
  <c r="E437" i="37"/>
  <c r="P436" i="37"/>
  <c r="O436" i="37"/>
  <c r="N436" i="37"/>
  <c r="M436" i="37"/>
  <c r="L436" i="37"/>
  <c r="K436" i="37"/>
  <c r="J436" i="37"/>
  <c r="I436" i="37"/>
  <c r="H436" i="37"/>
  <c r="G436" i="37"/>
  <c r="F436" i="37"/>
  <c r="E436" i="37"/>
  <c r="I433" i="37"/>
  <c r="H433" i="37"/>
  <c r="G433" i="37"/>
  <c r="F433" i="37"/>
  <c r="E433" i="37"/>
  <c r="P432" i="37"/>
  <c r="J432" i="37"/>
  <c r="I432" i="37"/>
  <c r="H432" i="37"/>
  <c r="G432" i="37"/>
  <c r="F432" i="37"/>
  <c r="E432" i="37"/>
  <c r="I425" i="37"/>
  <c r="H425" i="37"/>
  <c r="G425" i="37"/>
  <c r="F425" i="37"/>
  <c r="E425" i="37"/>
  <c r="I424" i="37"/>
  <c r="G424" i="37"/>
  <c r="F424" i="37"/>
  <c r="E424" i="37"/>
  <c r="I420" i="37"/>
  <c r="G420" i="37"/>
  <c r="F420" i="37"/>
  <c r="E420" i="37"/>
  <c r="I419" i="37"/>
  <c r="G419" i="37"/>
  <c r="F419" i="37"/>
  <c r="E419" i="37"/>
  <c r="I415" i="37"/>
  <c r="H415" i="37"/>
  <c r="G415" i="37"/>
  <c r="F415" i="37"/>
  <c r="E415" i="37"/>
  <c r="I414" i="37"/>
  <c r="G414" i="37"/>
  <c r="F414" i="37"/>
  <c r="E414" i="37"/>
  <c r="I413" i="37"/>
  <c r="G413" i="37"/>
  <c r="F413" i="37"/>
  <c r="E413" i="37"/>
  <c r="I409" i="37"/>
  <c r="G409" i="37"/>
  <c r="F409" i="37"/>
  <c r="E409" i="37"/>
  <c r="G408" i="37"/>
  <c r="F408" i="37"/>
  <c r="E408" i="37"/>
  <c r="I404" i="37"/>
  <c r="G404" i="37"/>
  <c r="F404" i="37"/>
  <c r="E404" i="37"/>
  <c r="I403" i="37"/>
  <c r="G403" i="37"/>
  <c r="F403" i="37"/>
  <c r="E403" i="37"/>
  <c r="G402" i="37"/>
  <c r="E402" i="37"/>
  <c r="G399" i="37"/>
  <c r="E399" i="37"/>
  <c r="P395" i="37"/>
  <c r="J395" i="37"/>
  <c r="I395" i="37"/>
  <c r="H395" i="37"/>
  <c r="G395" i="37"/>
  <c r="F395" i="37"/>
  <c r="E395" i="37"/>
  <c r="P394" i="37"/>
  <c r="P396" i="37" s="1"/>
  <c r="P404" i="37" s="1"/>
  <c r="J394" i="37"/>
  <c r="I394" i="37"/>
  <c r="H394" i="37"/>
  <c r="G394" i="37"/>
  <c r="F394" i="37"/>
  <c r="E394" i="37"/>
  <c r="G390" i="37"/>
  <c r="E390" i="37"/>
  <c r="G389" i="37"/>
  <c r="F389" i="37"/>
  <c r="E389" i="37"/>
  <c r="G388" i="37"/>
  <c r="E388" i="37"/>
  <c r="G380" i="37"/>
  <c r="E380" i="37"/>
  <c r="G379" i="37"/>
  <c r="E379" i="37"/>
  <c r="G376" i="37"/>
  <c r="E376" i="37"/>
  <c r="G375" i="37"/>
  <c r="E375" i="37"/>
  <c r="G372" i="37"/>
  <c r="E372" i="37"/>
  <c r="G371" i="37"/>
  <c r="E371" i="37"/>
  <c r="E366" i="37"/>
  <c r="E365" i="37"/>
  <c r="G362" i="37"/>
  <c r="E362" i="37"/>
  <c r="G361" i="37"/>
  <c r="F361" i="37"/>
  <c r="E361" i="37"/>
  <c r="G358" i="37"/>
  <c r="G357" i="37"/>
  <c r="F357" i="37"/>
  <c r="E357" i="37"/>
  <c r="G354" i="37"/>
  <c r="G353" i="37"/>
  <c r="F353" i="37"/>
  <c r="E353" i="37"/>
  <c r="G348" i="37"/>
  <c r="E348" i="37"/>
  <c r="G347" i="37"/>
  <c r="E347" i="37"/>
  <c r="G346" i="37"/>
  <c r="E346" i="37"/>
  <c r="G345" i="37"/>
  <c r="E345" i="37"/>
  <c r="G344" i="37"/>
  <c r="E344" i="37"/>
  <c r="G341" i="37"/>
  <c r="F341" i="37"/>
  <c r="E341" i="37"/>
  <c r="G340" i="37"/>
  <c r="E340" i="37"/>
  <c r="I336" i="37"/>
  <c r="H336" i="37"/>
  <c r="G336" i="37"/>
  <c r="F336" i="37"/>
  <c r="E336" i="37"/>
  <c r="I335" i="37"/>
  <c r="G335" i="37"/>
  <c r="F335" i="37"/>
  <c r="E335" i="37"/>
  <c r="I331" i="37"/>
  <c r="H331" i="37"/>
  <c r="G331" i="37"/>
  <c r="F331" i="37"/>
  <c r="E331" i="37"/>
  <c r="P330" i="37"/>
  <c r="J330" i="37"/>
  <c r="I330" i="37"/>
  <c r="H330" i="37"/>
  <c r="G330" i="37"/>
  <c r="F330" i="37"/>
  <c r="E330" i="37"/>
  <c r="I327" i="37"/>
  <c r="H327" i="37"/>
  <c r="G327" i="37"/>
  <c r="F327" i="37"/>
  <c r="E327" i="37"/>
  <c r="P326" i="37"/>
  <c r="J326" i="37"/>
  <c r="I326" i="37"/>
  <c r="H326" i="37"/>
  <c r="G326" i="37"/>
  <c r="F326" i="37"/>
  <c r="E326" i="37"/>
  <c r="I322" i="37"/>
  <c r="H322" i="37"/>
  <c r="G322" i="37"/>
  <c r="F322" i="37"/>
  <c r="E322" i="37"/>
  <c r="I321" i="37"/>
  <c r="G321" i="37"/>
  <c r="F321" i="37"/>
  <c r="E321" i="37"/>
  <c r="I318" i="37"/>
  <c r="G318" i="37"/>
  <c r="F318" i="37"/>
  <c r="E318" i="37"/>
  <c r="G317" i="37"/>
  <c r="E317" i="37"/>
  <c r="I313" i="37"/>
  <c r="H313" i="37"/>
  <c r="G313" i="37"/>
  <c r="I312" i="37"/>
  <c r="G312" i="37"/>
  <c r="F312" i="37"/>
  <c r="E312" i="37"/>
  <c r="I307" i="37"/>
  <c r="H307" i="37"/>
  <c r="G307" i="37"/>
  <c r="F307" i="37"/>
  <c r="E307" i="37"/>
  <c r="I306" i="37"/>
  <c r="G306" i="37"/>
  <c r="F306" i="37"/>
  <c r="E306" i="37"/>
  <c r="G303" i="37"/>
  <c r="E303" i="37"/>
  <c r="P302" i="37"/>
  <c r="O302" i="37"/>
  <c r="N302" i="37"/>
  <c r="M302" i="37"/>
  <c r="L302" i="37"/>
  <c r="K302" i="37"/>
  <c r="J302" i="37"/>
  <c r="I302" i="37"/>
  <c r="H302" i="37"/>
  <c r="G302" i="37"/>
  <c r="F302" i="37"/>
  <c r="E302" i="37"/>
  <c r="I298" i="37"/>
  <c r="G298" i="37"/>
  <c r="F298" i="37"/>
  <c r="E298" i="37"/>
  <c r="I297" i="37"/>
  <c r="G297" i="37"/>
  <c r="F297" i="37"/>
  <c r="E297" i="37"/>
  <c r="I293" i="37"/>
  <c r="G293" i="37"/>
  <c r="F293" i="37"/>
  <c r="E293" i="37"/>
  <c r="P292" i="37"/>
  <c r="J292" i="37"/>
  <c r="I292" i="37"/>
  <c r="H292" i="37"/>
  <c r="G292" i="37"/>
  <c r="F292" i="37"/>
  <c r="E292" i="37"/>
  <c r="I291" i="37"/>
  <c r="G291" i="37"/>
  <c r="F291" i="37"/>
  <c r="E291" i="37"/>
  <c r="I290" i="37"/>
  <c r="G290" i="37"/>
  <c r="F290" i="37"/>
  <c r="E290" i="37"/>
  <c r="I287" i="37"/>
  <c r="G287" i="37"/>
  <c r="F287" i="37"/>
  <c r="E287" i="37"/>
  <c r="G286" i="37"/>
  <c r="E286" i="37"/>
  <c r="G283" i="37"/>
  <c r="E283" i="37"/>
  <c r="P279" i="37"/>
  <c r="J279" i="37"/>
  <c r="I279" i="37"/>
  <c r="H279" i="37"/>
  <c r="G279" i="37"/>
  <c r="F279" i="37"/>
  <c r="E279" i="37"/>
  <c r="P278" i="37"/>
  <c r="P280" i="37" s="1"/>
  <c r="J278" i="37"/>
  <c r="I278" i="37"/>
  <c r="H278" i="37"/>
  <c r="G278" i="37"/>
  <c r="F278" i="37"/>
  <c r="E278" i="37"/>
  <c r="I274" i="37"/>
  <c r="G274" i="37"/>
  <c r="F274" i="37"/>
  <c r="E274" i="37"/>
  <c r="I273" i="37"/>
  <c r="G273" i="37"/>
  <c r="F273" i="37"/>
  <c r="E273" i="37"/>
  <c r="I272" i="37"/>
  <c r="H272" i="37"/>
  <c r="G272" i="37"/>
  <c r="F272" i="37"/>
  <c r="E272" i="37"/>
  <c r="I268" i="37"/>
  <c r="H268" i="37"/>
  <c r="G268" i="37"/>
  <c r="F268" i="37"/>
  <c r="E268" i="37"/>
  <c r="P267" i="37"/>
  <c r="O267" i="37"/>
  <c r="N267" i="37"/>
  <c r="M267" i="37"/>
  <c r="L267" i="37"/>
  <c r="K267" i="37"/>
  <c r="J267" i="37"/>
  <c r="I267" i="37"/>
  <c r="H267" i="37"/>
  <c r="G267" i="37"/>
  <c r="F267" i="37"/>
  <c r="E267" i="37"/>
  <c r="I264" i="37"/>
  <c r="H264" i="37"/>
  <c r="G264" i="37"/>
  <c r="F264" i="37"/>
  <c r="E264" i="37"/>
  <c r="P263" i="37"/>
  <c r="J263" i="37"/>
  <c r="I263" i="37"/>
  <c r="H263" i="37"/>
  <c r="G263" i="37"/>
  <c r="F263" i="37"/>
  <c r="E263" i="37"/>
  <c r="I256" i="37"/>
  <c r="H256" i="37"/>
  <c r="G256" i="37"/>
  <c r="F256" i="37"/>
  <c r="E256" i="37"/>
  <c r="I255" i="37"/>
  <c r="G255" i="37"/>
  <c r="F255" i="37"/>
  <c r="E255" i="37"/>
  <c r="I251" i="37"/>
  <c r="G251" i="37"/>
  <c r="F251" i="37"/>
  <c r="E251" i="37"/>
  <c r="I250" i="37"/>
  <c r="G250" i="37"/>
  <c r="F250" i="37"/>
  <c r="E250" i="37"/>
  <c r="I246" i="37"/>
  <c r="H246" i="37"/>
  <c r="G246" i="37"/>
  <c r="F246" i="37"/>
  <c r="E246" i="37"/>
  <c r="I245" i="37"/>
  <c r="G245" i="37"/>
  <c r="F245" i="37"/>
  <c r="E245" i="37"/>
  <c r="I244" i="37"/>
  <c r="G244" i="37"/>
  <c r="F244" i="37"/>
  <c r="E244" i="37"/>
  <c r="I240" i="37"/>
  <c r="G240" i="37"/>
  <c r="F240" i="37"/>
  <c r="E240" i="37"/>
  <c r="G239" i="37"/>
  <c r="F239" i="37"/>
  <c r="E239" i="37"/>
  <c r="I235" i="37"/>
  <c r="G235" i="37"/>
  <c r="F235" i="37"/>
  <c r="E235" i="37"/>
  <c r="I234" i="37"/>
  <c r="G234" i="37"/>
  <c r="F234" i="37"/>
  <c r="E234" i="37"/>
  <c r="G233" i="37"/>
  <c r="E233" i="37"/>
  <c r="G230" i="37"/>
  <c r="E230" i="37"/>
  <c r="P226" i="37"/>
  <c r="J226" i="37"/>
  <c r="I226" i="37"/>
  <c r="H226" i="37"/>
  <c r="G226" i="37"/>
  <c r="F226" i="37"/>
  <c r="E226" i="37"/>
  <c r="P225" i="37"/>
  <c r="J225" i="37"/>
  <c r="I225" i="37"/>
  <c r="H225" i="37"/>
  <c r="G225" i="37"/>
  <c r="F225" i="37"/>
  <c r="E225" i="37"/>
  <c r="G221" i="37"/>
  <c r="E221" i="37"/>
  <c r="G220" i="37"/>
  <c r="E220" i="37"/>
  <c r="G212" i="37"/>
  <c r="E212" i="37"/>
  <c r="G211" i="37"/>
  <c r="E211" i="37"/>
  <c r="G208" i="37"/>
  <c r="E208" i="37"/>
  <c r="G207" i="37"/>
  <c r="E207" i="37"/>
  <c r="G204" i="37"/>
  <c r="E204" i="37"/>
  <c r="G203" i="37"/>
  <c r="E203" i="37"/>
  <c r="E198" i="37"/>
  <c r="E197" i="37"/>
  <c r="G194" i="37"/>
  <c r="E194" i="37"/>
  <c r="G193" i="37"/>
  <c r="F193" i="37"/>
  <c r="E193" i="37"/>
  <c r="G190" i="37"/>
  <c r="G189" i="37"/>
  <c r="F189" i="37"/>
  <c r="E189" i="37"/>
  <c r="G186" i="37"/>
  <c r="G185" i="37"/>
  <c r="F185" i="37"/>
  <c r="E185" i="37"/>
  <c r="G180" i="37"/>
  <c r="E180" i="37"/>
  <c r="G179" i="37"/>
  <c r="E179" i="37"/>
  <c r="G178" i="37"/>
  <c r="E178" i="37"/>
  <c r="G177" i="37"/>
  <c r="E177" i="37"/>
  <c r="G176" i="37"/>
  <c r="E176" i="37"/>
  <c r="G173" i="37"/>
  <c r="E173" i="37"/>
  <c r="G172" i="37"/>
  <c r="E172" i="37"/>
  <c r="I168" i="37"/>
  <c r="H168" i="37"/>
  <c r="G168" i="37"/>
  <c r="F168" i="37"/>
  <c r="E168" i="37"/>
  <c r="I167" i="37"/>
  <c r="G167" i="37"/>
  <c r="F167" i="37"/>
  <c r="E167" i="37"/>
  <c r="I164" i="37"/>
  <c r="H164" i="37"/>
  <c r="G164" i="37"/>
  <c r="F164" i="37"/>
  <c r="E164" i="37"/>
  <c r="P163" i="37"/>
  <c r="J163" i="37"/>
  <c r="I163" i="37"/>
  <c r="H163" i="37"/>
  <c r="G163" i="37"/>
  <c r="F163" i="37"/>
  <c r="E163" i="37"/>
  <c r="I160" i="37"/>
  <c r="H160" i="37"/>
  <c r="G160" i="37"/>
  <c r="F160" i="37"/>
  <c r="E160" i="37"/>
  <c r="P159" i="37"/>
  <c r="J159" i="37"/>
  <c r="I159" i="37"/>
  <c r="H159" i="37"/>
  <c r="G159" i="37"/>
  <c r="F159" i="37"/>
  <c r="E159" i="37"/>
  <c r="I155" i="37"/>
  <c r="H155" i="37"/>
  <c r="G155" i="37"/>
  <c r="F155" i="37"/>
  <c r="E155" i="37"/>
  <c r="I154" i="37"/>
  <c r="G154" i="37"/>
  <c r="F154" i="37"/>
  <c r="E154" i="37"/>
  <c r="I151" i="37"/>
  <c r="G151" i="37"/>
  <c r="F151" i="37"/>
  <c r="E151" i="37"/>
  <c r="G150" i="37"/>
  <c r="E150" i="37"/>
  <c r="G146" i="37"/>
  <c r="I145" i="37"/>
  <c r="G145" i="37"/>
  <c r="F145" i="37"/>
  <c r="E145" i="37"/>
  <c r="I140" i="37"/>
  <c r="H140" i="37"/>
  <c r="G140" i="37"/>
  <c r="F140" i="37"/>
  <c r="E140" i="37"/>
  <c r="I139" i="37"/>
  <c r="G139" i="37"/>
  <c r="F139" i="37"/>
  <c r="E139" i="37"/>
  <c r="G136" i="37"/>
  <c r="E136" i="37"/>
  <c r="P135" i="37"/>
  <c r="O135" i="37"/>
  <c r="N135" i="37"/>
  <c r="M135" i="37"/>
  <c r="L135" i="37"/>
  <c r="K135" i="37"/>
  <c r="J135" i="37"/>
  <c r="I135" i="37"/>
  <c r="H135" i="37"/>
  <c r="G135" i="37"/>
  <c r="F135" i="37"/>
  <c r="E135" i="37"/>
  <c r="I131" i="37"/>
  <c r="G131" i="37"/>
  <c r="F131" i="37"/>
  <c r="E131" i="37"/>
  <c r="I130" i="37"/>
  <c r="G130" i="37"/>
  <c r="F130" i="37"/>
  <c r="E130" i="37"/>
  <c r="I126" i="37"/>
  <c r="G126" i="37"/>
  <c r="F126" i="37"/>
  <c r="E126" i="37"/>
  <c r="P125" i="37"/>
  <c r="J125" i="37"/>
  <c r="I125" i="37"/>
  <c r="H125" i="37"/>
  <c r="G125" i="37"/>
  <c r="F125" i="37"/>
  <c r="E125" i="37"/>
  <c r="I124" i="37"/>
  <c r="G124" i="37"/>
  <c r="F124" i="37"/>
  <c r="E124" i="37"/>
  <c r="I123" i="37"/>
  <c r="G123" i="37"/>
  <c r="F123" i="37"/>
  <c r="E123" i="37"/>
  <c r="I119" i="37"/>
  <c r="G119" i="37"/>
  <c r="F119" i="37"/>
  <c r="E119" i="37"/>
  <c r="G118" i="37"/>
  <c r="E118" i="37"/>
  <c r="G115" i="37"/>
  <c r="E115" i="37"/>
  <c r="P111" i="37"/>
  <c r="J111" i="37"/>
  <c r="J112" i="37" s="1"/>
  <c r="J119" i="37" s="1"/>
  <c r="I111" i="37"/>
  <c r="H111" i="37"/>
  <c r="G111" i="37"/>
  <c r="F111" i="37"/>
  <c r="E111" i="37"/>
  <c r="P110" i="37"/>
  <c r="J110" i="37"/>
  <c r="I110" i="37"/>
  <c r="H110" i="37"/>
  <c r="G110" i="37"/>
  <c r="F110" i="37"/>
  <c r="E110" i="37"/>
  <c r="I105" i="37"/>
  <c r="G105" i="37"/>
  <c r="F105" i="37"/>
  <c r="E105" i="37"/>
  <c r="I104" i="37"/>
  <c r="G104" i="37"/>
  <c r="F104" i="37"/>
  <c r="E104" i="37"/>
  <c r="I103" i="37"/>
  <c r="H103" i="37"/>
  <c r="G103" i="37"/>
  <c r="F103" i="37"/>
  <c r="E103" i="37"/>
  <c r="I99" i="37"/>
  <c r="H99" i="37"/>
  <c r="G99" i="37"/>
  <c r="F99" i="37"/>
  <c r="E99" i="37"/>
  <c r="P98" i="37"/>
  <c r="O98" i="37"/>
  <c r="N98" i="37"/>
  <c r="M98" i="37"/>
  <c r="L98" i="37"/>
  <c r="K98" i="37"/>
  <c r="J98" i="37"/>
  <c r="I98" i="37"/>
  <c r="H98" i="37"/>
  <c r="G98" i="37"/>
  <c r="F98" i="37"/>
  <c r="E98" i="37"/>
  <c r="I95" i="37"/>
  <c r="H95" i="37"/>
  <c r="G95" i="37"/>
  <c r="F95" i="37"/>
  <c r="E95" i="37"/>
  <c r="P94" i="37"/>
  <c r="J94" i="37"/>
  <c r="I94" i="37"/>
  <c r="H94" i="37"/>
  <c r="G94" i="37"/>
  <c r="F94" i="37"/>
  <c r="E94" i="37"/>
  <c r="I88" i="37"/>
  <c r="H88" i="37"/>
  <c r="G88" i="37"/>
  <c r="F88" i="37"/>
  <c r="E88" i="37"/>
  <c r="I87" i="37"/>
  <c r="G87" i="37"/>
  <c r="F87" i="37"/>
  <c r="E87" i="37"/>
  <c r="I83" i="37"/>
  <c r="G83" i="37"/>
  <c r="F83" i="37"/>
  <c r="E83" i="37"/>
  <c r="I82" i="37"/>
  <c r="G82" i="37"/>
  <c r="F82" i="37"/>
  <c r="E82" i="37"/>
  <c r="I78" i="37"/>
  <c r="H78" i="37"/>
  <c r="G78" i="37"/>
  <c r="F78" i="37"/>
  <c r="E78" i="37"/>
  <c r="I77" i="37"/>
  <c r="G77" i="37"/>
  <c r="F77" i="37"/>
  <c r="E77" i="37"/>
  <c r="I76" i="37"/>
  <c r="G76" i="37"/>
  <c r="F76" i="37"/>
  <c r="E76" i="37"/>
  <c r="I72" i="37"/>
  <c r="G72" i="37"/>
  <c r="F72" i="37"/>
  <c r="E72" i="37"/>
  <c r="G71" i="37"/>
  <c r="F71" i="37"/>
  <c r="E71" i="37"/>
  <c r="I67" i="37"/>
  <c r="G67" i="37"/>
  <c r="F67" i="37"/>
  <c r="E67" i="37"/>
  <c r="I66" i="37"/>
  <c r="G66" i="37"/>
  <c r="F66" i="37"/>
  <c r="E66" i="37"/>
  <c r="G65" i="37"/>
  <c r="E65" i="37"/>
  <c r="G62" i="37"/>
  <c r="E62" i="37"/>
  <c r="P58" i="37"/>
  <c r="J58" i="37"/>
  <c r="I58" i="37"/>
  <c r="H58" i="37"/>
  <c r="G58" i="37"/>
  <c r="F58" i="37"/>
  <c r="E58" i="37"/>
  <c r="P57" i="37"/>
  <c r="P59" i="37" s="1"/>
  <c r="P67" i="37" s="1"/>
  <c r="J57" i="37"/>
  <c r="J59" i="37" s="1"/>
  <c r="I57" i="37"/>
  <c r="H57" i="37"/>
  <c r="G57" i="37"/>
  <c r="F57" i="37"/>
  <c r="E57" i="37"/>
  <c r="G53" i="37"/>
  <c r="F53" i="37"/>
  <c r="E53" i="37"/>
  <c r="G52" i="37"/>
  <c r="E52" i="37"/>
  <c r="P44" i="37"/>
  <c r="O44" i="37"/>
  <c r="J44" i="37"/>
  <c r="I44" i="37"/>
  <c r="H44" i="37"/>
  <c r="G44" i="37"/>
  <c r="F44" i="37"/>
  <c r="E44" i="37"/>
  <c r="P43" i="37"/>
  <c r="J43" i="37"/>
  <c r="I43" i="37"/>
  <c r="H43" i="37"/>
  <c r="G43" i="37"/>
  <c r="F43" i="37"/>
  <c r="E43" i="37"/>
  <c r="G42" i="37"/>
  <c r="E42" i="37"/>
  <c r="P38" i="37"/>
  <c r="O38" i="37"/>
  <c r="J38" i="37"/>
  <c r="I38" i="37"/>
  <c r="H38" i="37"/>
  <c r="G38" i="37"/>
  <c r="F38" i="37"/>
  <c r="E38" i="37"/>
  <c r="P37" i="37"/>
  <c r="J37" i="37"/>
  <c r="I37" i="37"/>
  <c r="H37" i="37"/>
  <c r="G37" i="37"/>
  <c r="F37" i="37"/>
  <c r="E37" i="37"/>
  <c r="G36" i="37"/>
  <c r="E36" i="37"/>
  <c r="G33" i="37"/>
  <c r="E33" i="37"/>
  <c r="G32" i="37"/>
  <c r="E32" i="37"/>
  <c r="I25" i="37"/>
  <c r="G25" i="37"/>
  <c r="F25" i="37"/>
  <c r="E25" i="37"/>
  <c r="I24" i="37"/>
  <c r="H24" i="37"/>
  <c r="G24" i="37"/>
  <c r="F24" i="37"/>
  <c r="E24" i="37"/>
  <c r="I23" i="37"/>
  <c r="H23" i="37"/>
  <c r="G23" i="37"/>
  <c r="F23" i="37"/>
  <c r="E23" i="37"/>
  <c r="I20" i="37"/>
  <c r="P19" i="37"/>
  <c r="O19" i="37"/>
  <c r="N19" i="37"/>
  <c r="M19" i="37"/>
  <c r="L19" i="37"/>
  <c r="K19" i="37"/>
  <c r="J19" i="37"/>
  <c r="I19" i="37"/>
  <c r="H19" i="37"/>
  <c r="G19" i="37"/>
  <c r="F19" i="37"/>
  <c r="E19" i="37"/>
  <c r="I15" i="37"/>
  <c r="H15" i="37"/>
  <c r="G15" i="37"/>
  <c r="F15" i="37"/>
  <c r="E15" i="37"/>
  <c r="I12" i="37"/>
  <c r="H12" i="37"/>
  <c r="G12" i="37"/>
  <c r="F12" i="37"/>
  <c r="E12" i="37"/>
  <c r="P11" i="37"/>
  <c r="P13" i="37" s="1"/>
  <c r="P15" i="37" s="1"/>
  <c r="P16" i="37" s="1"/>
  <c r="P23" i="37" s="1"/>
  <c r="I11" i="37"/>
  <c r="H11" i="37"/>
  <c r="G11" i="37"/>
  <c r="F11" i="37"/>
  <c r="E11" i="37"/>
  <c r="J6" i="37"/>
  <c r="E6" i="37"/>
  <c r="E5" i="37"/>
  <c r="E4" i="37"/>
  <c r="E3" i="37"/>
  <c r="E2" i="37"/>
  <c r="A1" i="37"/>
  <c r="F11" i="43" s="1"/>
  <c r="I100" i="19"/>
  <c r="G100" i="19"/>
  <c r="F100" i="19"/>
  <c r="E100" i="19"/>
  <c r="I99" i="19"/>
  <c r="H99" i="19"/>
  <c r="G99" i="19"/>
  <c r="F99" i="19"/>
  <c r="E99" i="19"/>
  <c r="G98" i="19"/>
  <c r="F98" i="19"/>
  <c r="E98" i="19"/>
  <c r="G97" i="19"/>
  <c r="F97" i="19"/>
  <c r="E97" i="19"/>
  <c r="I91" i="19"/>
  <c r="G91" i="19"/>
  <c r="F91" i="19"/>
  <c r="E91" i="19"/>
  <c r="I90" i="19"/>
  <c r="G90" i="19"/>
  <c r="F90" i="19"/>
  <c r="E90" i="19"/>
  <c r="I87" i="19"/>
  <c r="H87" i="19"/>
  <c r="G87" i="19"/>
  <c r="F87" i="19"/>
  <c r="E87" i="19"/>
  <c r="I86" i="19"/>
  <c r="H86" i="19"/>
  <c r="G86" i="19"/>
  <c r="F86" i="19"/>
  <c r="E86" i="19"/>
  <c r="G85" i="19"/>
  <c r="F85" i="19"/>
  <c r="E85" i="19"/>
  <c r="G84" i="19"/>
  <c r="E84" i="19"/>
  <c r="G77" i="19"/>
  <c r="E77" i="19"/>
  <c r="G76" i="19"/>
  <c r="E76" i="19"/>
  <c r="G75" i="19"/>
  <c r="E75" i="19"/>
  <c r="G74" i="19"/>
  <c r="E74" i="19"/>
  <c r="I67" i="19"/>
  <c r="G67" i="19"/>
  <c r="F67" i="19"/>
  <c r="E67" i="19"/>
  <c r="J65" i="19"/>
  <c r="J67" i="19" s="1"/>
  <c r="J68" i="19" s="1"/>
  <c r="I64" i="19"/>
  <c r="G64" i="19"/>
  <c r="F64" i="19"/>
  <c r="E64" i="19"/>
  <c r="I58" i="19"/>
  <c r="G58" i="19"/>
  <c r="F58" i="19"/>
  <c r="E58" i="19"/>
  <c r="I57" i="19"/>
  <c r="G57" i="19"/>
  <c r="F57" i="19"/>
  <c r="E57" i="19"/>
  <c r="I53" i="19"/>
  <c r="G53" i="19"/>
  <c r="F53" i="19"/>
  <c r="E53" i="19"/>
  <c r="I52" i="19"/>
  <c r="G52" i="19"/>
  <c r="F52" i="19"/>
  <c r="E52" i="19"/>
  <c r="I49" i="19"/>
  <c r="H49" i="19"/>
  <c r="G49" i="19"/>
  <c r="F49" i="19"/>
  <c r="E49" i="19"/>
  <c r="G48" i="19"/>
  <c r="E48" i="19"/>
  <c r="I45" i="19"/>
  <c r="J46" i="19" s="1"/>
  <c r="G45" i="19"/>
  <c r="G20" i="37" s="1"/>
  <c r="F45" i="19"/>
  <c r="F20" i="37" s="1"/>
  <c r="E45" i="19"/>
  <c r="E20" i="37" s="1"/>
  <c r="I39" i="19"/>
  <c r="H39" i="19"/>
  <c r="G39" i="19"/>
  <c r="F39" i="19"/>
  <c r="E39" i="19"/>
  <c r="G38" i="19"/>
  <c r="F38" i="19"/>
  <c r="E38" i="19"/>
  <c r="I33" i="19"/>
  <c r="H33" i="19"/>
  <c r="G33" i="19"/>
  <c r="F33" i="19"/>
  <c r="E33" i="19"/>
  <c r="G32" i="19"/>
  <c r="F32" i="19"/>
  <c r="E32" i="19"/>
  <c r="I26" i="19"/>
  <c r="H26" i="19"/>
  <c r="G26" i="19"/>
  <c r="F26" i="19"/>
  <c r="E26" i="19"/>
  <c r="I25" i="19"/>
  <c r="H25" i="19"/>
  <c r="G25" i="19"/>
  <c r="F25" i="19"/>
  <c r="E25" i="19"/>
  <c r="I21" i="19"/>
  <c r="G21" i="19"/>
  <c r="F21" i="19"/>
  <c r="E21" i="19"/>
  <c r="G20" i="19"/>
  <c r="E20" i="19"/>
  <c r="G17" i="19"/>
  <c r="F17" i="19"/>
  <c r="F18" i="19" s="1"/>
  <c r="E17" i="19"/>
  <c r="J14" i="19"/>
  <c r="J15" i="19" s="1"/>
  <c r="I14" i="19"/>
  <c r="H14" i="19"/>
  <c r="G14" i="19"/>
  <c r="F14" i="19"/>
  <c r="E14" i="19"/>
  <c r="J11" i="19"/>
  <c r="E6" i="19"/>
  <c r="E5" i="19"/>
  <c r="E4" i="19"/>
  <c r="E3" i="19"/>
  <c r="E2" i="19"/>
  <c r="A1" i="19"/>
  <c r="F8" i="43" s="1"/>
  <c r="I42" i="39"/>
  <c r="H42" i="39"/>
  <c r="G42" i="39"/>
  <c r="F42" i="39"/>
  <c r="E42" i="39"/>
  <c r="G41" i="39"/>
  <c r="E41" i="39"/>
  <c r="N37" i="39"/>
  <c r="J37" i="39"/>
  <c r="I37" i="39"/>
  <c r="H37" i="39"/>
  <c r="G37" i="39"/>
  <c r="F37" i="39"/>
  <c r="E37" i="39"/>
  <c r="J36" i="39"/>
  <c r="I36" i="39"/>
  <c r="H36" i="39"/>
  <c r="G36" i="39"/>
  <c r="F36" i="39"/>
  <c r="E36" i="39"/>
  <c r="K35" i="39"/>
  <c r="J35" i="39"/>
  <c r="I35" i="39"/>
  <c r="H35" i="39"/>
  <c r="G35" i="39"/>
  <c r="F35" i="39"/>
  <c r="E35" i="39"/>
  <c r="J34" i="39"/>
  <c r="I34" i="39"/>
  <c r="H34" i="39"/>
  <c r="G34" i="39"/>
  <c r="F34" i="39"/>
  <c r="E34" i="39"/>
  <c r="N33" i="39"/>
  <c r="J33" i="39"/>
  <c r="I33" i="39"/>
  <c r="H33" i="39"/>
  <c r="G33" i="39"/>
  <c r="F33" i="39"/>
  <c r="E33" i="39"/>
  <c r="J32" i="39"/>
  <c r="I32" i="39"/>
  <c r="H32" i="39"/>
  <c r="G32" i="39"/>
  <c r="F32" i="39"/>
  <c r="E32" i="39"/>
  <c r="J31" i="39"/>
  <c r="I31" i="39"/>
  <c r="H31" i="39"/>
  <c r="G31" i="39"/>
  <c r="F31" i="39"/>
  <c r="E31" i="39"/>
  <c r="J30" i="39"/>
  <c r="I30" i="39"/>
  <c r="H30" i="39"/>
  <c r="G30" i="39"/>
  <c r="F30" i="39"/>
  <c r="E30" i="39"/>
  <c r="J29" i="39"/>
  <c r="I29" i="39"/>
  <c r="H29" i="39"/>
  <c r="G29" i="39"/>
  <c r="F29" i="39"/>
  <c r="E29" i="39"/>
  <c r="P28" i="39"/>
  <c r="M28" i="39"/>
  <c r="J28" i="39"/>
  <c r="I28" i="39"/>
  <c r="H28" i="39"/>
  <c r="G28" i="39"/>
  <c r="F28" i="39"/>
  <c r="E28" i="39"/>
  <c r="N27" i="39"/>
  <c r="J27" i="39"/>
  <c r="I27" i="39"/>
  <c r="H27" i="39"/>
  <c r="G27" i="39"/>
  <c r="F27" i="39"/>
  <c r="E27" i="39"/>
  <c r="K26" i="39"/>
  <c r="J26" i="39"/>
  <c r="I26" i="39"/>
  <c r="H26" i="39"/>
  <c r="G26" i="39"/>
  <c r="F26" i="39"/>
  <c r="E26" i="39"/>
  <c r="G22" i="39"/>
  <c r="F22" i="39"/>
  <c r="E22" i="39"/>
  <c r="G21" i="39"/>
  <c r="F21" i="39"/>
  <c r="E21" i="39"/>
  <c r="G20" i="39"/>
  <c r="F20" i="39"/>
  <c r="E20" i="39"/>
  <c r="G19" i="39"/>
  <c r="F19" i="39"/>
  <c r="E19" i="39"/>
  <c r="G18" i="39"/>
  <c r="F18" i="39"/>
  <c r="E18" i="39"/>
  <c r="G17" i="39"/>
  <c r="F17" i="39"/>
  <c r="E17" i="39"/>
  <c r="G16" i="39"/>
  <c r="F16" i="39"/>
  <c r="E16" i="39"/>
  <c r="G15" i="39"/>
  <c r="F15" i="39"/>
  <c r="E15" i="39"/>
  <c r="G14" i="39"/>
  <c r="F14" i="39"/>
  <c r="E14" i="39"/>
  <c r="G13" i="39"/>
  <c r="F13" i="39"/>
  <c r="E13" i="39"/>
  <c r="G12" i="39"/>
  <c r="F12" i="39"/>
  <c r="E12" i="39"/>
  <c r="G11" i="39"/>
  <c r="F11" i="39"/>
  <c r="E11" i="39"/>
  <c r="J6" i="39"/>
  <c r="E6" i="39"/>
  <c r="E5" i="39"/>
  <c r="E4" i="39"/>
  <c r="E3" i="39"/>
  <c r="E2" i="39"/>
  <c r="A1" i="39"/>
  <c r="F5" i="43" s="1"/>
  <c r="F294" i="7"/>
  <c r="F45" i="54" s="1"/>
  <c r="F293" i="7"/>
  <c r="F48" i="51" s="1"/>
  <c r="F292" i="7"/>
  <c r="F291" i="7"/>
  <c r="F290" i="7"/>
  <c r="N274" i="7"/>
  <c r="N484" i="37" s="1"/>
  <c r="M274" i="7"/>
  <c r="M484" i="37" s="1"/>
  <c r="L274" i="7"/>
  <c r="L484" i="37" s="1"/>
  <c r="K274" i="7"/>
  <c r="K484" i="37" s="1"/>
  <c r="O273" i="7"/>
  <c r="O483" i="37" s="1"/>
  <c r="N273" i="7"/>
  <c r="N483" i="37" s="1"/>
  <c r="M273" i="7"/>
  <c r="M483" i="37" s="1"/>
  <c r="L273" i="7"/>
  <c r="L483" i="37" s="1"/>
  <c r="K273" i="7"/>
  <c r="K483" i="37" s="1"/>
  <c r="N271" i="7"/>
  <c r="N44" i="37" s="1"/>
  <c r="M271" i="7"/>
  <c r="M44" i="37" s="1"/>
  <c r="L271" i="7"/>
  <c r="L44" i="37" s="1"/>
  <c r="K271" i="7"/>
  <c r="K44" i="37" s="1"/>
  <c r="O270" i="7"/>
  <c r="O43" i="37" s="1"/>
  <c r="N270" i="7"/>
  <c r="N43" i="37" s="1"/>
  <c r="M270" i="7"/>
  <c r="M43" i="37" s="1"/>
  <c r="L270" i="7"/>
  <c r="L43" i="37" s="1"/>
  <c r="K270" i="7"/>
  <c r="K43" i="37" s="1"/>
  <c r="N268" i="7"/>
  <c r="N38" i="37" s="1"/>
  <c r="M268" i="7"/>
  <c r="M38" i="37" s="1"/>
  <c r="L268" i="7"/>
  <c r="L38" i="37" s="1"/>
  <c r="K268" i="7"/>
  <c r="K38" i="37" s="1"/>
  <c r="O267" i="7"/>
  <c r="O37" i="37" s="1"/>
  <c r="N267" i="7"/>
  <c r="N37" i="37" s="1"/>
  <c r="M267" i="7"/>
  <c r="M37" i="37" s="1"/>
  <c r="L267" i="7"/>
  <c r="L37" i="37" s="1"/>
  <c r="K267" i="7"/>
  <c r="K37" i="37" s="1"/>
  <c r="M250" i="7"/>
  <c r="M11" i="37" s="1"/>
  <c r="L250" i="7"/>
  <c r="L11" i="37" s="1"/>
  <c r="K250" i="7"/>
  <c r="K11" i="37" s="1"/>
  <c r="J250" i="7"/>
  <c r="J11" i="37" s="1"/>
  <c r="L244" i="7"/>
  <c r="J244" i="7"/>
  <c r="P243" i="7"/>
  <c r="P37" i="39" s="1"/>
  <c r="O243" i="7"/>
  <c r="O37" i="39" s="1"/>
  <c r="N243" i="7"/>
  <c r="M243" i="7"/>
  <c r="M37" i="39" s="1"/>
  <c r="L243" i="7"/>
  <c r="L37" i="39" s="1"/>
  <c r="K243" i="7"/>
  <c r="K37" i="39" s="1"/>
  <c r="P242" i="7"/>
  <c r="P36" i="39" s="1"/>
  <c r="O242" i="7"/>
  <c r="O36" i="39" s="1"/>
  <c r="N242" i="7"/>
  <c r="N36" i="39" s="1"/>
  <c r="M242" i="7"/>
  <c r="M36" i="39" s="1"/>
  <c r="L242" i="7"/>
  <c r="L36" i="39" s="1"/>
  <c r="K242" i="7"/>
  <c r="K36" i="39" s="1"/>
  <c r="P241" i="7"/>
  <c r="P35" i="39" s="1"/>
  <c r="O241" i="7"/>
  <c r="O35" i="39" s="1"/>
  <c r="N241" i="7"/>
  <c r="N35" i="39" s="1"/>
  <c r="M241" i="7"/>
  <c r="M35" i="39" s="1"/>
  <c r="L241" i="7"/>
  <c r="L35" i="39" s="1"/>
  <c r="K241" i="7"/>
  <c r="P240" i="7"/>
  <c r="P34" i="39" s="1"/>
  <c r="O240" i="7"/>
  <c r="O34" i="39" s="1"/>
  <c r="N240" i="7"/>
  <c r="N34" i="39" s="1"/>
  <c r="M240" i="7"/>
  <c r="M34" i="39" s="1"/>
  <c r="L240" i="7"/>
  <c r="L34" i="39" s="1"/>
  <c r="K240" i="7"/>
  <c r="K34" i="39" s="1"/>
  <c r="P239" i="7"/>
  <c r="P33" i="39" s="1"/>
  <c r="O239" i="7"/>
  <c r="O33" i="39" s="1"/>
  <c r="N239" i="7"/>
  <c r="M239" i="7"/>
  <c r="M33" i="39" s="1"/>
  <c r="L239" i="7"/>
  <c r="L33" i="39" s="1"/>
  <c r="K239" i="7"/>
  <c r="K33" i="39" s="1"/>
  <c r="P238" i="7"/>
  <c r="P32" i="39" s="1"/>
  <c r="O238" i="7"/>
  <c r="O32" i="39" s="1"/>
  <c r="N238" i="7"/>
  <c r="N32" i="39" s="1"/>
  <c r="M238" i="7"/>
  <c r="M32" i="39" s="1"/>
  <c r="L238" i="7"/>
  <c r="L32" i="39" s="1"/>
  <c r="K238" i="7"/>
  <c r="K32" i="39" s="1"/>
  <c r="P237" i="7"/>
  <c r="P31" i="39" s="1"/>
  <c r="O237" i="7"/>
  <c r="O31" i="39" s="1"/>
  <c r="N237" i="7"/>
  <c r="N31" i="39" s="1"/>
  <c r="M237" i="7"/>
  <c r="M31" i="39" s="1"/>
  <c r="L237" i="7"/>
  <c r="L31" i="39" s="1"/>
  <c r="K237" i="7"/>
  <c r="K31" i="39" s="1"/>
  <c r="P236" i="7"/>
  <c r="P30" i="39" s="1"/>
  <c r="O236" i="7"/>
  <c r="O30" i="39" s="1"/>
  <c r="N236" i="7"/>
  <c r="N30" i="39" s="1"/>
  <c r="M236" i="7"/>
  <c r="M30" i="39" s="1"/>
  <c r="L236" i="7"/>
  <c r="L30" i="39" s="1"/>
  <c r="K236" i="7"/>
  <c r="K30" i="39" s="1"/>
  <c r="P235" i="7"/>
  <c r="P29" i="39" s="1"/>
  <c r="O235" i="7"/>
  <c r="O29" i="39" s="1"/>
  <c r="N235" i="7"/>
  <c r="N29" i="39" s="1"/>
  <c r="M235" i="7"/>
  <c r="M29" i="39" s="1"/>
  <c r="L235" i="7"/>
  <c r="L29" i="39" s="1"/>
  <c r="L38" i="39" s="1"/>
  <c r="L42" i="39" s="1"/>
  <c r="K235" i="7"/>
  <c r="K29" i="39" s="1"/>
  <c r="P234" i="7"/>
  <c r="O234" i="7"/>
  <c r="O28" i="39" s="1"/>
  <c r="N234" i="7"/>
  <c r="N28" i="39" s="1"/>
  <c r="M234" i="7"/>
  <c r="L234" i="7"/>
  <c r="L28" i="39" s="1"/>
  <c r="K234" i="7"/>
  <c r="K28" i="39" s="1"/>
  <c r="P233" i="7"/>
  <c r="P27" i="39" s="1"/>
  <c r="O233" i="7"/>
  <c r="O27" i="39" s="1"/>
  <c r="N233" i="7"/>
  <c r="M233" i="7"/>
  <c r="M27" i="39" s="1"/>
  <c r="L233" i="7"/>
  <c r="L27" i="39" s="1"/>
  <c r="K233" i="7"/>
  <c r="K27" i="39" s="1"/>
  <c r="P232" i="7"/>
  <c r="P26" i="39" s="1"/>
  <c r="O232" i="7"/>
  <c r="N232" i="7"/>
  <c r="N26" i="39" s="1"/>
  <c r="M232" i="7"/>
  <c r="M26" i="39" s="1"/>
  <c r="L232" i="7"/>
  <c r="L26" i="39" s="1"/>
  <c r="K232" i="7"/>
  <c r="O208" i="7"/>
  <c r="O107" i="53" s="1"/>
  <c r="N208" i="7"/>
  <c r="N107" i="53" s="1"/>
  <c r="M208" i="7"/>
  <c r="M107" i="53" s="1"/>
  <c r="L208" i="7"/>
  <c r="L107" i="53" s="1"/>
  <c r="K208" i="7"/>
  <c r="K107" i="53" s="1"/>
  <c r="O203" i="7"/>
  <c r="O72" i="53" s="1"/>
  <c r="N203" i="7"/>
  <c r="N72" i="53" s="1"/>
  <c r="M203" i="7"/>
  <c r="M72" i="53" s="1"/>
  <c r="L203" i="7"/>
  <c r="L72" i="53" s="1"/>
  <c r="K203" i="7"/>
  <c r="O198" i="7"/>
  <c r="O36" i="53" s="1"/>
  <c r="N198" i="7"/>
  <c r="N36" i="53" s="1"/>
  <c r="M198" i="7"/>
  <c r="M36" i="53" s="1"/>
  <c r="L198" i="7"/>
  <c r="L36" i="53" s="1"/>
  <c r="K198" i="7"/>
  <c r="K36" i="53" s="1"/>
  <c r="F185" i="7"/>
  <c r="F78" i="54" s="1"/>
  <c r="F167" i="7"/>
  <c r="F81" i="51" s="1"/>
  <c r="O166" i="7"/>
  <c r="O71" i="51" s="1"/>
  <c r="N166" i="7"/>
  <c r="N71" i="51" s="1"/>
  <c r="M166" i="7"/>
  <c r="M71" i="51" s="1"/>
  <c r="L166" i="7"/>
  <c r="L71" i="51" s="1"/>
  <c r="K166" i="7"/>
  <c r="K71" i="51" s="1"/>
  <c r="F162" i="7"/>
  <c r="F156" i="7"/>
  <c r="F226" i="46" s="1"/>
  <c r="O154" i="7"/>
  <c r="O19" i="51" s="1"/>
  <c r="N154" i="7"/>
  <c r="N19" i="51" s="1"/>
  <c r="M154" i="7"/>
  <c r="M19" i="51" s="1"/>
  <c r="L154" i="7"/>
  <c r="L19" i="51" s="1"/>
  <c r="K154" i="7"/>
  <c r="K19" i="51" s="1"/>
  <c r="O153" i="7"/>
  <c r="O18" i="51" s="1"/>
  <c r="N153" i="7"/>
  <c r="N18" i="51" s="1"/>
  <c r="M153" i="7"/>
  <c r="M18" i="51" s="1"/>
  <c r="L153" i="7"/>
  <c r="L18" i="51" s="1"/>
  <c r="K153" i="7"/>
  <c r="K18" i="51" s="1"/>
  <c r="K20" i="51" s="1"/>
  <c r="K28" i="51" s="1"/>
  <c r="F151" i="7"/>
  <c r="F14" i="51" s="1"/>
  <c r="F150" i="7"/>
  <c r="F13" i="51" s="1"/>
  <c r="F15" i="51" s="1"/>
  <c r="F26" i="51" s="1"/>
  <c r="F146" i="7"/>
  <c r="F515" i="37" s="1"/>
  <c r="O145" i="7"/>
  <c r="O505" i="37" s="1"/>
  <c r="N145" i="7"/>
  <c r="N505" i="37" s="1"/>
  <c r="M145" i="7"/>
  <c r="M505" i="37" s="1"/>
  <c r="L145" i="7"/>
  <c r="L505" i="37" s="1"/>
  <c r="K145" i="7"/>
  <c r="K505" i="37" s="1"/>
  <c r="F137" i="7"/>
  <c r="F492" i="37" s="1"/>
  <c r="F135" i="7"/>
  <c r="F131" i="7"/>
  <c r="F181" i="46" s="1"/>
  <c r="O128" i="7"/>
  <c r="O461" i="37" s="1"/>
  <c r="N128" i="7"/>
  <c r="N461" i="37" s="1"/>
  <c r="M128" i="7"/>
  <c r="M461" i="37" s="1"/>
  <c r="L128" i="7"/>
  <c r="L461" i="37" s="1"/>
  <c r="K128" i="7"/>
  <c r="K461" i="37" s="1"/>
  <c r="O116" i="7"/>
  <c r="O395" i="37" s="1"/>
  <c r="N116" i="7"/>
  <c r="N395" i="37" s="1"/>
  <c r="M116" i="7"/>
  <c r="M395" i="37" s="1"/>
  <c r="L116" i="7"/>
  <c r="L395" i="37" s="1"/>
  <c r="K116" i="7"/>
  <c r="K395" i="37" s="1"/>
  <c r="O115" i="7"/>
  <c r="O394" i="37" s="1"/>
  <c r="N115" i="7"/>
  <c r="N394" i="37" s="1"/>
  <c r="M115" i="7"/>
  <c r="M394" i="37" s="1"/>
  <c r="L115" i="7"/>
  <c r="L394" i="37" s="1"/>
  <c r="K115" i="7"/>
  <c r="K394" i="37" s="1"/>
  <c r="K396" i="37" s="1"/>
  <c r="K404" i="37" s="1"/>
  <c r="F113" i="7"/>
  <c r="F390" i="37" s="1"/>
  <c r="F111" i="7"/>
  <c r="F388" i="37" s="1"/>
  <c r="F391" i="37" s="1"/>
  <c r="F402" i="37" s="1"/>
  <c r="N106" i="7"/>
  <c r="N330" i="37" s="1"/>
  <c r="M106" i="7"/>
  <c r="M330" i="37" s="1"/>
  <c r="L106" i="7"/>
  <c r="L330" i="37" s="1"/>
  <c r="K106" i="7"/>
  <c r="K330" i="37" s="1"/>
  <c r="F98" i="7"/>
  <c r="F317" i="37" s="1"/>
  <c r="F96" i="7"/>
  <c r="F91" i="7"/>
  <c r="F132" i="46" s="1"/>
  <c r="L134" i="46" s="1"/>
  <c r="L142" i="46" s="1"/>
  <c r="F90" i="7"/>
  <c r="F97" i="46" s="1"/>
  <c r="O87" i="7"/>
  <c r="O292" i="37" s="1"/>
  <c r="N87" i="7"/>
  <c r="N292" i="37" s="1"/>
  <c r="M87" i="7"/>
  <c r="M292" i="37" s="1"/>
  <c r="L87" i="7"/>
  <c r="L292" i="37" s="1"/>
  <c r="K87" i="7"/>
  <c r="K292" i="37" s="1"/>
  <c r="O74" i="7"/>
  <c r="O226" i="37" s="1"/>
  <c r="N74" i="7"/>
  <c r="N226" i="37" s="1"/>
  <c r="M74" i="7"/>
  <c r="M226" i="37" s="1"/>
  <c r="L74" i="7"/>
  <c r="L226" i="37" s="1"/>
  <c r="K74" i="7"/>
  <c r="K226" i="37" s="1"/>
  <c r="O73" i="7"/>
  <c r="O225" i="37" s="1"/>
  <c r="N73" i="7"/>
  <c r="N225" i="37" s="1"/>
  <c r="M73" i="7"/>
  <c r="M225" i="37" s="1"/>
  <c r="M227" i="37" s="1"/>
  <c r="M235" i="37" s="1"/>
  <c r="L73" i="7"/>
  <c r="L225" i="37" s="1"/>
  <c r="L227" i="37" s="1"/>
  <c r="L235" i="37" s="1"/>
  <c r="K73" i="7"/>
  <c r="K225" i="37" s="1"/>
  <c r="K227" i="37" s="1"/>
  <c r="K235" i="37" s="1"/>
  <c r="F71" i="7"/>
  <c r="F221" i="37" s="1"/>
  <c r="F70" i="7"/>
  <c r="F220" i="37" s="1"/>
  <c r="F222" i="37" s="1"/>
  <c r="F233" i="37" s="1"/>
  <c r="F66" i="7"/>
  <c r="F173" i="37" s="1"/>
  <c r="O65" i="7"/>
  <c r="O163" i="37" s="1"/>
  <c r="N65" i="7"/>
  <c r="N163" i="37" s="1"/>
  <c r="M65" i="7"/>
  <c r="M163" i="37" s="1"/>
  <c r="L65" i="7"/>
  <c r="L163" i="37" s="1"/>
  <c r="K65" i="7"/>
  <c r="K163" i="37" s="1"/>
  <c r="F57" i="7"/>
  <c r="F150" i="37" s="1"/>
  <c r="F55" i="7"/>
  <c r="F50" i="7"/>
  <c r="F48" i="46" s="1"/>
  <c r="F49" i="7"/>
  <c r="F13" i="46" s="1"/>
  <c r="O46" i="7"/>
  <c r="O125" i="37" s="1"/>
  <c r="N46" i="7"/>
  <c r="N125" i="37" s="1"/>
  <c r="M46" i="7"/>
  <c r="M125" i="37" s="1"/>
  <c r="L46" i="7"/>
  <c r="L125" i="37" s="1"/>
  <c r="K46" i="7"/>
  <c r="K125" i="37" s="1"/>
  <c r="O33" i="7"/>
  <c r="O58" i="37" s="1"/>
  <c r="N33" i="7"/>
  <c r="N58" i="37" s="1"/>
  <c r="M33" i="7"/>
  <c r="M58" i="37" s="1"/>
  <c r="L33" i="7"/>
  <c r="L58" i="37" s="1"/>
  <c r="K33" i="7"/>
  <c r="K58" i="37" s="1"/>
  <c r="O32" i="7"/>
  <c r="O57" i="37" s="1"/>
  <c r="O59" i="37" s="1"/>
  <c r="O67" i="37" s="1"/>
  <c r="N32" i="7"/>
  <c r="N57" i="37" s="1"/>
  <c r="M32" i="7"/>
  <c r="M57" i="37" s="1"/>
  <c r="L32" i="7"/>
  <c r="L57" i="37" s="1"/>
  <c r="L59" i="37" s="1"/>
  <c r="L67" i="37" s="1"/>
  <c r="K32" i="7"/>
  <c r="K57" i="37" s="1"/>
  <c r="F29" i="7"/>
  <c r="F52" i="37" s="1"/>
  <c r="F54" i="37" s="1"/>
  <c r="F65" i="37" s="1"/>
  <c r="F16" i="7"/>
  <c r="F48" i="19" s="1"/>
  <c r="J6" i="7"/>
  <c r="E6" i="7"/>
  <c r="E5" i="7"/>
  <c r="E4" i="7"/>
  <c r="E3" i="7"/>
  <c r="E2" i="7"/>
  <c r="A1" i="7"/>
  <c r="D5" i="43" s="1"/>
  <c r="I259" i="59"/>
  <c r="I258" i="59"/>
  <c r="I257" i="59"/>
  <c r="I256" i="59"/>
  <c r="I255" i="59"/>
  <c r="I248" i="59"/>
  <c r="I247" i="59"/>
  <c r="I246" i="59"/>
  <c r="I245" i="59"/>
  <c r="I244" i="59"/>
  <c r="I237" i="59"/>
  <c r="I236" i="59"/>
  <c r="I235" i="59"/>
  <c r="I234" i="59"/>
  <c r="I233" i="59"/>
  <c r="I226" i="59"/>
  <c r="I225" i="59"/>
  <c r="I224" i="59"/>
  <c r="I223" i="59"/>
  <c r="I222" i="59"/>
  <c r="I215" i="59"/>
  <c r="I214" i="59"/>
  <c r="I213" i="59"/>
  <c r="I212" i="59"/>
  <c r="I211" i="59"/>
  <c r="I203" i="59"/>
  <c r="I202" i="59"/>
  <c r="I201" i="59"/>
  <c r="I200" i="59"/>
  <c r="I193" i="59"/>
  <c r="I192" i="59"/>
  <c r="I191" i="59"/>
  <c r="I190" i="59"/>
  <c r="I189" i="59"/>
  <c r="I182" i="59"/>
  <c r="I181" i="59"/>
  <c r="I180" i="59"/>
  <c r="I179" i="59"/>
  <c r="I178" i="59"/>
  <c r="I171" i="59"/>
  <c r="I170" i="59"/>
  <c r="I169" i="59"/>
  <c r="I168" i="59"/>
  <c r="I167" i="59"/>
  <c r="I160" i="59"/>
  <c r="I159" i="59"/>
  <c r="I158" i="59"/>
  <c r="I157" i="59"/>
  <c r="I156" i="59"/>
  <c r="I149" i="59"/>
  <c r="I148" i="59"/>
  <c r="I147" i="59"/>
  <c r="I146" i="59"/>
  <c r="I145" i="59"/>
  <c r="I138" i="59"/>
  <c r="I137" i="59"/>
  <c r="I136" i="59"/>
  <c r="I135" i="59"/>
  <c r="I134" i="59"/>
  <c r="I127" i="59"/>
  <c r="I126" i="59"/>
  <c r="I125" i="59"/>
  <c r="I124" i="59"/>
  <c r="I123" i="59"/>
  <c r="I116" i="59"/>
  <c r="I115" i="59"/>
  <c r="I114" i="59"/>
  <c r="I113" i="59"/>
  <c r="I112" i="59"/>
  <c r="I105" i="59"/>
  <c r="I104" i="59"/>
  <c r="I103" i="59"/>
  <c r="I102" i="59"/>
  <c r="I101" i="59"/>
  <c r="I94" i="59"/>
  <c r="I93" i="59"/>
  <c r="I92" i="59"/>
  <c r="I91" i="59"/>
  <c r="I90" i="59"/>
  <c r="I83" i="59"/>
  <c r="I82" i="59"/>
  <c r="I81" i="59"/>
  <c r="I80" i="59"/>
  <c r="I79" i="59"/>
  <c r="G25" i="59"/>
  <c r="O106" i="7" s="1"/>
  <c r="O330" i="37" s="1"/>
  <c r="A1" i="59"/>
  <c r="O118" i="7" s="1"/>
  <c r="O447" i="37" s="1"/>
  <c r="K81" i="64"/>
  <c r="J81" i="64"/>
  <c r="I81" i="64"/>
  <c r="H83" i="64"/>
  <c r="G83" i="64"/>
  <c r="H82" i="64"/>
  <c r="G82" i="64"/>
  <c r="H80" i="64"/>
  <c r="G80" i="64"/>
  <c r="H78" i="64"/>
  <c r="H77" i="64"/>
  <c r="H75" i="64"/>
  <c r="G75" i="64"/>
  <c r="K74" i="64"/>
  <c r="J74" i="64"/>
  <c r="G74" i="64"/>
  <c r="G72" i="64"/>
  <c r="H70" i="64"/>
  <c r="L197" i="7" s="1"/>
  <c r="L26" i="53" s="1"/>
  <c r="H69" i="64"/>
  <c r="H67" i="64"/>
  <c r="G67" i="64"/>
  <c r="G66" i="64"/>
  <c r="G64" i="64"/>
  <c r="H62" i="64"/>
  <c r="L184" i="7" s="1"/>
  <c r="L55" i="54" s="1"/>
  <c r="H61" i="64"/>
  <c r="H60" i="64"/>
  <c r="G60" i="64"/>
  <c r="H59" i="64"/>
  <c r="G59" i="64"/>
  <c r="H25" i="64"/>
  <c r="H79" i="64" s="1"/>
  <c r="G25" i="64"/>
  <c r="G79" i="64" s="1"/>
  <c r="H24" i="64"/>
  <c r="G24" i="64"/>
  <c r="G78" i="64" s="1"/>
  <c r="K23" i="64"/>
  <c r="K77" i="64" s="1"/>
  <c r="H23" i="64"/>
  <c r="G23" i="64"/>
  <c r="G77" i="64" s="1"/>
  <c r="H22" i="64"/>
  <c r="H76" i="64" s="1"/>
  <c r="G22" i="64"/>
  <c r="G76" i="64" s="1"/>
  <c r="H21" i="64"/>
  <c r="G21" i="64"/>
  <c r="H20" i="64"/>
  <c r="H74" i="64" s="1"/>
  <c r="G20" i="64"/>
  <c r="H19" i="64"/>
  <c r="H73" i="64" s="1"/>
  <c r="G19" i="64"/>
  <c r="G73" i="64" s="1"/>
  <c r="H18" i="64"/>
  <c r="H72" i="64" s="1"/>
  <c r="G18" i="64"/>
  <c r="H17" i="64"/>
  <c r="H71" i="64" s="1"/>
  <c r="G17" i="64"/>
  <c r="G71" i="64" s="1"/>
  <c r="K202" i="7" s="1"/>
  <c r="H16" i="64"/>
  <c r="G16" i="64"/>
  <c r="G70" i="64" s="1"/>
  <c r="K197" i="7" s="1"/>
  <c r="H15" i="64"/>
  <c r="G15" i="64"/>
  <c r="G69" i="64" s="1"/>
  <c r="H14" i="64"/>
  <c r="H68" i="64" s="1"/>
  <c r="G14" i="64"/>
  <c r="G68" i="64" s="1"/>
  <c r="H13" i="64"/>
  <c r="G13" i="64"/>
  <c r="H12" i="64"/>
  <c r="H66" i="64" s="1"/>
  <c r="G12" i="64"/>
  <c r="H11" i="64"/>
  <c r="H65" i="64" s="1"/>
  <c r="G11" i="64"/>
  <c r="G65" i="64" s="1"/>
  <c r="H10" i="64"/>
  <c r="H64" i="64" s="1"/>
  <c r="G10" i="64"/>
  <c r="H9" i="64"/>
  <c r="H63" i="64" s="1"/>
  <c r="G9" i="64"/>
  <c r="G63" i="64" s="1"/>
  <c r="H8" i="64"/>
  <c r="G8" i="64"/>
  <c r="G62" i="64" s="1"/>
  <c r="K184" i="7" s="1"/>
  <c r="K55" i="54" s="1"/>
  <c r="K7" i="64"/>
  <c r="K61" i="64" s="1"/>
  <c r="H7" i="64"/>
  <c r="G7" i="64"/>
  <c r="G61" i="64" s="1"/>
  <c r="H6" i="64"/>
  <c r="G6" i="64"/>
  <c r="H5" i="64"/>
  <c r="G5" i="64"/>
  <c r="K3" i="64"/>
  <c r="K18" i="64" s="1"/>
  <c r="K72" i="64" s="1"/>
  <c r="J3" i="64"/>
  <c r="J27" i="64" s="1"/>
  <c r="K2" i="64"/>
  <c r="J2" i="64"/>
  <c r="I2" i="64"/>
  <c r="I3" i="64" s="1"/>
  <c r="H2" i="64"/>
  <c r="G2" i="64"/>
  <c r="K1" i="64"/>
  <c r="J1" i="64"/>
  <c r="I1" i="64"/>
  <c r="H1" i="64"/>
  <c r="G1" i="64"/>
  <c r="B5" i="43"/>
  <c r="A1" i="43"/>
  <c r="B11" i="43" s="1"/>
  <c r="A1" i="44"/>
  <c r="B8" i="43" s="1"/>
  <c r="E41" i="41"/>
  <c r="E40" i="41"/>
  <c r="E37" i="41"/>
  <c r="E36" i="41"/>
  <c r="E35" i="41"/>
  <c r="E34" i="41"/>
  <c r="E29" i="41"/>
  <c r="E28" i="41"/>
  <c r="E27" i="41"/>
  <c r="E26" i="41"/>
  <c r="E25" i="41"/>
  <c r="E24" i="41"/>
  <c r="E23" i="41"/>
  <c r="K27" i="64" l="1"/>
  <c r="K15" i="64"/>
  <c r="K69" i="64" s="1"/>
  <c r="P493" i="37"/>
  <c r="P456" i="37"/>
  <c r="F540" i="37"/>
  <c r="E33" i="41"/>
  <c r="M396" i="37"/>
  <c r="M404" i="37" s="1"/>
  <c r="J38" i="39"/>
  <c r="J42" i="39" s="1"/>
  <c r="P112" i="37"/>
  <c r="P119" i="37" s="1"/>
  <c r="J15" i="54"/>
  <c r="O72" i="54"/>
  <c r="O79" i="54" s="1"/>
  <c r="N396" i="37"/>
  <c r="N404" i="37" s="1"/>
  <c r="L20" i="51"/>
  <c r="L28" i="51" s="1"/>
  <c r="K59" i="37"/>
  <c r="K67" i="37" s="1"/>
  <c r="O396" i="37"/>
  <c r="O404" i="37" s="1"/>
  <c r="M20" i="51"/>
  <c r="M28" i="51" s="1"/>
  <c r="J227" i="37"/>
  <c r="J235" i="37" s="1"/>
  <c r="P227" i="37"/>
  <c r="P235" i="37" s="1"/>
  <c r="J280" i="37"/>
  <c r="J396" i="37"/>
  <c r="L15" i="54"/>
  <c r="L23" i="54" s="1"/>
  <c r="P15" i="54"/>
  <c r="P23" i="54" s="1"/>
  <c r="J449" i="37"/>
  <c r="F537" i="37"/>
  <c r="F539" i="37" s="1"/>
  <c r="H208" i="7"/>
  <c r="H107" i="53" s="1"/>
  <c r="J151" i="37"/>
  <c r="O15" i="54"/>
  <c r="O23" i="54" s="1"/>
  <c r="K15" i="54"/>
  <c r="K23" i="54" s="1"/>
  <c r="L72" i="54"/>
  <c r="L79" i="54" s="1"/>
  <c r="P72" i="54"/>
  <c r="P79" i="54" s="1"/>
  <c r="K26" i="53"/>
  <c r="K62" i="53"/>
  <c r="H81" i="64"/>
  <c r="L202" i="7"/>
  <c r="L62" i="53" s="1"/>
  <c r="K93" i="7"/>
  <c r="K101" i="46" s="1"/>
  <c r="I20" i="64"/>
  <c r="I74" i="64" s="1"/>
  <c r="I12" i="64"/>
  <c r="I66" i="64" s="1"/>
  <c r="I7" i="64"/>
  <c r="I61" i="64" s="1"/>
  <c r="I26" i="64"/>
  <c r="I80" i="64" s="1"/>
  <c r="M64" i="7" s="1"/>
  <c r="M159" i="37" s="1"/>
  <c r="I24" i="64"/>
  <c r="I78" i="64" s="1"/>
  <c r="I25" i="64"/>
  <c r="I79" i="64" s="1"/>
  <c r="I9" i="64"/>
  <c r="I63" i="64" s="1"/>
  <c r="I27" i="64"/>
  <c r="I23" i="64"/>
  <c r="I77" i="64" s="1"/>
  <c r="I15" i="64"/>
  <c r="I69" i="64" s="1"/>
  <c r="I16" i="64"/>
  <c r="I70" i="64" s="1"/>
  <c r="M197" i="7" s="1"/>
  <c r="M26" i="53" s="1"/>
  <c r="I22" i="64"/>
  <c r="I76" i="64" s="1"/>
  <c r="I18" i="64"/>
  <c r="I72" i="64" s="1"/>
  <c r="I10" i="64"/>
  <c r="I64" i="64" s="1"/>
  <c r="I8" i="64"/>
  <c r="I62" i="64" s="1"/>
  <c r="M184" i="7" s="1"/>
  <c r="M55" i="54" s="1"/>
  <c r="I14" i="64"/>
  <c r="I68" i="64" s="1"/>
  <c r="I6" i="64"/>
  <c r="I33" i="64" s="1"/>
  <c r="I60" i="64" s="1"/>
  <c r="I29" i="64"/>
  <c r="I83" i="64" s="1"/>
  <c r="I21" i="64"/>
  <c r="I75" i="64" s="1"/>
  <c r="I13" i="64"/>
  <c r="I67" i="64" s="1"/>
  <c r="I5" i="64"/>
  <c r="I59" i="64" s="1"/>
  <c r="I28" i="64"/>
  <c r="I82" i="64" s="1"/>
  <c r="I17" i="64"/>
  <c r="I71" i="64" s="1"/>
  <c r="M202" i="7" s="1"/>
  <c r="M62" i="53" s="1"/>
  <c r="I19" i="64"/>
  <c r="I73" i="64" s="1"/>
  <c r="I11" i="64"/>
  <c r="I65" i="64" s="1"/>
  <c r="O124" i="7"/>
  <c r="O432" i="37" s="1"/>
  <c r="L133" i="7"/>
  <c r="L185" i="46" s="1"/>
  <c r="N36" i="7"/>
  <c r="N111" i="37" s="1"/>
  <c r="L207" i="7"/>
  <c r="L97" i="53" s="1"/>
  <c r="N38" i="39"/>
  <c r="N42" i="39" s="1"/>
  <c r="J318" i="37"/>
  <c r="J319" i="37" s="1"/>
  <c r="J321" i="37" s="1"/>
  <c r="J287" i="37"/>
  <c r="J6" i="64"/>
  <c r="J33" i="64" s="1"/>
  <c r="J60" i="64" s="1"/>
  <c r="K9" i="64"/>
  <c r="K63" i="64" s="1"/>
  <c r="J14" i="64"/>
  <c r="J68" i="64" s="1"/>
  <c r="N53" i="7" s="1"/>
  <c r="N52" i="46" s="1"/>
  <c r="K17" i="64"/>
  <c r="K71" i="64" s="1"/>
  <c r="J22" i="64"/>
  <c r="J76" i="64" s="1"/>
  <c r="K25" i="64"/>
  <c r="K79" i="64" s="1"/>
  <c r="J28" i="64"/>
  <c r="J82" i="64" s="1"/>
  <c r="N144" i="7" s="1"/>
  <c r="N501" i="37" s="1"/>
  <c r="K76" i="7"/>
  <c r="K278" i="37" s="1"/>
  <c r="M119" i="7"/>
  <c r="M448" i="37" s="1"/>
  <c r="M228" i="46"/>
  <c r="M236" i="46" s="1"/>
  <c r="L228" i="46"/>
  <c r="L236" i="46" s="1"/>
  <c r="K228" i="46"/>
  <c r="K236" i="46" s="1"/>
  <c r="O26" i="39"/>
  <c r="O38" i="39" s="1"/>
  <c r="O42" i="39" s="1"/>
  <c r="O244" i="7"/>
  <c r="N244" i="7"/>
  <c r="O36" i="7"/>
  <c r="O111" i="37" s="1"/>
  <c r="L119" i="7"/>
  <c r="L448" i="37" s="1"/>
  <c r="M244" i="7"/>
  <c r="M245" i="7" s="1"/>
  <c r="J12" i="64"/>
  <c r="J66" i="64" s="1"/>
  <c r="N158" i="7" s="1"/>
  <c r="N230" i="46" s="1"/>
  <c r="K207" i="7"/>
  <c r="K119" i="7"/>
  <c r="K448" i="37" s="1"/>
  <c r="K72" i="53"/>
  <c r="H203" i="7"/>
  <c r="H72" i="53" s="1"/>
  <c r="K14" i="64"/>
  <c r="K68" i="64" s="1"/>
  <c r="O53" i="7" s="1"/>
  <c r="O52" i="46" s="1"/>
  <c r="J19" i="64"/>
  <c r="J73" i="64" s="1"/>
  <c r="K144" i="7"/>
  <c r="K501" i="37" s="1"/>
  <c r="N227" i="37"/>
  <c r="N235" i="37" s="1"/>
  <c r="P38" i="39"/>
  <c r="P42" i="39" s="1"/>
  <c r="J52" i="19"/>
  <c r="J54" i="19" s="1"/>
  <c r="K11" i="64"/>
  <c r="K65" i="64" s="1"/>
  <c r="O133" i="7" s="1"/>
  <c r="O185" i="46" s="1"/>
  <c r="J16" i="64"/>
  <c r="J70" i="64" s="1"/>
  <c r="N197" i="7" s="1"/>
  <c r="N26" i="53" s="1"/>
  <c r="K19" i="64"/>
  <c r="K73" i="64" s="1"/>
  <c r="J24" i="64"/>
  <c r="J78" i="64" s="1"/>
  <c r="J26" i="64"/>
  <c r="J80" i="64" s="1"/>
  <c r="L144" i="7"/>
  <c r="L501" i="37" s="1"/>
  <c r="K52" i="7"/>
  <c r="K17" i="46" s="1"/>
  <c r="N59" i="37"/>
  <c r="N67" i="37" s="1"/>
  <c r="L35" i="7"/>
  <c r="L110" i="37" s="1"/>
  <c r="O227" i="37"/>
  <c r="O235" i="37" s="1"/>
  <c r="L77" i="7"/>
  <c r="L279" i="37" s="1"/>
  <c r="J21" i="19"/>
  <c r="J100" i="19"/>
  <c r="J101" i="19" s="1"/>
  <c r="M38" i="39"/>
  <c r="M42" i="39" s="1"/>
  <c r="K20" i="64"/>
  <c r="K6" i="64"/>
  <c r="K60" i="64" s="1"/>
  <c r="O83" i="7" s="1"/>
  <c r="O263" i="37" s="1"/>
  <c r="K28" i="64"/>
  <c r="K82" i="64" s="1"/>
  <c r="O144" i="7" s="1"/>
  <c r="O501" i="37" s="1"/>
  <c r="M59" i="37"/>
  <c r="M67" i="37" s="1"/>
  <c r="K35" i="7"/>
  <c r="K110" i="37" s="1"/>
  <c r="J8" i="64"/>
  <c r="J62" i="64" s="1"/>
  <c r="N184" i="7" s="1"/>
  <c r="N55" i="54" s="1"/>
  <c r="J5" i="64"/>
  <c r="J59" i="64" s="1"/>
  <c r="N42" i="7" s="1"/>
  <c r="N94" i="37" s="1"/>
  <c r="K8" i="64"/>
  <c r="K62" i="64" s="1"/>
  <c r="O184" i="7" s="1"/>
  <c r="O55" i="54" s="1"/>
  <c r="J13" i="64"/>
  <c r="J67" i="64" s="1"/>
  <c r="K16" i="64"/>
  <c r="K70" i="64" s="1"/>
  <c r="O197" i="7" s="1"/>
  <c r="O26" i="53" s="1"/>
  <c r="J21" i="64"/>
  <c r="J75" i="64" s="1"/>
  <c r="K24" i="64"/>
  <c r="K78" i="64" s="1"/>
  <c r="K26" i="64"/>
  <c r="K80" i="64" s="1"/>
  <c r="O64" i="7" s="1"/>
  <c r="O159" i="37" s="1"/>
  <c r="J29" i="64"/>
  <c r="J83" i="64" s="1"/>
  <c r="N165" i="7" s="1"/>
  <c r="N67" i="51" s="1"/>
  <c r="M35" i="7"/>
  <c r="M110" i="37" s="1"/>
  <c r="P15" i="46"/>
  <c r="P23" i="46" s="1"/>
  <c r="O15" i="46"/>
  <c r="O23" i="46" s="1"/>
  <c r="M77" i="7"/>
  <c r="M279" i="37" s="1"/>
  <c r="F84" i="7"/>
  <c r="F286" i="37" s="1"/>
  <c r="F259" i="46"/>
  <c r="F263" i="46"/>
  <c r="F90" i="51"/>
  <c r="F94" i="51"/>
  <c r="J152" i="37"/>
  <c r="J154" i="37" s="1"/>
  <c r="J20" i="64"/>
  <c r="F125" i="7"/>
  <c r="F455" i="37" s="1"/>
  <c r="J9" i="64"/>
  <c r="J63" i="64" s="1"/>
  <c r="N52" i="7" s="1"/>
  <c r="N17" i="46" s="1"/>
  <c r="K12" i="64"/>
  <c r="K66" i="64" s="1"/>
  <c r="O158" i="7" s="1"/>
  <c r="O230" i="46" s="1"/>
  <c r="J17" i="64"/>
  <c r="J71" i="64" s="1"/>
  <c r="N202" i="7" s="1"/>
  <c r="N62" i="53" s="1"/>
  <c r="J25" i="64"/>
  <c r="J79" i="64" s="1"/>
  <c r="J11" i="64"/>
  <c r="J65" i="64" s="1"/>
  <c r="N133" i="7" s="1"/>
  <c r="N185" i="46" s="1"/>
  <c r="K158" i="7"/>
  <c r="K230" i="46" s="1"/>
  <c r="L76" i="7"/>
  <c r="L278" i="37" s="1"/>
  <c r="J10" i="64"/>
  <c r="J64" i="64" s="1"/>
  <c r="N93" i="7" s="1"/>
  <c r="N101" i="46" s="1"/>
  <c r="K13" i="64"/>
  <c r="K67" i="64" s="1"/>
  <c r="J18" i="64"/>
  <c r="J72" i="64" s="1"/>
  <c r="K21" i="64"/>
  <c r="K75" i="64" s="1"/>
  <c r="K29" i="64"/>
  <c r="K83" i="64" s="1"/>
  <c r="O165" i="7" s="1"/>
  <c r="O67" i="51" s="1"/>
  <c r="N35" i="7"/>
  <c r="N110" i="37" s="1"/>
  <c r="M50" i="46"/>
  <c r="M58" i="46" s="1"/>
  <c r="L50" i="46"/>
  <c r="L58" i="46" s="1"/>
  <c r="K50" i="46"/>
  <c r="K58" i="46" s="1"/>
  <c r="N77" i="7"/>
  <c r="N279" i="37" s="1"/>
  <c r="L396" i="37"/>
  <c r="L404" i="37" s="1"/>
  <c r="N183" i="46"/>
  <c r="N191" i="46" s="1"/>
  <c r="M183" i="46"/>
  <c r="M191" i="46" s="1"/>
  <c r="K183" i="46"/>
  <c r="K191" i="46" s="1"/>
  <c r="H198" i="7"/>
  <c r="H36" i="53" s="1"/>
  <c r="F45" i="53"/>
  <c r="F136" i="37"/>
  <c r="K38" i="39"/>
  <c r="K42" i="39" s="1"/>
  <c r="F20" i="19"/>
  <c r="F84" i="19"/>
  <c r="J67" i="37"/>
  <c r="F85" i="46"/>
  <c r="F89" i="46"/>
  <c r="F204" i="37"/>
  <c r="F212" i="37"/>
  <c r="K22" i="64"/>
  <c r="K76" i="64" s="1"/>
  <c r="L99" i="46"/>
  <c r="L107" i="46" s="1"/>
  <c r="J99" i="46"/>
  <c r="N119" i="7"/>
  <c r="N448" i="37" s="1"/>
  <c r="F214" i="46"/>
  <c r="F218" i="46"/>
  <c r="F546" i="37"/>
  <c r="F554" i="37"/>
  <c r="K5" i="64"/>
  <c r="K59" i="64" s="1"/>
  <c r="O42" i="7" s="1"/>
  <c r="O94" i="37" s="1"/>
  <c r="J7" i="64"/>
  <c r="J61" i="64" s="1"/>
  <c r="N124" i="7" s="1"/>
  <c r="N432" i="37" s="1"/>
  <c r="K10" i="64"/>
  <c r="K64" i="64" s="1"/>
  <c r="O93" i="7" s="1"/>
  <c r="O101" i="46" s="1"/>
  <c r="J15" i="64"/>
  <c r="J69" i="64" s="1"/>
  <c r="N94" i="7" s="1"/>
  <c r="N136" i="46" s="1"/>
  <c r="J23" i="64"/>
  <c r="J77" i="64" s="1"/>
  <c r="M36" i="7"/>
  <c r="M111" i="37" s="1"/>
  <c r="F43" i="7"/>
  <c r="F118" i="37" s="1"/>
  <c r="J120" i="37" s="1"/>
  <c r="J123" i="37" s="1"/>
  <c r="O77" i="7"/>
  <c r="O279" i="37" s="1"/>
  <c r="F169" i="46"/>
  <c r="F173" i="46"/>
  <c r="F380" i="37"/>
  <c r="F372" i="37"/>
  <c r="K118" i="7"/>
  <c r="K447" i="37" s="1"/>
  <c r="K244" i="7"/>
  <c r="K245" i="7" s="1"/>
  <c r="N20" i="51"/>
  <c r="N28" i="51" s="1"/>
  <c r="F81" i="53"/>
  <c r="F303" i="37"/>
  <c r="O20" i="51"/>
  <c r="O28" i="51" s="1"/>
  <c r="F117" i="53"/>
  <c r="F472" i="37"/>
  <c r="P287" i="37"/>
  <c r="P318" i="37"/>
  <c r="P319" i="37" s="1"/>
  <c r="P321" i="37" s="1"/>
  <c r="N49" i="51"/>
  <c r="L49" i="51"/>
  <c r="K49" i="51"/>
  <c r="P49" i="51"/>
  <c r="O49" i="51"/>
  <c r="M49" i="51"/>
  <c r="J49" i="51"/>
  <c r="H396" i="37"/>
  <c r="H404" i="37" s="1"/>
  <c r="J404" i="37"/>
  <c r="K46" i="54"/>
  <c r="P46" i="54"/>
  <c r="O46" i="54"/>
  <c r="J46" i="54"/>
  <c r="L46" i="54"/>
  <c r="N46" i="54"/>
  <c r="M46" i="54"/>
  <c r="P494" i="37"/>
  <c r="P496" i="37" s="1"/>
  <c r="F23" i="39"/>
  <c r="F41" i="39" s="1"/>
  <c r="J15" i="46"/>
  <c r="O99" i="46"/>
  <c r="O107" i="46" s="1"/>
  <c r="K15" i="46"/>
  <c r="K23" i="46" s="1"/>
  <c r="P50" i="46"/>
  <c r="P58" i="46" s="1"/>
  <c r="P99" i="46"/>
  <c r="P107" i="46" s="1"/>
  <c r="F541" i="37"/>
  <c r="J50" i="46"/>
  <c r="O134" i="46"/>
  <c r="O142" i="46" s="1"/>
  <c r="K99" i="46"/>
  <c r="K107" i="46" s="1"/>
  <c r="P134" i="46"/>
  <c r="P142" i="46" s="1"/>
  <c r="J183" i="46"/>
  <c r="J6" i="20"/>
  <c r="J6" i="40"/>
  <c r="J6" i="54"/>
  <c r="J6" i="53"/>
  <c r="J6" i="51"/>
  <c r="J6" i="46"/>
  <c r="J6" i="19"/>
  <c r="K11" i="19"/>
  <c r="L15" i="46"/>
  <c r="L23" i="46" s="1"/>
  <c r="H20" i="51"/>
  <c r="J28" i="51"/>
  <c r="M15" i="46"/>
  <c r="M23" i="46" s="1"/>
  <c r="K134" i="46"/>
  <c r="K142" i="46" s="1"/>
  <c r="N228" i="46"/>
  <c r="N236" i="46" s="1"/>
  <c r="N15" i="46"/>
  <c r="N23" i="46" s="1"/>
  <c r="O228" i="46"/>
  <c r="O236" i="46" s="1"/>
  <c r="N50" i="46"/>
  <c r="N58" i="46" s="1"/>
  <c r="M99" i="46"/>
  <c r="M107" i="46" s="1"/>
  <c r="O183" i="46"/>
  <c r="O191" i="46" s="1"/>
  <c r="P228" i="46"/>
  <c r="P236" i="46" s="1"/>
  <c r="O50" i="46"/>
  <c r="O58" i="46" s="1"/>
  <c r="N99" i="46"/>
  <c r="N107" i="46" s="1"/>
  <c r="N134" i="46"/>
  <c r="N142" i="46" s="1"/>
  <c r="L183" i="46"/>
  <c r="L191" i="46" s="1"/>
  <c r="J134" i="46"/>
  <c r="J228" i="46"/>
  <c r="L80" i="54"/>
  <c r="L82" i="54" s="1"/>
  <c r="P80" i="54"/>
  <c r="P82" i="54" s="1"/>
  <c r="M80" i="54"/>
  <c r="M82" i="54" s="1"/>
  <c r="H72" i="54"/>
  <c r="J80" i="54"/>
  <c r="N80" i="54"/>
  <c r="N82" i="54" s="1"/>
  <c r="M134" i="46"/>
  <c r="M142" i="46" s="1"/>
  <c r="P183" i="46"/>
  <c r="P191" i="46" s="1"/>
  <c r="J23" i="54"/>
  <c r="H15" i="54"/>
  <c r="O80" i="54"/>
  <c r="O82" i="54" s="1"/>
  <c r="K80" i="54"/>
  <c r="K82" i="54" s="1"/>
  <c r="O35" i="7"/>
  <c r="O110" i="37" s="1"/>
  <c r="M76" i="7"/>
  <c r="M278" i="37" s="1"/>
  <c r="L118" i="7"/>
  <c r="L447" i="37" s="1"/>
  <c r="O119" i="7"/>
  <c r="O448" i="37" s="1"/>
  <c r="O449" i="37" s="1"/>
  <c r="K36" i="7"/>
  <c r="K111" i="37" s="1"/>
  <c r="N76" i="7"/>
  <c r="N278" i="37" s="1"/>
  <c r="M118" i="7"/>
  <c r="M447" i="37" s="1"/>
  <c r="L36" i="7"/>
  <c r="L111" i="37" s="1"/>
  <c r="O76" i="7"/>
  <c r="O278" i="37" s="1"/>
  <c r="N118" i="7"/>
  <c r="N447" i="37" s="1"/>
  <c r="K77" i="7"/>
  <c r="K279" i="37" s="1"/>
  <c r="M449" i="37" l="1"/>
  <c r="M456" i="37" s="1"/>
  <c r="M457" i="37" s="1"/>
  <c r="M459" i="37" s="1"/>
  <c r="N112" i="37"/>
  <c r="N119" i="37" s="1"/>
  <c r="N120" i="37" s="1"/>
  <c r="N123" i="37" s="1"/>
  <c r="L449" i="37"/>
  <c r="L456" i="37" s="1"/>
  <c r="L457" i="37" s="1"/>
  <c r="L459" i="37" s="1"/>
  <c r="J493" i="37"/>
  <c r="J494" i="37" s="1"/>
  <c r="J496" i="37" s="1"/>
  <c r="J456" i="37"/>
  <c r="P151" i="37"/>
  <c r="P152" i="37" s="1"/>
  <c r="P154" i="37" s="1"/>
  <c r="P288" i="37"/>
  <c r="P290" i="37" s="1"/>
  <c r="J457" i="37"/>
  <c r="J459" i="37" s="1"/>
  <c r="L112" i="37"/>
  <c r="L119" i="37" s="1"/>
  <c r="L120" i="37" s="1"/>
  <c r="L123" i="37" s="1"/>
  <c r="M280" i="37"/>
  <c r="M318" i="37" s="1"/>
  <c r="M319" i="37" s="1"/>
  <c r="M321" i="37" s="1"/>
  <c r="N449" i="37"/>
  <c r="N493" i="37" s="1"/>
  <c r="N494" i="37" s="1"/>
  <c r="N496" i="37" s="1"/>
  <c r="J288" i="37"/>
  <c r="J290" i="37" s="1"/>
  <c r="K280" i="37"/>
  <c r="K318" i="37" s="1"/>
  <c r="K319" i="37" s="1"/>
  <c r="O112" i="37"/>
  <c r="O151" i="37" s="1"/>
  <c r="O152" i="37" s="1"/>
  <c r="O154" i="37" s="1"/>
  <c r="L280" i="37"/>
  <c r="L287" i="37" s="1"/>
  <c r="L288" i="37" s="1"/>
  <c r="L290" i="37" s="1"/>
  <c r="K449" i="37"/>
  <c r="K112" i="37"/>
  <c r="K151" i="37" s="1"/>
  <c r="K152" i="37" s="1"/>
  <c r="O280" i="37"/>
  <c r="O287" i="37" s="1"/>
  <c r="O288" i="37" s="1"/>
  <c r="O290" i="37" s="1"/>
  <c r="K43" i="39"/>
  <c r="J43" i="39"/>
  <c r="P43" i="39"/>
  <c r="O43" i="39"/>
  <c r="N43" i="39"/>
  <c r="M43" i="39"/>
  <c r="L43" i="39"/>
  <c r="J96" i="54"/>
  <c r="J49" i="54"/>
  <c r="O53" i="51"/>
  <c r="O76" i="51"/>
  <c r="O241" i="46"/>
  <c r="P473" i="37"/>
  <c r="O473" i="37"/>
  <c r="N473" i="37"/>
  <c r="M473" i="37"/>
  <c r="L473" i="37"/>
  <c r="K473" i="37"/>
  <c r="J473" i="37"/>
  <c r="K46" i="53"/>
  <c r="K49" i="53" s="1"/>
  <c r="J46" i="53"/>
  <c r="J49" i="53" s="1"/>
  <c r="P46" i="53"/>
  <c r="P49" i="53" s="1"/>
  <c r="O46" i="53"/>
  <c r="O49" i="53" s="1"/>
  <c r="M46" i="53"/>
  <c r="M49" i="53" s="1"/>
  <c r="N46" i="53"/>
  <c r="N49" i="53" s="1"/>
  <c r="L46" i="53"/>
  <c r="L49" i="53" s="1"/>
  <c r="N207" i="7"/>
  <c r="N97" i="53" s="1"/>
  <c r="O202" i="7"/>
  <c r="O62" i="53" s="1"/>
  <c r="M207" i="7"/>
  <c r="M97" i="53" s="1"/>
  <c r="M124" i="7"/>
  <c r="M432" i="37" s="1"/>
  <c r="K94" i="7"/>
  <c r="K136" i="46" s="1"/>
  <c r="L53" i="7"/>
  <c r="L52" i="46" s="1"/>
  <c r="L52" i="7"/>
  <c r="L17" i="46" s="1"/>
  <c r="J23" i="46"/>
  <c r="H15" i="46"/>
  <c r="H23" i="46" s="1"/>
  <c r="O96" i="54"/>
  <c r="O49" i="54"/>
  <c r="P76" i="51"/>
  <c r="P241" i="46"/>
  <c r="P53" i="51"/>
  <c r="N118" i="53"/>
  <c r="N121" i="53" s="1"/>
  <c r="M118" i="53"/>
  <c r="M121" i="53" s="1"/>
  <c r="L118" i="53"/>
  <c r="L121" i="53" s="1"/>
  <c r="K118" i="53"/>
  <c r="K121" i="53" s="1"/>
  <c r="J118" i="53"/>
  <c r="J121" i="53" s="1"/>
  <c r="P118" i="53"/>
  <c r="P121" i="53" s="1"/>
  <c r="O118" i="53"/>
  <c r="O121" i="53" s="1"/>
  <c r="K133" i="7"/>
  <c r="K185" i="46" s="1"/>
  <c r="M165" i="7"/>
  <c r="M67" i="51" s="1"/>
  <c r="M94" i="7"/>
  <c r="M136" i="46" s="1"/>
  <c r="M158" i="7"/>
  <c r="M230" i="46" s="1"/>
  <c r="L124" i="7"/>
  <c r="L432" i="37" s="1"/>
  <c r="L93" i="7"/>
  <c r="L101" i="46" s="1"/>
  <c r="N105" i="7"/>
  <c r="N326" i="37" s="1"/>
  <c r="L137" i="37"/>
  <c r="J137" i="37"/>
  <c r="P137" i="37"/>
  <c r="O137" i="37"/>
  <c r="N137" i="37"/>
  <c r="M137" i="37"/>
  <c r="K137" i="37"/>
  <c r="P457" i="37"/>
  <c r="P459" i="37" s="1"/>
  <c r="P96" i="54"/>
  <c r="P49" i="54"/>
  <c r="K76" i="51"/>
  <c r="K53" i="51"/>
  <c r="K241" i="46"/>
  <c r="J107" i="46"/>
  <c r="H99" i="46"/>
  <c r="H107" i="46" s="1"/>
  <c r="H59" i="37"/>
  <c r="O52" i="7"/>
  <c r="O17" i="46" s="1"/>
  <c r="K165" i="7"/>
  <c r="K67" i="51" s="1"/>
  <c r="M133" i="7"/>
  <c r="M185" i="46" s="1"/>
  <c r="M83" i="7"/>
  <c r="M263" i="37" s="1"/>
  <c r="K124" i="7"/>
  <c r="K432" i="37" s="1"/>
  <c r="L94" i="7"/>
  <c r="L136" i="46" s="1"/>
  <c r="N280" i="37"/>
  <c r="N287" i="37" s="1"/>
  <c r="N288" i="37" s="1"/>
  <c r="N290" i="37" s="1"/>
  <c r="H228" i="46"/>
  <c r="H236" i="46" s="1"/>
  <c r="J236" i="46"/>
  <c r="K96" i="54"/>
  <c r="K49" i="54"/>
  <c r="L53" i="51"/>
  <c r="L241" i="46"/>
  <c r="L76" i="51"/>
  <c r="N83" i="7"/>
  <c r="N263" i="37" s="1"/>
  <c r="K42" i="7"/>
  <c r="K94" i="37" s="1"/>
  <c r="M53" i="7"/>
  <c r="M52" i="46" s="1"/>
  <c r="L42" i="7"/>
  <c r="L94" i="37" s="1"/>
  <c r="H227" i="37"/>
  <c r="K105" i="7"/>
  <c r="K326" i="37" s="1"/>
  <c r="F21" i="51"/>
  <c r="F23" i="51" s="1"/>
  <c r="F24" i="51" s="1"/>
  <c r="F18" i="20" s="1"/>
  <c r="H28" i="51"/>
  <c r="J191" i="46"/>
  <c r="H183" i="46"/>
  <c r="H191" i="46" s="1"/>
  <c r="M76" i="51"/>
  <c r="M53" i="51"/>
  <c r="M241" i="46"/>
  <c r="J142" i="46"/>
  <c r="H134" i="46"/>
  <c r="H142" i="46" s="1"/>
  <c r="N53" i="51"/>
  <c r="N76" i="51"/>
  <c r="N241" i="46"/>
  <c r="J304" i="37"/>
  <c r="P304" i="37"/>
  <c r="O304" i="37"/>
  <c r="K304" i="37"/>
  <c r="N304" i="37"/>
  <c r="M304" i="37"/>
  <c r="L304" i="37"/>
  <c r="M112" i="37"/>
  <c r="J5" i="20"/>
  <c r="J5" i="40"/>
  <c r="J5" i="54"/>
  <c r="J5" i="51"/>
  <c r="J5" i="53"/>
  <c r="J5" i="46"/>
  <c r="J5" i="19"/>
  <c r="J5" i="39"/>
  <c r="J5" i="37"/>
  <c r="J5" i="7"/>
  <c r="L83" i="7"/>
  <c r="L263" i="37" s="1"/>
  <c r="K83" i="7"/>
  <c r="K263" i="37" s="1"/>
  <c r="J31" i="53"/>
  <c r="J67" i="53"/>
  <c r="J102" i="53"/>
  <c r="J37" i="51"/>
  <c r="J40" i="51" s="1"/>
  <c r="J66" i="54"/>
  <c r="J27" i="51"/>
  <c r="J29" i="51" s="1"/>
  <c r="J22" i="54"/>
  <c r="J24" i="54" s="1"/>
  <c r="J32" i="54"/>
  <c r="J35" i="54" s="1"/>
  <c r="J244" i="37"/>
  <c r="J247" i="37" s="1"/>
  <c r="J403" i="37"/>
  <c r="J405" i="37" s="1"/>
  <c r="J413" i="37"/>
  <c r="J416" i="37" s="1"/>
  <c r="J66" i="37"/>
  <c r="J68" i="37" s="1"/>
  <c r="J58" i="19"/>
  <c r="J76" i="37"/>
  <c r="J79" i="37" s="1"/>
  <c r="J25" i="37"/>
  <c r="J26" i="37" s="1"/>
  <c r="J274" i="37"/>
  <c r="J443" i="37"/>
  <c r="J234" i="37"/>
  <c r="J236" i="37" s="1"/>
  <c r="J105" i="37"/>
  <c r="O94" i="7"/>
  <c r="O136" i="46" s="1"/>
  <c r="M52" i="7"/>
  <c r="M17" i="46" s="1"/>
  <c r="L158" i="7"/>
  <c r="L230" i="46" s="1"/>
  <c r="K53" i="7"/>
  <c r="K52" i="46" s="1"/>
  <c r="L165" i="7"/>
  <c r="L67" i="51" s="1"/>
  <c r="L96" i="54"/>
  <c r="L49" i="54"/>
  <c r="P120" i="37"/>
  <c r="P123" i="37" s="1"/>
  <c r="H80" i="54"/>
  <c r="H82" i="54" s="1"/>
  <c r="J82" i="54"/>
  <c r="K6" i="40"/>
  <c r="K6" i="53"/>
  <c r="K6" i="20"/>
  <c r="K6" i="51"/>
  <c r="K6" i="46"/>
  <c r="K6" i="54"/>
  <c r="K14" i="19"/>
  <c r="K15" i="19" s="1"/>
  <c r="L11" i="19"/>
  <c r="K6" i="19"/>
  <c r="K6" i="37"/>
  <c r="K6" i="7"/>
  <c r="K6" i="39"/>
  <c r="M96" i="54"/>
  <c r="M49" i="54"/>
  <c r="L82" i="53"/>
  <c r="L85" i="53" s="1"/>
  <c r="K82" i="53"/>
  <c r="K85" i="53" s="1"/>
  <c r="J82" i="53"/>
  <c r="J85" i="53" s="1"/>
  <c r="P82" i="53"/>
  <c r="P85" i="53" s="1"/>
  <c r="N82" i="53"/>
  <c r="N85" i="53" s="1"/>
  <c r="O82" i="53"/>
  <c r="O85" i="53" s="1"/>
  <c r="M82" i="53"/>
  <c r="M85" i="53" s="1"/>
  <c r="O207" i="7"/>
  <c r="O97" i="53" s="1"/>
  <c r="N245" i="7"/>
  <c r="M144" i="7"/>
  <c r="M501" i="37" s="1"/>
  <c r="M93" i="7"/>
  <c r="M101" i="46" s="1"/>
  <c r="L245" i="7"/>
  <c r="L105" i="7"/>
  <c r="L326" i="37" s="1"/>
  <c r="O105" i="7"/>
  <c r="O326" i="37" s="1"/>
  <c r="H197" i="7"/>
  <c r="H26" i="53" s="1"/>
  <c r="F64" i="40"/>
  <c r="F550" i="37"/>
  <c r="F16" i="54"/>
  <c r="F18" i="54" s="1"/>
  <c r="F19" i="54" s="1"/>
  <c r="H23" i="54"/>
  <c r="H79" i="54"/>
  <c r="F73" i="54"/>
  <c r="F75" i="54" s="1"/>
  <c r="F76" i="54" s="1"/>
  <c r="J58" i="46"/>
  <c r="H50" i="46"/>
  <c r="H58" i="46" s="1"/>
  <c r="N96" i="54"/>
  <c r="N49" i="54"/>
  <c r="J76" i="51"/>
  <c r="J53" i="51"/>
  <c r="J241" i="46"/>
  <c r="J22" i="19"/>
  <c r="N64" i="7"/>
  <c r="N159" i="37" s="1"/>
  <c r="K97" i="53"/>
  <c r="O245" i="7"/>
  <c r="K64" i="7"/>
  <c r="K159" i="37" s="1"/>
  <c r="M42" i="7"/>
  <c r="M94" i="37" s="1"/>
  <c r="M105" i="7"/>
  <c r="M326" i="37" s="1"/>
  <c r="L64" i="7"/>
  <c r="L159" i="37" s="1"/>
  <c r="O493" i="37"/>
  <c r="O494" i="37" s="1"/>
  <c r="O496" i="37" s="1"/>
  <c r="O456" i="37"/>
  <c r="O457" i="37" s="1"/>
  <c r="O459" i="37" s="1"/>
  <c r="H202" i="7" l="1"/>
  <c r="H62" i="53" s="1"/>
  <c r="L151" i="37"/>
  <c r="L152" i="37" s="1"/>
  <c r="L154" i="37" s="1"/>
  <c r="M493" i="37"/>
  <c r="M494" i="37" s="1"/>
  <c r="M496" i="37" s="1"/>
  <c r="N151" i="37"/>
  <c r="N152" i="37" s="1"/>
  <c r="N154" i="37" s="1"/>
  <c r="L493" i="37"/>
  <c r="L494" i="37" s="1"/>
  <c r="L496" i="37" s="1"/>
  <c r="K287" i="37"/>
  <c r="K288" i="37" s="1"/>
  <c r="K290" i="37" s="1"/>
  <c r="M287" i="37"/>
  <c r="M288" i="37" s="1"/>
  <c r="M290" i="37" s="1"/>
  <c r="N318" i="37"/>
  <c r="N319" i="37" s="1"/>
  <c r="N321" i="37" s="1"/>
  <c r="H449" i="37"/>
  <c r="H456" i="37" s="1"/>
  <c r="N456" i="37"/>
  <c r="N457" i="37" s="1"/>
  <c r="N459" i="37" s="1"/>
  <c r="O119" i="37"/>
  <c r="O120" i="37" s="1"/>
  <c r="O123" i="37" s="1"/>
  <c r="L318" i="37"/>
  <c r="L319" i="37" s="1"/>
  <c r="L321" i="37" s="1"/>
  <c r="H280" i="37"/>
  <c r="H287" i="37" s="1"/>
  <c r="K119" i="37"/>
  <c r="K120" i="37" s="1"/>
  <c r="K123" i="37" s="1"/>
  <c r="H112" i="37"/>
  <c r="H151" i="37" s="1"/>
  <c r="O318" i="37"/>
  <c r="O319" i="37" s="1"/>
  <c r="O321" i="37" s="1"/>
  <c r="K456" i="37"/>
  <c r="K457" i="37" s="1"/>
  <c r="K459" i="37" s="1"/>
  <c r="K493" i="37"/>
  <c r="K494" i="37" s="1"/>
  <c r="K496" i="37" s="1"/>
  <c r="K21" i="19"/>
  <c r="K100" i="19"/>
  <c r="J409" i="37"/>
  <c r="J410" i="37" s="1"/>
  <c r="J147" i="46"/>
  <c r="J112" i="46"/>
  <c r="J307" i="37"/>
  <c r="J256" i="37"/>
  <c r="J336" i="37"/>
  <c r="J322" i="37"/>
  <c r="J323" i="37" s="1"/>
  <c r="L28" i="46"/>
  <c r="L140" i="37"/>
  <c r="L63" i="46"/>
  <c r="L88" i="37"/>
  <c r="L155" i="37"/>
  <c r="L168" i="37"/>
  <c r="P510" i="37"/>
  <c r="P476" i="37"/>
  <c r="P196" i="46"/>
  <c r="P497" i="37"/>
  <c r="P498" i="37" s="1"/>
  <c r="P425" i="37"/>
  <c r="N27" i="53"/>
  <c r="N28" i="53" s="1"/>
  <c r="N30" i="53" s="1"/>
  <c r="N98" i="53"/>
  <c r="N63" i="53"/>
  <c r="N64" i="53" s="1"/>
  <c r="N66" i="53" s="1"/>
  <c r="N56" i="54"/>
  <c r="N57" i="54" s="1"/>
  <c r="N64" i="54" s="1"/>
  <c r="N68" i="51"/>
  <c r="N69" i="51" s="1"/>
  <c r="N72" i="51" s="1"/>
  <c r="N73" i="51" s="1"/>
  <c r="N75" i="51" s="1"/>
  <c r="N77" i="51" s="1"/>
  <c r="N231" i="46"/>
  <c r="N232" i="46" s="1"/>
  <c r="N235" i="46" s="1"/>
  <c r="N237" i="46" s="1"/>
  <c r="N240" i="46" s="1"/>
  <c r="N242" i="46" s="1"/>
  <c r="N18" i="46"/>
  <c r="N19" i="46" s="1"/>
  <c r="N22" i="46" s="1"/>
  <c r="N24" i="46" s="1"/>
  <c r="N27" i="46" s="1"/>
  <c r="N61" i="51"/>
  <c r="N62" i="51" s="1"/>
  <c r="N186" i="46"/>
  <c r="N187" i="46" s="1"/>
  <c r="N190" i="46" s="1"/>
  <c r="N192" i="46" s="1"/>
  <c r="N195" i="46" s="1"/>
  <c r="N102" i="46"/>
  <c r="N103" i="46" s="1"/>
  <c r="N106" i="46" s="1"/>
  <c r="N108" i="46" s="1"/>
  <c r="N111" i="46" s="1"/>
  <c r="N53" i="46"/>
  <c r="N54" i="46" s="1"/>
  <c r="N57" i="46" s="1"/>
  <c r="N59" i="46" s="1"/>
  <c r="N62" i="46" s="1"/>
  <c r="N437" i="37"/>
  <c r="N438" i="37" s="1"/>
  <c r="N60" i="54"/>
  <c r="N61" i="54" s="1"/>
  <c r="N502" i="37"/>
  <c r="N503" i="37" s="1"/>
  <c r="N506" i="37" s="1"/>
  <c r="N507" i="37" s="1"/>
  <c r="N509" i="37" s="1"/>
  <c r="N433" i="37"/>
  <c r="N434" i="37" s="1"/>
  <c r="N441" i="37" s="1"/>
  <c r="N268" i="37"/>
  <c r="N269" i="37" s="1"/>
  <c r="N99" i="37"/>
  <c r="N100" i="37" s="1"/>
  <c r="N12" i="37"/>
  <c r="N137" i="46"/>
  <c r="N138" i="46" s="1"/>
  <c r="N141" i="46" s="1"/>
  <c r="N143" i="46" s="1"/>
  <c r="N146" i="46" s="1"/>
  <c r="N327" i="37"/>
  <c r="N328" i="37" s="1"/>
  <c r="N331" i="37" s="1"/>
  <c r="N332" i="37" s="1"/>
  <c r="N335" i="37" s="1"/>
  <c r="N160" i="37"/>
  <c r="N95" i="37"/>
  <c r="N96" i="37" s="1"/>
  <c r="N103" i="37" s="1"/>
  <c r="N264" i="37"/>
  <c r="N265" i="37" s="1"/>
  <c r="N272" i="37" s="1"/>
  <c r="O250" i="7"/>
  <c r="O11" i="37" s="1"/>
  <c r="N11" i="37"/>
  <c r="N13" i="37" s="1"/>
  <c r="N15" i="37" s="1"/>
  <c r="J250" i="37"/>
  <c r="N99" i="53"/>
  <c r="N101" i="53" s="1"/>
  <c r="O27" i="53"/>
  <c r="O28" i="53" s="1"/>
  <c r="O30" i="53" s="1"/>
  <c r="O63" i="53"/>
  <c r="O56" i="54"/>
  <c r="O57" i="54" s="1"/>
  <c r="O64" i="54" s="1"/>
  <c r="O60" i="54"/>
  <c r="O61" i="54" s="1"/>
  <c r="O98" i="53"/>
  <c r="O99" i="53" s="1"/>
  <c r="O101" i="53" s="1"/>
  <c r="O68" i="51"/>
  <c r="O69" i="51" s="1"/>
  <c r="O72" i="51" s="1"/>
  <c r="O73" i="51" s="1"/>
  <c r="O75" i="51" s="1"/>
  <c r="O77" i="51" s="1"/>
  <c r="O231" i="46"/>
  <c r="O232" i="46" s="1"/>
  <c r="O235" i="46" s="1"/>
  <c r="O237" i="46" s="1"/>
  <c r="O240" i="46" s="1"/>
  <c r="O242" i="46" s="1"/>
  <c r="O61" i="51"/>
  <c r="O62" i="51" s="1"/>
  <c r="O186" i="46"/>
  <c r="O187" i="46" s="1"/>
  <c r="O190" i="46" s="1"/>
  <c r="O192" i="46" s="1"/>
  <c r="O195" i="46" s="1"/>
  <c r="O102" i="46"/>
  <c r="O103" i="46" s="1"/>
  <c r="O106" i="46" s="1"/>
  <c r="O108" i="46" s="1"/>
  <c r="O111" i="46" s="1"/>
  <c r="O53" i="46"/>
  <c r="O54" i="46" s="1"/>
  <c r="O57" i="46" s="1"/>
  <c r="O59" i="46" s="1"/>
  <c r="O62" i="46" s="1"/>
  <c r="O160" i="37"/>
  <c r="O161" i="37" s="1"/>
  <c r="O164" i="37" s="1"/>
  <c r="O165" i="37" s="1"/>
  <c r="O167" i="37" s="1"/>
  <c r="O502" i="37"/>
  <c r="O503" i="37" s="1"/>
  <c r="O506" i="37" s="1"/>
  <c r="O507" i="37" s="1"/>
  <c r="O509" i="37" s="1"/>
  <c r="O511" i="37" s="1"/>
  <c r="O433" i="37"/>
  <c r="O434" i="37" s="1"/>
  <c r="O441" i="37" s="1"/>
  <c r="O437" i="37"/>
  <c r="O438" i="37" s="1"/>
  <c r="O268" i="37"/>
  <c r="O269" i="37" s="1"/>
  <c r="O99" i="37"/>
  <c r="O100" i="37" s="1"/>
  <c r="O12" i="37"/>
  <c r="O137" i="46"/>
  <c r="O138" i="46" s="1"/>
  <c r="O141" i="46" s="1"/>
  <c r="O143" i="46" s="1"/>
  <c r="O146" i="46" s="1"/>
  <c r="O327" i="37"/>
  <c r="O264" i="37"/>
  <c r="O265" i="37" s="1"/>
  <c r="O272" i="37" s="1"/>
  <c r="O18" i="46"/>
  <c r="O95" i="37"/>
  <c r="O96" i="37" s="1"/>
  <c r="O103" i="37" s="1"/>
  <c r="H207" i="7"/>
  <c r="H97" i="53" s="1"/>
  <c r="O328" i="37"/>
  <c r="O331" i="37" s="1"/>
  <c r="O332" i="37" s="1"/>
  <c r="O335" i="37" s="1"/>
  <c r="J38" i="54"/>
  <c r="L147" i="46"/>
  <c r="L112" i="46"/>
  <c r="L256" i="37"/>
  <c r="L336" i="37"/>
  <c r="L322" i="37"/>
  <c r="L307" i="37"/>
  <c r="H67" i="37"/>
  <c r="F60" i="37"/>
  <c r="F113" i="37"/>
  <c r="K63" i="46"/>
  <c r="K28" i="46"/>
  <c r="K88" i="37"/>
  <c r="K168" i="37"/>
  <c r="K155" i="37"/>
  <c r="K140" i="37"/>
  <c r="J196" i="46"/>
  <c r="J510" i="37"/>
  <c r="J497" i="37"/>
  <c r="J498" i="37" s="1"/>
  <c r="J425" i="37"/>
  <c r="J476" i="37"/>
  <c r="P27" i="53"/>
  <c r="P28" i="53" s="1"/>
  <c r="P30" i="53" s="1"/>
  <c r="P63" i="53"/>
  <c r="P64" i="53" s="1"/>
  <c r="P66" i="53" s="1"/>
  <c r="P98" i="53"/>
  <c r="P99" i="53" s="1"/>
  <c r="P101" i="53" s="1"/>
  <c r="P56" i="54"/>
  <c r="P57" i="54" s="1"/>
  <c r="P64" i="54" s="1"/>
  <c r="P60" i="54"/>
  <c r="P61" i="54" s="1"/>
  <c r="P68" i="51"/>
  <c r="P69" i="51" s="1"/>
  <c r="P72" i="51" s="1"/>
  <c r="P73" i="51" s="1"/>
  <c r="P75" i="51" s="1"/>
  <c r="P77" i="51" s="1"/>
  <c r="P231" i="46"/>
  <c r="P232" i="46" s="1"/>
  <c r="P235" i="46" s="1"/>
  <c r="P237" i="46" s="1"/>
  <c r="P240" i="46" s="1"/>
  <c r="P242" i="46" s="1"/>
  <c r="P61" i="51"/>
  <c r="P62" i="51" s="1"/>
  <c r="P186" i="46"/>
  <c r="P187" i="46" s="1"/>
  <c r="P190" i="46" s="1"/>
  <c r="P192" i="46" s="1"/>
  <c r="P195" i="46" s="1"/>
  <c r="P197" i="46" s="1"/>
  <c r="P102" i="46"/>
  <c r="P103" i="46" s="1"/>
  <c r="P106" i="46" s="1"/>
  <c r="P108" i="46" s="1"/>
  <c r="P111" i="46" s="1"/>
  <c r="P53" i="46"/>
  <c r="P54" i="46" s="1"/>
  <c r="P57" i="46" s="1"/>
  <c r="P59" i="46" s="1"/>
  <c r="P62" i="46" s="1"/>
  <c r="P137" i="46"/>
  <c r="P138" i="46" s="1"/>
  <c r="P141" i="46" s="1"/>
  <c r="P143" i="46" s="1"/>
  <c r="P146" i="46" s="1"/>
  <c r="P502" i="37"/>
  <c r="P503" i="37" s="1"/>
  <c r="P506" i="37" s="1"/>
  <c r="P507" i="37" s="1"/>
  <c r="P509" i="37" s="1"/>
  <c r="P264" i="37"/>
  <c r="P265" i="37" s="1"/>
  <c r="P272" i="37" s="1"/>
  <c r="P18" i="46"/>
  <c r="P19" i="46" s="1"/>
  <c r="P22" i="46" s="1"/>
  <c r="P24" i="46" s="1"/>
  <c r="P27" i="46" s="1"/>
  <c r="P437" i="37"/>
  <c r="P438" i="37" s="1"/>
  <c r="P268" i="37"/>
  <c r="P269" i="37" s="1"/>
  <c r="P99" i="37"/>
  <c r="P100" i="37" s="1"/>
  <c r="P12" i="37"/>
  <c r="P327" i="37"/>
  <c r="P328" i="37" s="1"/>
  <c r="P331" i="37" s="1"/>
  <c r="P332" i="37" s="1"/>
  <c r="P335" i="37" s="1"/>
  <c r="P433" i="37"/>
  <c r="P434" i="37" s="1"/>
  <c r="P441" i="37" s="1"/>
  <c r="P160" i="37"/>
  <c r="P161" i="37" s="1"/>
  <c r="P164" i="37" s="1"/>
  <c r="P165" i="37" s="1"/>
  <c r="P167" i="37" s="1"/>
  <c r="P95" i="37"/>
  <c r="P96" i="37" s="1"/>
  <c r="P103" i="37" s="1"/>
  <c r="J39" i="51"/>
  <c r="J34" i="54"/>
  <c r="J246" i="37"/>
  <c r="J415" i="37"/>
  <c r="J78" i="37"/>
  <c r="J28" i="54"/>
  <c r="J29" i="54" s="1"/>
  <c r="M147" i="46"/>
  <c r="M336" i="37"/>
  <c r="M322" i="37"/>
  <c r="M307" i="37"/>
  <c r="M112" i="46"/>
  <c r="M256" i="37"/>
  <c r="F397" i="37"/>
  <c r="F399" i="37" s="1"/>
  <c r="F400" i="37" s="1"/>
  <c r="F16" i="20" s="1"/>
  <c r="F228" i="37"/>
  <c r="F281" i="37"/>
  <c r="H235" i="37"/>
  <c r="M28" i="46"/>
  <c r="M63" i="46"/>
  <c r="M168" i="37"/>
  <c r="M155" i="37"/>
  <c r="M140" i="37"/>
  <c r="M88" i="37"/>
  <c r="K196" i="46"/>
  <c r="K497" i="37"/>
  <c r="K425" i="37"/>
  <c r="K476" i="37"/>
  <c r="K510" i="37"/>
  <c r="J27" i="53"/>
  <c r="J28" i="53" s="1"/>
  <c r="J63" i="53"/>
  <c r="J64" i="53" s="1"/>
  <c r="J98" i="53"/>
  <c r="J99" i="53" s="1"/>
  <c r="J56" i="54"/>
  <c r="J57" i="54" s="1"/>
  <c r="J64" i="54" s="1"/>
  <c r="J68" i="51"/>
  <c r="J69" i="51" s="1"/>
  <c r="J72" i="51" s="1"/>
  <c r="J73" i="51" s="1"/>
  <c r="J61" i="51"/>
  <c r="J62" i="51" s="1"/>
  <c r="J231" i="46"/>
  <c r="J232" i="46" s="1"/>
  <c r="J235" i="46" s="1"/>
  <c r="J237" i="46" s="1"/>
  <c r="J60" i="54"/>
  <c r="J61" i="54" s="1"/>
  <c r="J186" i="46"/>
  <c r="J187" i="46" s="1"/>
  <c r="J190" i="46" s="1"/>
  <c r="J192" i="46" s="1"/>
  <c r="J137" i="46"/>
  <c r="J138" i="46" s="1"/>
  <c r="J141" i="46" s="1"/>
  <c r="J143" i="46" s="1"/>
  <c r="J53" i="46"/>
  <c r="J54" i="46" s="1"/>
  <c r="J57" i="46" s="1"/>
  <c r="J59" i="46" s="1"/>
  <c r="J18" i="46"/>
  <c r="J19" i="46" s="1"/>
  <c r="J22" i="46" s="1"/>
  <c r="J24" i="46" s="1"/>
  <c r="J327" i="37"/>
  <c r="J328" i="37" s="1"/>
  <c r="J331" i="37" s="1"/>
  <c r="J332" i="37" s="1"/>
  <c r="J268" i="37"/>
  <c r="J269" i="37" s="1"/>
  <c r="J95" i="37"/>
  <c r="J96" i="37" s="1"/>
  <c r="J103" i="37" s="1"/>
  <c r="J433" i="37"/>
  <c r="J434" i="37" s="1"/>
  <c r="J441" i="37" s="1"/>
  <c r="J102" i="46"/>
  <c r="J103" i="46" s="1"/>
  <c r="J106" i="46" s="1"/>
  <c r="J108" i="46" s="1"/>
  <c r="J502" i="37"/>
  <c r="J503" i="37" s="1"/>
  <c r="J506" i="37" s="1"/>
  <c r="J507" i="37" s="1"/>
  <c r="J160" i="37"/>
  <c r="J161" i="37" s="1"/>
  <c r="J164" i="37" s="1"/>
  <c r="J165" i="37" s="1"/>
  <c r="J437" i="37"/>
  <c r="J438" i="37" s="1"/>
  <c r="J264" i="37"/>
  <c r="J265" i="37" s="1"/>
  <c r="J272" i="37" s="1"/>
  <c r="J99" i="37"/>
  <c r="J100" i="37" s="1"/>
  <c r="J12" i="37"/>
  <c r="J13" i="37" s="1"/>
  <c r="J15" i="37" s="1"/>
  <c r="J16" i="37" s="1"/>
  <c r="J23" i="37" s="1"/>
  <c r="J63" i="46"/>
  <c r="J140" i="37"/>
  <c r="J28" i="46"/>
  <c r="J168" i="37"/>
  <c r="J88" i="37"/>
  <c r="J155" i="37"/>
  <c r="J156" i="37" s="1"/>
  <c r="M63" i="53"/>
  <c r="M64" i="53" s="1"/>
  <c r="M66" i="53" s="1"/>
  <c r="M61" i="51"/>
  <c r="M62" i="51" s="1"/>
  <c r="M27" i="53"/>
  <c r="M28" i="53" s="1"/>
  <c r="M30" i="53" s="1"/>
  <c r="M137" i="46"/>
  <c r="M138" i="46" s="1"/>
  <c r="M141" i="46" s="1"/>
  <c r="M143" i="46" s="1"/>
  <c r="M146" i="46" s="1"/>
  <c r="M148" i="46" s="1"/>
  <c r="M98" i="53"/>
  <c r="M231" i="46"/>
  <c r="M232" i="46" s="1"/>
  <c r="M235" i="46" s="1"/>
  <c r="M237" i="46" s="1"/>
  <c r="M240" i="46" s="1"/>
  <c r="M242" i="46" s="1"/>
  <c r="M18" i="46"/>
  <c r="M19" i="46" s="1"/>
  <c r="M22" i="46" s="1"/>
  <c r="M24" i="46" s="1"/>
  <c r="M27" i="46" s="1"/>
  <c r="M29" i="46" s="1"/>
  <c r="M56" i="54"/>
  <c r="M57" i="54" s="1"/>
  <c r="M64" i="54" s="1"/>
  <c r="M186" i="46"/>
  <c r="M187" i="46" s="1"/>
  <c r="M190" i="46" s="1"/>
  <c r="M192" i="46" s="1"/>
  <c r="M195" i="46" s="1"/>
  <c r="M102" i="46"/>
  <c r="M433" i="37"/>
  <c r="M434" i="37" s="1"/>
  <c r="M441" i="37" s="1"/>
  <c r="M68" i="51"/>
  <c r="M437" i="37"/>
  <c r="M438" i="37" s="1"/>
  <c r="M60" i="54"/>
  <c r="M61" i="54" s="1"/>
  <c r="M160" i="37"/>
  <c r="M161" i="37" s="1"/>
  <c r="M164" i="37" s="1"/>
  <c r="M165" i="37" s="1"/>
  <c r="M167" i="37" s="1"/>
  <c r="M169" i="37" s="1"/>
  <c r="M53" i="46"/>
  <c r="M54" i="46" s="1"/>
  <c r="M57" i="46" s="1"/>
  <c r="M59" i="46" s="1"/>
  <c r="M62" i="46" s="1"/>
  <c r="M502" i="37"/>
  <c r="M503" i="37" s="1"/>
  <c r="M506" i="37" s="1"/>
  <c r="M507" i="37" s="1"/>
  <c r="M509" i="37" s="1"/>
  <c r="M511" i="37" s="1"/>
  <c r="M95" i="37"/>
  <c r="M96" i="37" s="1"/>
  <c r="M103" i="37" s="1"/>
  <c r="M268" i="37"/>
  <c r="M269" i="37" s="1"/>
  <c r="M99" i="37"/>
  <c r="M100" i="37" s="1"/>
  <c r="M264" i="37"/>
  <c r="M265" i="37" s="1"/>
  <c r="M272" i="37" s="1"/>
  <c r="M12" i="37"/>
  <c r="M13" i="37" s="1"/>
  <c r="M15" i="37" s="1"/>
  <c r="M327" i="37"/>
  <c r="M328" i="37" s="1"/>
  <c r="M331" i="37" s="1"/>
  <c r="M332" i="37" s="1"/>
  <c r="M335" i="37" s="1"/>
  <c r="M337" i="37" s="1"/>
  <c r="N161" i="37"/>
  <c r="N164" i="37" s="1"/>
  <c r="N165" i="37" s="1"/>
  <c r="N167" i="37" s="1"/>
  <c r="J82" i="37"/>
  <c r="J33" i="51"/>
  <c r="J34" i="51" s="1"/>
  <c r="N147" i="46"/>
  <c r="N112" i="46"/>
  <c r="N322" i="37"/>
  <c r="N336" i="37"/>
  <c r="N307" i="37"/>
  <c r="N256" i="37"/>
  <c r="N28" i="46"/>
  <c r="N63" i="46"/>
  <c r="N168" i="37"/>
  <c r="N155" i="37"/>
  <c r="N140" i="37"/>
  <c r="N88" i="37"/>
  <c r="M99" i="53"/>
  <c r="M101" i="53" s="1"/>
  <c r="L196" i="46"/>
  <c r="L425" i="37"/>
  <c r="L476" i="37"/>
  <c r="L497" i="37"/>
  <c r="L510" i="37"/>
  <c r="K63" i="53"/>
  <c r="K64" i="53" s="1"/>
  <c r="K66" i="53" s="1"/>
  <c r="K98" i="53"/>
  <c r="K99" i="53" s="1"/>
  <c r="K101" i="53" s="1"/>
  <c r="K60" i="54"/>
  <c r="K61" i="54" s="1"/>
  <c r="K61" i="51"/>
  <c r="K62" i="51" s="1"/>
  <c r="K27" i="53"/>
  <c r="K28" i="53" s="1"/>
  <c r="K30" i="53" s="1"/>
  <c r="K56" i="54"/>
  <c r="K57" i="54" s="1"/>
  <c r="K64" i="54" s="1"/>
  <c r="K137" i="46"/>
  <c r="K138" i="46" s="1"/>
  <c r="K141" i="46" s="1"/>
  <c r="K143" i="46" s="1"/>
  <c r="K146" i="46" s="1"/>
  <c r="K231" i="46"/>
  <c r="K232" i="46" s="1"/>
  <c r="K235" i="46" s="1"/>
  <c r="K237" i="46" s="1"/>
  <c r="K240" i="46" s="1"/>
  <c r="K242" i="46" s="1"/>
  <c r="K18" i="46"/>
  <c r="K19" i="46" s="1"/>
  <c r="K22" i="46" s="1"/>
  <c r="K24" i="46" s="1"/>
  <c r="K27" i="46" s="1"/>
  <c r="K29" i="46" s="1"/>
  <c r="K264" i="37"/>
  <c r="K265" i="37" s="1"/>
  <c r="K272" i="37" s="1"/>
  <c r="K327" i="37"/>
  <c r="K328" i="37" s="1"/>
  <c r="K331" i="37" s="1"/>
  <c r="K332" i="37" s="1"/>
  <c r="K335" i="37" s="1"/>
  <c r="K68" i="51"/>
  <c r="K69" i="51" s="1"/>
  <c r="K72" i="51" s="1"/>
  <c r="K73" i="51" s="1"/>
  <c r="K75" i="51" s="1"/>
  <c r="K77" i="51" s="1"/>
  <c r="K433" i="37"/>
  <c r="K434" i="37" s="1"/>
  <c r="K441" i="37" s="1"/>
  <c r="K99" i="37"/>
  <c r="K100" i="37" s="1"/>
  <c r="K102" i="46"/>
  <c r="K103" i="46" s="1"/>
  <c r="K106" i="46" s="1"/>
  <c r="K108" i="46" s="1"/>
  <c r="K111" i="46" s="1"/>
  <c r="K437" i="37"/>
  <c r="K438" i="37" s="1"/>
  <c r="K95" i="37"/>
  <c r="K96" i="37" s="1"/>
  <c r="K103" i="37" s="1"/>
  <c r="K186" i="46"/>
  <c r="K187" i="46" s="1"/>
  <c r="K190" i="46" s="1"/>
  <c r="K192" i="46" s="1"/>
  <c r="K195" i="46" s="1"/>
  <c r="K197" i="46" s="1"/>
  <c r="K53" i="46"/>
  <c r="K54" i="46" s="1"/>
  <c r="K57" i="46" s="1"/>
  <c r="K59" i="46" s="1"/>
  <c r="K62" i="46" s="1"/>
  <c r="K64" i="46" s="1"/>
  <c r="K502" i="37"/>
  <c r="K503" i="37" s="1"/>
  <c r="K506" i="37" s="1"/>
  <c r="K507" i="37" s="1"/>
  <c r="K509" i="37" s="1"/>
  <c r="K160" i="37"/>
  <c r="K161" i="37" s="1"/>
  <c r="K164" i="37" s="1"/>
  <c r="K165" i="37" s="1"/>
  <c r="K167" i="37" s="1"/>
  <c r="K268" i="37"/>
  <c r="K269" i="37" s="1"/>
  <c r="K12" i="37"/>
  <c r="K13" i="37" s="1"/>
  <c r="K15" i="37" s="1"/>
  <c r="J419" i="37"/>
  <c r="M119" i="37"/>
  <c r="M120" i="37" s="1"/>
  <c r="M123" i="37" s="1"/>
  <c r="M151" i="37"/>
  <c r="M152" i="37" s="1"/>
  <c r="M154" i="37" s="1"/>
  <c r="P112" i="46"/>
  <c r="P307" i="37"/>
  <c r="P336" i="37"/>
  <c r="P256" i="37"/>
  <c r="P147" i="46"/>
  <c r="P322" i="37"/>
  <c r="P323" i="37" s="1"/>
  <c r="O510" i="37"/>
  <c r="O476" i="37"/>
  <c r="O196" i="46"/>
  <c r="O497" i="37"/>
  <c r="O498" i="37" s="1"/>
  <c r="O425" i="37"/>
  <c r="M323" i="37"/>
  <c r="J2" i="20"/>
  <c r="J2" i="40"/>
  <c r="J2" i="54"/>
  <c r="J2" i="53"/>
  <c r="J2" i="51"/>
  <c r="J2" i="46"/>
  <c r="J2" i="19"/>
  <c r="J86" i="19"/>
  <c r="J26" i="19"/>
  <c r="J23" i="19"/>
  <c r="J2" i="39"/>
  <c r="J2" i="37"/>
  <c r="J2" i="7"/>
  <c r="M103" i="46"/>
  <c r="M106" i="46" s="1"/>
  <c r="M108" i="46" s="1"/>
  <c r="M111" i="46" s="1"/>
  <c r="K147" i="46"/>
  <c r="K112" i="46"/>
  <c r="K336" i="37"/>
  <c r="K322" i="37"/>
  <c r="K307" i="37"/>
  <c r="K256" i="37"/>
  <c r="O19" i="46"/>
  <c r="O22" i="46" s="1"/>
  <c r="O24" i="46" s="1"/>
  <c r="O27" i="46" s="1"/>
  <c r="O28" i="46"/>
  <c r="O63" i="46"/>
  <c r="O155" i="37"/>
  <c r="O156" i="37" s="1"/>
  <c r="O140" i="37"/>
  <c r="O88" i="37"/>
  <c r="O168" i="37"/>
  <c r="M196" i="46"/>
  <c r="M425" i="37"/>
  <c r="M476" i="37"/>
  <c r="M510" i="37"/>
  <c r="M497" i="37"/>
  <c r="L6" i="40"/>
  <c r="L6" i="53"/>
  <c r="L6" i="20"/>
  <c r="L6" i="54"/>
  <c r="L6" i="51"/>
  <c r="L6" i="46"/>
  <c r="L14" i="19"/>
  <c r="L15" i="19" s="1"/>
  <c r="L6" i="19"/>
  <c r="L6" i="37"/>
  <c r="L6" i="39"/>
  <c r="M11" i="19"/>
  <c r="L6" i="7"/>
  <c r="J240" i="37"/>
  <c r="J241" i="37" s="1"/>
  <c r="J72" i="37"/>
  <c r="J73" i="37" s="1"/>
  <c r="J43" i="51"/>
  <c r="O147" i="46"/>
  <c r="O112" i="46"/>
  <c r="O307" i="37"/>
  <c r="O336" i="37"/>
  <c r="O322" i="37"/>
  <c r="O256" i="37"/>
  <c r="P63" i="46"/>
  <c r="P168" i="37"/>
  <c r="P28" i="46"/>
  <c r="P155" i="37"/>
  <c r="P156" i="37" s="1"/>
  <c r="P140" i="37"/>
  <c r="P88" i="37"/>
  <c r="M69" i="51"/>
  <c r="M72" i="51" s="1"/>
  <c r="M73" i="51" s="1"/>
  <c r="M75" i="51" s="1"/>
  <c r="M77" i="51" s="1"/>
  <c r="O64" i="53"/>
  <c r="O66" i="53" s="1"/>
  <c r="N196" i="46"/>
  <c r="N425" i="37"/>
  <c r="N476" i="37"/>
  <c r="N510" i="37"/>
  <c r="N497" i="37"/>
  <c r="N498" i="37" s="1"/>
  <c r="L98" i="53"/>
  <c r="L99" i="53" s="1"/>
  <c r="L101" i="53" s="1"/>
  <c r="L27" i="53"/>
  <c r="L28" i="53" s="1"/>
  <c r="L30" i="53" s="1"/>
  <c r="L68" i="51"/>
  <c r="L69" i="51" s="1"/>
  <c r="L72" i="51" s="1"/>
  <c r="L73" i="51" s="1"/>
  <c r="L75" i="51" s="1"/>
  <c r="L77" i="51" s="1"/>
  <c r="L63" i="53"/>
  <c r="L64" i="53" s="1"/>
  <c r="L66" i="53" s="1"/>
  <c r="L60" i="54"/>
  <c r="L61" i="54" s="1"/>
  <c r="L56" i="54"/>
  <c r="L57" i="54" s="1"/>
  <c r="L64" i="54" s="1"/>
  <c r="L186" i="46"/>
  <c r="L187" i="46" s="1"/>
  <c r="L190" i="46" s="1"/>
  <c r="L192" i="46" s="1"/>
  <c r="L195" i="46" s="1"/>
  <c r="L231" i="46"/>
  <c r="L232" i="46" s="1"/>
  <c r="L235" i="46" s="1"/>
  <c r="L237" i="46" s="1"/>
  <c r="L240" i="46" s="1"/>
  <c r="L242" i="46" s="1"/>
  <c r="L18" i="46"/>
  <c r="L19" i="46" s="1"/>
  <c r="L22" i="46" s="1"/>
  <c r="L24" i="46" s="1"/>
  <c r="L27" i="46" s="1"/>
  <c r="L29" i="46" s="1"/>
  <c r="L61" i="51"/>
  <c r="L62" i="51" s="1"/>
  <c r="L137" i="46"/>
  <c r="L138" i="46" s="1"/>
  <c r="L141" i="46" s="1"/>
  <c r="L143" i="46" s="1"/>
  <c r="L146" i="46" s="1"/>
  <c r="L148" i="46" s="1"/>
  <c r="L327" i="37"/>
  <c r="L328" i="37" s="1"/>
  <c r="L331" i="37" s="1"/>
  <c r="L332" i="37" s="1"/>
  <c r="L335" i="37" s="1"/>
  <c r="L337" i="37" s="1"/>
  <c r="L268" i="37"/>
  <c r="L269" i="37" s="1"/>
  <c r="L433" i="37"/>
  <c r="L434" i="37" s="1"/>
  <c r="L441" i="37" s="1"/>
  <c r="L102" i="46"/>
  <c r="L103" i="46" s="1"/>
  <c r="L106" i="46" s="1"/>
  <c r="L108" i="46" s="1"/>
  <c r="L111" i="46" s="1"/>
  <c r="L437" i="37"/>
  <c r="L438" i="37" s="1"/>
  <c r="L160" i="37"/>
  <c r="L161" i="37" s="1"/>
  <c r="L164" i="37" s="1"/>
  <c r="L165" i="37" s="1"/>
  <c r="L167" i="37" s="1"/>
  <c r="L169" i="37" s="1"/>
  <c r="L95" i="37"/>
  <c r="L96" i="37" s="1"/>
  <c r="L103" i="37" s="1"/>
  <c r="L53" i="46"/>
  <c r="L54" i="46" s="1"/>
  <c r="L57" i="46" s="1"/>
  <c r="L59" i="46" s="1"/>
  <c r="L62" i="46" s="1"/>
  <c r="L64" i="46" s="1"/>
  <c r="L502" i="37"/>
  <c r="L503" i="37" s="1"/>
  <c r="L506" i="37" s="1"/>
  <c r="L507" i="37" s="1"/>
  <c r="L509" i="37" s="1"/>
  <c r="L264" i="37"/>
  <c r="L265" i="37" s="1"/>
  <c r="L272" i="37" s="1"/>
  <c r="L99" i="37"/>
  <c r="L100" i="37" s="1"/>
  <c r="L12" i="37"/>
  <c r="L13" i="37" s="1"/>
  <c r="L15" i="37" s="1"/>
  <c r="K321" i="37"/>
  <c r="K323" i="37" s="1"/>
  <c r="K154" i="37"/>
  <c r="K156" i="37" s="1"/>
  <c r="L156" i="37" l="1"/>
  <c r="K337" i="37"/>
  <c r="N169" i="37"/>
  <c r="L323" i="37"/>
  <c r="M498" i="37"/>
  <c r="N156" i="37"/>
  <c r="H318" i="37"/>
  <c r="F450" i="37"/>
  <c r="F452" i="37" s="1"/>
  <c r="F453" i="37" s="1"/>
  <c r="F17" i="20" s="1"/>
  <c r="H288" i="37"/>
  <c r="H290" i="37" s="1"/>
  <c r="H493" i="37"/>
  <c r="L498" i="37"/>
  <c r="N323" i="37"/>
  <c r="N29" i="46"/>
  <c r="M197" i="46"/>
  <c r="O148" i="46"/>
  <c r="O64" i="46"/>
  <c r="M64" i="46"/>
  <c r="L113" i="46"/>
  <c r="N337" i="37"/>
  <c r="M16" i="37"/>
  <c r="M23" i="37" s="1"/>
  <c r="P29" i="46"/>
  <c r="L511" i="37"/>
  <c r="K16" i="37"/>
  <c r="K23" i="37" s="1"/>
  <c r="K113" i="46"/>
  <c r="K148" i="46"/>
  <c r="N197" i="46"/>
  <c r="H457" i="37"/>
  <c r="H459" i="37" s="1"/>
  <c r="O323" i="37"/>
  <c r="H319" i="37"/>
  <c r="H321" i="37" s="1"/>
  <c r="L16" i="37"/>
  <c r="L23" i="37" s="1"/>
  <c r="K498" i="37"/>
  <c r="H494" i="37"/>
  <c r="H496" i="37" s="1"/>
  <c r="H119" i="37"/>
  <c r="H120" i="37"/>
  <c r="H123" i="37" s="1"/>
  <c r="J65" i="54"/>
  <c r="J85" i="54"/>
  <c r="P293" i="37"/>
  <c r="P273" i="37"/>
  <c r="N126" i="37"/>
  <c r="N104" i="37"/>
  <c r="K169" i="37"/>
  <c r="J83" i="37"/>
  <c r="J84" i="37" s="1"/>
  <c r="J77" i="37"/>
  <c r="K442" i="37"/>
  <c r="K462" i="37"/>
  <c r="H438" i="37"/>
  <c r="H237" i="46"/>
  <c r="H240" i="46" s="1"/>
  <c r="J240" i="46"/>
  <c r="J242" i="46" s="1"/>
  <c r="H242" i="46" s="1"/>
  <c r="F243" i="46" s="1"/>
  <c r="J33" i="54"/>
  <c r="J39" i="54"/>
  <c r="J40" i="54" s="1"/>
  <c r="P442" i="37"/>
  <c r="P462" i="37"/>
  <c r="O169" i="37"/>
  <c r="O85" i="54"/>
  <c r="O65" i="54"/>
  <c r="N293" i="37"/>
  <c r="N273" i="37"/>
  <c r="J126" i="37"/>
  <c r="J104" i="37"/>
  <c r="J106" i="37" s="1"/>
  <c r="J293" i="37"/>
  <c r="J273" i="37"/>
  <c r="H152" i="37"/>
  <c r="H154" i="37" s="1"/>
  <c r="L197" i="46"/>
  <c r="L100" i="19"/>
  <c r="L21" i="19"/>
  <c r="K273" i="37"/>
  <c r="H269" i="37"/>
  <c r="K293" i="37"/>
  <c r="K104" i="37"/>
  <c r="H100" i="37"/>
  <c r="K126" i="37"/>
  <c r="M65" i="54"/>
  <c r="M85" i="54"/>
  <c r="J275" i="37"/>
  <c r="J335" i="37"/>
  <c r="J337" i="37" s="1"/>
  <c r="H332" i="37"/>
  <c r="H335" i="37" s="1"/>
  <c r="J75" i="51"/>
  <c r="J77" i="51" s="1"/>
  <c r="H77" i="51" s="1"/>
  <c r="F78" i="51" s="1"/>
  <c r="F80" i="51" s="1"/>
  <c r="F82" i="51" s="1"/>
  <c r="F85" i="51" s="1"/>
  <c r="H73" i="51"/>
  <c r="H75" i="51" s="1"/>
  <c r="P169" i="37"/>
  <c r="O113" i="46"/>
  <c r="N16" i="37"/>
  <c r="N23" i="37" s="1"/>
  <c r="N511" i="37"/>
  <c r="L442" i="37"/>
  <c r="L462" i="37"/>
  <c r="J251" i="37"/>
  <c r="J252" i="37" s="1"/>
  <c r="J245" i="37"/>
  <c r="J3" i="20"/>
  <c r="J3" i="40"/>
  <c r="J3" i="54"/>
  <c r="J3" i="53"/>
  <c r="J3" i="51"/>
  <c r="J3" i="46"/>
  <c r="J3" i="19"/>
  <c r="J49" i="19"/>
  <c r="J99" i="19"/>
  <c r="J3" i="39"/>
  <c r="J87" i="19"/>
  <c r="J88" i="19" s="1"/>
  <c r="J39" i="19"/>
  <c r="J40" i="19" s="1"/>
  <c r="J3" i="7"/>
  <c r="J3" i="37"/>
  <c r="J25" i="19"/>
  <c r="J27" i="19" s="1"/>
  <c r="J33" i="19"/>
  <c r="L104" i="37"/>
  <c r="L126" i="37"/>
  <c r="M442" i="37"/>
  <c r="M462" i="37"/>
  <c r="J442" i="37"/>
  <c r="J444" i="37" s="1"/>
  <c r="J462" i="37"/>
  <c r="J27" i="46"/>
  <c r="J29" i="46" s="1"/>
  <c r="H24" i="46"/>
  <c r="H27" i="46" s="1"/>
  <c r="J67" i="54"/>
  <c r="P511" i="37"/>
  <c r="P85" i="54"/>
  <c r="P65" i="54"/>
  <c r="O337" i="37"/>
  <c r="O126" i="37"/>
  <c r="O104" i="37"/>
  <c r="O197" i="46"/>
  <c r="O13" i="37"/>
  <c r="O15" i="37" s="1"/>
  <c r="O16" i="37" s="1"/>
  <c r="O23" i="37" s="1"/>
  <c r="N85" i="54"/>
  <c r="N65" i="54"/>
  <c r="L293" i="37"/>
  <c r="L273" i="37"/>
  <c r="L85" i="54"/>
  <c r="L65" i="54"/>
  <c r="M156" i="37"/>
  <c r="K511" i="37"/>
  <c r="H62" i="51"/>
  <c r="F63" i="51" s="1"/>
  <c r="F86" i="51" s="1"/>
  <c r="M126" i="37"/>
  <c r="M104" i="37"/>
  <c r="J167" i="37"/>
  <c r="J169" i="37" s="1"/>
  <c r="H165" i="37"/>
  <c r="H167" i="37" s="1"/>
  <c r="H59" i="46"/>
  <c r="H62" i="46" s="1"/>
  <c r="J62" i="46"/>
  <c r="J64" i="46" s="1"/>
  <c r="H99" i="53"/>
  <c r="H101" i="53" s="1"/>
  <c r="J101" i="53"/>
  <c r="J103" i="53" s="1"/>
  <c r="P337" i="37"/>
  <c r="P148" i="46"/>
  <c r="O293" i="37"/>
  <c r="O273" i="37"/>
  <c r="N462" i="37"/>
  <c r="N442" i="37"/>
  <c r="J414" i="37"/>
  <c r="J420" i="37"/>
  <c r="J421" i="37" s="1"/>
  <c r="K22" i="19"/>
  <c r="O29" i="46"/>
  <c r="M113" i="46"/>
  <c r="K85" i="54"/>
  <c r="H61" i="54"/>
  <c r="K65" i="54"/>
  <c r="M293" i="37"/>
  <c r="M273" i="37"/>
  <c r="H507" i="37"/>
  <c r="H509" i="37" s="1"/>
  <c r="J509" i="37"/>
  <c r="J511" i="37" s="1"/>
  <c r="J146" i="46"/>
  <c r="J148" i="46" s="1"/>
  <c r="H143" i="46"/>
  <c r="H146" i="46" s="1"/>
  <c r="H64" i="53"/>
  <c r="H66" i="53" s="1"/>
  <c r="J66" i="53"/>
  <c r="J68" i="53" s="1"/>
  <c r="P64" i="46"/>
  <c r="O442" i="37"/>
  <c r="O462" i="37"/>
  <c r="N148" i="46"/>
  <c r="N64" i="46"/>
  <c r="M6" i="40"/>
  <c r="M6" i="53"/>
  <c r="M6" i="51"/>
  <c r="M6" i="54"/>
  <c r="M6" i="46"/>
  <c r="M14" i="19"/>
  <c r="M15" i="19" s="1"/>
  <c r="M6" i="20"/>
  <c r="M6" i="19"/>
  <c r="M6" i="37"/>
  <c r="M6" i="39"/>
  <c r="N11" i="19"/>
  <c r="M6" i="7"/>
  <c r="J44" i="51"/>
  <c r="J45" i="51" s="1"/>
  <c r="J38" i="51"/>
  <c r="H108" i="46"/>
  <c r="H111" i="46" s="1"/>
  <c r="J111" i="46"/>
  <c r="J113" i="46" s="1"/>
  <c r="H192" i="46"/>
  <c r="H195" i="46" s="1"/>
  <c r="J195" i="46"/>
  <c r="J197" i="46" s="1"/>
  <c r="H28" i="53"/>
  <c r="H30" i="53" s="1"/>
  <c r="J30" i="53"/>
  <c r="J32" i="53" s="1"/>
  <c r="F283" i="37"/>
  <c r="F284" i="37" s="1"/>
  <c r="F15" i="20" s="1"/>
  <c r="F230" i="37"/>
  <c r="F231" i="37" s="1"/>
  <c r="F14" i="20" s="1"/>
  <c r="P126" i="37"/>
  <c r="P104" i="37"/>
  <c r="P113" i="46"/>
  <c r="F62" i="37"/>
  <c r="F63" i="37" s="1"/>
  <c r="F12" i="20" s="1"/>
  <c r="F115" i="37"/>
  <c r="F116" i="37" s="1"/>
  <c r="F13" i="20" s="1"/>
  <c r="N113" i="46"/>
  <c r="H498" i="37" l="1"/>
  <c r="F499" i="37" s="1"/>
  <c r="F519" i="37" s="1"/>
  <c r="H323" i="37"/>
  <c r="F324" i="37" s="1"/>
  <c r="F345" i="37" s="1"/>
  <c r="H156" i="37"/>
  <c r="F157" i="37" s="1"/>
  <c r="F177" i="37" s="1"/>
  <c r="H169" i="37"/>
  <c r="F170" i="37" s="1"/>
  <c r="F172" i="37" s="1"/>
  <c r="F174" i="37" s="1"/>
  <c r="F179" i="37" s="1"/>
  <c r="J52" i="51"/>
  <c r="J54" i="51" s="1"/>
  <c r="J83" i="54"/>
  <c r="J86" i="54" s="1"/>
  <c r="J48" i="54"/>
  <c r="J50" i="54" s="1"/>
  <c r="J124" i="37"/>
  <c r="J127" i="37" s="1"/>
  <c r="J87" i="37"/>
  <c r="J89" i="37" s="1"/>
  <c r="J291" i="37"/>
  <c r="J294" i="37" s="1"/>
  <c r="J255" i="37"/>
  <c r="J257" i="37" s="1"/>
  <c r="J466" i="37"/>
  <c r="J130" i="37"/>
  <c r="J424" i="37"/>
  <c r="J426" i="37" s="1"/>
  <c r="J460" i="37"/>
  <c r="J463" i="37" s="1"/>
  <c r="H462" i="37"/>
  <c r="F439" i="37"/>
  <c r="F522" i="37" s="1"/>
  <c r="H442" i="37"/>
  <c r="H197" i="46"/>
  <c r="F198" i="46" s="1"/>
  <c r="N6" i="53"/>
  <c r="N6" i="20"/>
  <c r="N6" i="40"/>
  <c r="N6" i="51"/>
  <c r="N6" i="54"/>
  <c r="N6" i="46"/>
  <c r="N14" i="19"/>
  <c r="N15" i="19" s="1"/>
  <c r="N6" i="37"/>
  <c r="N6" i="39"/>
  <c r="O11" i="19"/>
  <c r="N6" i="19"/>
  <c r="N6" i="7"/>
  <c r="J75" i="53"/>
  <c r="J71" i="53"/>
  <c r="J297" i="37"/>
  <c r="H293" i="37"/>
  <c r="H273" i="37"/>
  <c r="F270" i="37"/>
  <c r="F348" i="37" s="1"/>
  <c r="H337" i="37"/>
  <c r="F338" i="37" s="1"/>
  <c r="F340" i="37" s="1"/>
  <c r="F342" i="37" s="1"/>
  <c r="F347" i="37" s="1"/>
  <c r="J106" i="53"/>
  <c r="J110" i="53" s="1"/>
  <c r="F251" i="46"/>
  <c r="F252" i="46" s="1"/>
  <c r="F255" i="46" s="1"/>
  <c r="F247" i="46"/>
  <c r="F248" i="46" s="1"/>
  <c r="F254" i="46" s="1"/>
  <c r="F256" i="46" s="1"/>
  <c r="H148" i="46"/>
  <c r="F149" i="46" s="1"/>
  <c r="H85" i="54"/>
  <c r="H65" i="54"/>
  <c r="F62" i="54"/>
  <c r="F114" i="54" s="1"/>
  <c r="K2" i="40"/>
  <c r="K2" i="53"/>
  <c r="K2" i="20"/>
  <c r="K2" i="54"/>
  <c r="K2" i="51"/>
  <c r="K2" i="46"/>
  <c r="K86" i="19"/>
  <c r="K26" i="19"/>
  <c r="K23" i="19"/>
  <c r="K2" i="37"/>
  <c r="K2" i="19"/>
  <c r="K2" i="39"/>
  <c r="K2" i="7"/>
  <c r="H64" i="46"/>
  <c r="F65" i="46" s="1"/>
  <c r="H113" i="46"/>
  <c r="F114" i="46" s="1"/>
  <c r="J89" i="54"/>
  <c r="J90" i="19"/>
  <c r="H511" i="37"/>
  <c r="F512" i="37" s="1"/>
  <c r="F514" i="37" s="1"/>
  <c r="F516" i="37" s="1"/>
  <c r="F521" i="37" s="1"/>
  <c r="H29" i="46"/>
  <c r="F30" i="46" s="1"/>
  <c r="J39" i="53"/>
  <c r="J35" i="53"/>
  <c r="J91" i="19"/>
  <c r="M100" i="19"/>
  <c r="M21" i="19"/>
  <c r="J34" i="19"/>
  <c r="J35" i="19"/>
  <c r="J50" i="19"/>
  <c r="H126" i="37"/>
  <c r="F101" i="37"/>
  <c r="F180" i="37" s="1"/>
  <c r="H104" i="37"/>
  <c r="J131" i="37" l="1"/>
  <c r="J132" i="37" s="1"/>
  <c r="J57" i="19"/>
  <c r="J59" i="19" s="1"/>
  <c r="F206" i="46"/>
  <c r="F207" i="46" s="1"/>
  <c r="F210" i="46" s="1"/>
  <c r="F202" i="46"/>
  <c r="F203" i="46" s="1"/>
  <c r="F209" i="46" s="1"/>
  <c r="F69" i="46"/>
  <c r="F70" i="46" s="1"/>
  <c r="F73" i="46"/>
  <c r="F74" i="46" s="1"/>
  <c r="O6" i="53"/>
  <c r="O6" i="20"/>
  <c r="O6" i="40"/>
  <c r="O6" i="54"/>
  <c r="O6" i="51"/>
  <c r="O6" i="37"/>
  <c r="P11" i="19"/>
  <c r="O6" i="19"/>
  <c r="O6" i="39"/>
  <c r="O14" i="19"/>
  <c r="O15" i="19" s="1"/>
  <c r="O6" i="7"/>
  <c r="O6" i="46"/>
  <c r="J53" i="19"/>
  <c r="J64" i="19"/>
  <c r="K65" i="19" s="1"/>
  <c r="F153" i="46"/>
  <c r="F154" i="46" s="1"/>
  <c r="F160" i="46" s="1"/>
  <c r="F162" i="46" s="1"/>
  <c r="F165" i="46" s="1"/>
  <c r="F157" i="46"/>
  <c r="F158" i="46" s="1"/>
  <c r="F161" i="46" s="1"/>
  <c r="J45" i="19"/>
  <c r="F34" i="46"/>
  <c r="F35" i="46" s="1"/>
  <c r="F41" i="46" s="1"/>
  <c r="F38" i="46"/>
  <c r="F39" i="46" s="1"/>
  <c r="F42" i="46" s="1"/>
  <c r="J92" i="19"/>
  <c r="N100" i="19"/>
  <c r="N21" i="19"/>
  <c r="J90" i="54"/>
  <c r="J91" i="54" s="1"/>
  <c r="K3" i="40"/>
  <c r="K3" i="53"/>
  <c r="K3" i="20"/>
  <c r="K3" i="51"/>
  <c r="K3" i="54"/>
  <c r="K3" i="46"/>
  <c r="K49" i="19"/>
  <c r="K99" i="19"/>
  <c r="K101" i="19" s="1"/>
  <c r="K39" i="19"/>
  <c r="K40" i="19" s="1"/>
  <c r="K33" i="19"/>
  <c r="K3" i="19"/>
  <c r="K3" i="37"/>
  <c r="K25" i="19"/>
  <c r="K27" i="19" s="1"/>
  <c r="K87" i="19"/>
  <c r="K88" i="19" s="1"/>
  <c r="K3" i="39"/>
  <c r="K3" i="7"/>
  <c r="L22" i="19"/>
  <c r="J467" i="37"/>
  <c r="J468" i="37" s="1"/>
  <c r="F118" i="46"/>
  <c r="F119" i="46" s="1"/>
  <c r="F125" i="46" s="1"/>
  <c r="F127" i="46" s="1"/>
  <c r="F164" i="46" s="1"/>
  <c r="F122" i="46"/>
  <c r="F123" i="46" s="1"/>
  <c r="F126" i="46" s="1"/>
  <c r="F91" i="40"/>
  <c r="F258" i="46"/>
  <c r="F260" i="46" s="1"/>
  <c r="F262" i="46"/>
  <c r="F264" i="46" s="1"/>
  <c r="J298" i="37"/>
  <c r="J299" i="37" s="1"/>
  <c r="F211" i="46" l="1"/>
  <c r="F213" i="46" s="1"/>
  <c r="F215" i="46" s="1"/>
  <c r="F43" i="46"/>
  <c r="F80" i="46" s="1"/>
  <c r="J95" i="54"/>
  <c r="J97" i="54" s="1"/>
  <c r="K50" i="19"/>
  <c r="K90" i="19"/>
  <c r="F70" i="40"/>
  <c r="F217" i="46"/>
  <c r="F219" i="46" s="1"/>
  <c r="F166" i="46"/>
  <c r="K91" i="19"/>
  <c r="K46" i="19"/>
  <c r="J20" i="37"/>
  <c r="J21" i="37" s="1"/>
  <c r="J24" i="37" s="1"/>
  <c r="O100" i="19"/>
  <c r="O21" i="19"/>
  <c r="J306" i="37"/>
  <c r="J308" i="37" s="1"/>
  <c r="J475" i="37"/>
  <c r="J477" i="37" s="1"/>
  <c r="K34" i="19"/>
  <c r="K35" i="19"/>
  <c r="F77" i="46"/>
  <c r="E31" i="41"/>
  <c r="J4" i="20"/>
  <c r="J4" i="40"/>
  <c r="J4" i="53"/>
  <c r="J4" i="54"/>
  <c r="J4" i="51"/>
  <c r="J4" i="46"/>
  <c r="J4" i="19"/>
  <c r="J4" i="39"/>
  <c r="J4" i="37"/>
  <c r="J4" i="7"/>
  <c r="K67" i="19"/>
  <c r="K68" i="19" s="1"/>
  <c r="F102" i="40"/>
  <c r="F93" i="40"/>
  <c r="L2" i="40"/>
  <c r="L2" i="53"/>
  <c r="L2" i="20"/>
  <c r="L2" i="54"/>
  <c r="L2" i="51"/>
  <c r="L2" i="46"/>
  <c r="L26" i="19"/>
  <c r="L23" i="19"/>
  <c r="L2" i="19"/>
  <c r="L86" i="19"/>
  <c r="L2" i="39"/>
  <c r="L2" i="37"/>
  <c r="L2" i="7"/>
  <c r="P6" i="20"/>
  <c r="P6" i="40"/>
  <c r="P6" i="53"/>
  <c r="P6" i="54"/>
  <c r="P6" i="37"/>
  <c r="P6" i="19"/>
  <c r="P6" i="46"/>
  <c r="P6" i="51"/>
  <c r="P14" i="19"/>
  <c r="P15" i="19" s="1"/>
  <c r="P6" i="7"/>
  <c r="P6" i="39"/>
  <c r="F12" i="19"/>
  <c r="F74" i="19" s="1"/>
  <c r="F76" i="46"/>
  <c r="E30" i="41"/>
  <c r="F97" i="40"/>
  <c r="F92" i="40"/>
  <c r="K5" i="40"/>
  <c r="K5" i="53"/>
  <c r="K5" i="20"/>
  <c r="K5" i="54"/>
  <c r="K5" i="51"/>
  <c r="K5" i="46"/>
  <c r="K5" i="37"/>
  <c r="K5" i="39"/>
  <c r="K5" i="19"/>
  <c r="K5" i="7"/>
  <c r="J139" i="37"/>
  <c r="J141" i="37" s="1"/>
  <c r="F78" i="46" l="1"/>
  <c r="F81" i="46" s="1"/>
  <c r="F82" i="46" s="1"/>
  <c r="F88" i="46" s="1"/>
  <c r="F90" i="46" s="1"/>
  <c r="L3" i="40"/>
  <c r="L3" i="53"/>
  <c r="L3" i="20"/>
  <c r="L3" i="54"/>
  <c r="L3" i="51"/>
  <c r="L3" i="46"/>
  <c r="L99" i="19"/>
  <c r="L101" i="19" s="1"/>
  <c r="L39" i="19"/>
  <c r="L40" i="19" s="1"/>
  <c r="L33" i="19"/>
  <c r="L87" i="19"/>
  <c r="L88" i="19" s="1"/>
  <c r="L3" i="19"/>
  <c r="L3" i="37"/>
  <c r="L25" i="19"/>
  <c r="L27" i="19" s="1"/>
  <c r="L3" i="39"/>
  <c r="L49" i="19"/>
  <c r="L3" i="7"/>
  <c r="M22" i="19"/>
  <c r="F72" i="40"/>
  <c r="F81" i="40"/>
  <c r="K45" i="19"/>
  <c r="J487" i="37"/>
  <c r="K52" i="19"/>
  <c r="K54" i="19" s="1"/>
  <c r="K92" i="19"/>
  <c r="K53" i="19"/>
  <c r="K64" i="19"/>
  <c r="L65" i="19" s="1"/>
  <c r="P100" i="19"/>
  <c r="P21" i="19"/>
  <c r="K57" i="19"/>
  <c r="J145" i="37"/>
  <c r="J312" i="37"/>
  <c r="F172" i="46"/>
  <c r="F174" i="46" s="1"/>
  <c r="F44" i="40"/>
  <c r="F168" i="46"/>
  <c r="F170" i="46" s="1"/>
  <c r="J107" i="54"/>
  <c r="H15" i="19"/>
  <c r="F76" i="40"/>
  <c r="F71" i="40"/>
  <c r="F84" i="46" l="1"/>
  <c r="F86" i="46" s="1"/>
  <c r="F24" i="40" s="1"/>
  <c r="F18" i="40"/>
  <c r="K67" i="53"/>
  <c r="K68" i="53" s="1"/>
  <c r="K102" i="53"/>
  <c r="K103" i="53" s="1"/>
  <c r="K66" i="54"/>
  <c r="K67" i="54" s="1"/>
  <c r="K27" i="51"/>
  <c r="K29" i="51" s="1"/>
  <c r="K31" i="53"/>
  <c r="K32" i="53" s="1"/>
  <c r="K22" i="54"/>
  <c r="K24" i="54" s="1"/>
  <c r="K37" i="51"/>
  <c r="K32" i="54"/>
  <c r="K234" i="37"/>
  <c r="K236" i="37" s="1"/>
  <c r="K403" i="37"/>
  <c r="K405" i="37" s="1"/>
  <c r="K413" i="37"/>
  <c r="K76" i="37"/>
  <c r="K25" i="37"/>
  <c r="K274" i="37"/>
  <c r="K275" i="37" s="1"/>
  <c r="K443" i="37"/>
  <c r="K444" i="37" s="1"/>
  <c r="K105" i="37"/>
  <c r="K106" i="37" s="1"/>
  <c r="K244" i="37"/>
  <c r="K66" i="37"/>
  <c r="K68" i="37" s="1"/>
  <c r="K58" i="19"/>
  <c r="H100" i="19"/>
  <c r="H21" i="19"/>
  <c r="L90" i="19"/>
  <c r="L92" i="19" s="1"/>
  <c r="L67" i="19"/>
  <c r="L68" i="19" s="1"/>
  <c r="M2" i="40"/>
  <c r="M2" i="53"/>
  <c r="M2" i="20"/>
  <c r="M2" i="54"/>
  <c r="M2" i="51"/>
  <c r="M2" i="46"/>
  <c r="M26" i="19"/>
  <c r="M23" i="19"/>
  <c r="M86" i="19"/>
  <c r="M2" i="39"/>
  <c r="M2" i="7"/>
  <c r="M2" i="37"/>
  <c r="M2" i="19"/>
  <c r="L35" i="19"/>
  <c r="L34" i="19"/>
  <c r="F46" i="40"/>
  <c r="F55" i="40"/>
  <c r="F29" i="40"/>
  <c r="F20" i="40"/>
  <c r="F50" i="40"/>
  <c r="F45" i="40"/>
  <c r="L50" i="19"/>
  <c r="L5" i="40"/>
  <c r="L5" i="53"/>
  <c r="L5" i="20"/>
  <c r="L5" i="54"/>
  <c r="L5" i="51"/>
  <c r="L5" i="46"/>
  <c r="L5" i="37"/>
  <c r="L5" i="39"/>
  <c r="L5" i="7"/>
  <c r="L5" i="19"/>
  <c r="L91" i="19"/>
  <c r="K59" i="19"/>
  <c r="L46" i="19"/>
  <c r="K20" i="37"/>
  <c r="K21" i="37" s="1"/>
  <c r="K24" i="37" s="1"/>
  <c r="F19" i="40" l="1"/>
  <c r="K26" i="37"/>
  <c r="K39" i="53"/>
  <c r="K35" i="53"/>
  <c r="L52" i="19"/>
  <c r="L54" i="19" s="1"/>
  <c r="K466" i="37"/>
  <c r="L64" i="19"/>
  <c r="M65" i="19" s="1"/>
  <c r="L53" i="19"/>
  <c r="M3" i="40"/>
  <c r="M3" i="53"/>
  <c r="M3" i="20"/>
  <c r="M3" i="51"/>
  <c r="M3" i="54"/>
  <c r="M3" i="46"/>
  <c r="M99" i="19"/>
  <c r="M101" i="19" s="1"/>
  <c r="M39" i="19"/>
  <c r="M40" i="19" s="1"/>
  <c r="M33" i="19"/>
  <c r="M87" i="19"/>
  <c r="M88" i="19" s="1"/>
  <c r="M49" i="19"/>
  <c r="M3" i="37"/>
  <c r="M25" i="19"/>
  <c r="M27" i="19" s="1"/>
  <c r="M3" i="39"/>
  <c r="M3" i="7"/>
  <c r="M3" i="19"/>
  <c r="N22" i="19"/>
  <c r="K33" i="51"/>
  <c r="K34" i="51" s="1"/>
  <c r="K130" i="37"/>
  <c r="K4" i="40"/>
  <c r="K4" i="53"/>
  <c r="K4" i="20"/>
  <c r="K4" i="51"/>
  <c r="K4" i="46"/>
  <c r="K4" i="54"/>
  <c r="K4" i="39"/>
  <c r="K4" i="37"/>
  <c r="K4" i="19"/>
  <c r="K4" i="7"/>
  <c r="L45" i="19"/>
  <c r="K89" i="54"/>
  <c r="K28" i="54"/>
  <c r="K29" i="54" s="1"/>
  <c r="L57" i="19"/>
  <c r="K72" i="37"/>
  <c r="K73" i="37" s="1"/>
  <c r="K409" i="37"/>
  <c r="K410" i="37" s="1"/>
  <c r="K106" i="53"/>
  <c r="K110" i="53" s="1"/>
  <c r="K297" i="37"/>
  <c r="K240" i="37"/>
  <c r="K241" i="37" s="1"/>
  <c r="K75" i="53"/>
  <c r="K71" i="53"/>
  <c r="M50" i="19" l="1"/>
  <c r="M35" i="19"/>
  <c r="M34" i="19"/>
  <c r="K251" i="37"/>
  <c r="K245" i="37"/>
  <c r="K83" i="37"/>
  <c r="K77" i="37"/>
  <c r="M5" i="40"/>
  <c r="M5" i="53"/>
  <c r="M5" i="20"/>
  <c r="M5" i="54"/>
  <c r="M5" i="51"/>
  <c r="M5" i="46"/>
  <c r="M5" i="19"/>
  <c r="M5" i="39"/>
  <c r="M5" i="7"/>
  <c r="M5" i="37"/>
  <c r="K33" i="54"/>
  <c r="K39" i="54"/>
  <c r="M67" i="19"/>
  <c r="M68" i="19" s="1"/>
  <c r="K34" i="54"/>
  <c r="K39" i="51"/>
  <c r="K415" i="37"/>
  <c r="K78" i="37"/>
  <c r="K246" i="37"/>
  <c r="K38" i="51"/>
  <c r="K44" i="51"/>
  <c r="L102" i="53"/>
  <c r="L103" i="53" s="1"/>
  <c r="L31" i="53"/>
  <c r="L32" i="53" s="1"/>
  <c r="L37" i="51"/>
  <c r="L66" i="54"/>
  <c r="L67" i="54" s="1"/>
  <c r="L67" i="53"/>
  <c r="L68" i="53" s="1"/>
  <c r="L22" i="54"/>
  <c r="L24" i="54" s="1"/>
  <c r="L32" i="54"/>
  <c r="L27" i="51"/>
  <c r="L29" i="51" s="1"/>
  <c r="L244" i="37"/>
  <c r="L403" i="37"/>
  <c r="L405" i="37" s="1"/>
  <c r="L413" i="37"/>
  <c r="L274" i="37"/>
  <c r="L275" i="37" s="1"/>
  <c r="L25" i="37"/>
  <c r="L443" i="37"/>
  <c r="L444" i="37" s="1"/>
  <c r="L58" i="19"/>
  <c r="L66" i="37"/>
  <c r="L68" i="37" s="1"/>
  <c r="L234" i="37"/>
  <c r="L236" i="37" s="1"/>
  <c r="L76" i="37"/>
  <c r="L105" i="37"/>
  <c r="L106" i="37" s="1"/>
  <c r="L20" i="37"/>
  <c r="L21" i="37" s="1"/>
  <c r="L24" i="37" s="1"/>
  <c r="M46" i="19"/>
  <c r="M91" i="19"/>
  <c r="M90" i="19"/>
  <c r="M92" i="19" s="1"/>
  <c r="K420" i="37"/>
  <c r="K414" i="37"/>
  <c r="N2" i="53"/>
  <c r="N2" i="20"/>
  <c r="N2" i="51"/>
  <c r="N2" i="54"/>
  <c r="N2" i="40"/>
  <c r="N2" i="46"/>
  <c r="N2" i="37"/>
  <c r="N2" i="39"/>
  <c r="N26" i="19"/>
  <c r="N2" i="19"/>
  <c r="N86" i="19"/>
  <c r="N2" i="7"/>
  <c r="N23" i="19"/>
  <c r="L59" i="19"/>
  <c r="K416" i="37" l="1"/>
  <c r="K40" i="51"/>
  <c r="K35" i="54"/>
  <c r="K38" i="54" s="1"/>
  <c r="K40" i="54" s="1"/>
  <c r="L26" i="37"/>
  <c r="N3" i="53"/>
  <c r="N3" i="20"/>
  <c r="N3" i="40"/>
  <c r="N3" i="51"/>
  <c r="N3" i="54"/>
  <c r="N3" i="46"/>
  <c r="N39" i="19"/>
  <c r="N40" i="19" s="1"/>
  <c r="N33" i="19"/>
  <c r="N87" i="19"/>
  <c r="N88" i="19" s="1"/>
  <c r="N3" i="37"/>
  <c r="N25" i="19"/>
  <c r="N27" i="19" s="1"/>
  <c r="N3" i="39"/>
  <c r="N99" i="19"/>
  <c r="N101" i="19" s="1"/>
  <c r="N49" i="19"/>
  <c r="N3" i="19"/>
  <c r="N3" i="7"/>
  <c r="O22" i="19"/>
  <c r="L130" i="37"/>
  <c r="L466" i="37"/>
  <c r="L75" i="53"/>
  <c r="L71" i="53"/>
  <c r="L4" i="40"/>
  <c r="L4" i="53"/>
  <c r="L4" i="20"/>
  <c r="L4" i="54"/>
  <c r="L4" i="51"/>
  <c r="L4" i="46"/>
  <c r="L4" i="37"/>
  <c r="L4" i="19"/>
  <c r="L4" i="39"/>
  <c r="L4" i="7"/>
  <c r="L297" i="37"/>
  <c r="K247" i="37"/>
  <c r="L409" i="37"/>
  <c r="L410" i="37" s="1"/>
  <c r="L39" i="53"/>
  <c r="L35" i="53"/>
  <c r="M45" i="19"/>
  <c r="L240" i="37"/>
  <c r="L241" i="37" s="1"/>
  <c r="L106" i="53"/>
  <c r="L110" i="53" s="1"/>
  <c r="M57" i="19"/>
  <c r="K43" i="51"/>
  <c r="K45" i="51" s="1"/>
  <c r="K419" i="37"/>
  <c r="K421" i="37" s="1"/>
  <c r="L72" i="37"/>
  <c r="L73" i="37" s="1"/>
  <c r="L33" i="51"/>
  <c r="L34" i="51" s="1"/>
  <c r="M64" i="19"/>
  <c r="N65" i="19" s="1"/>
  <c r="M53" i="19"/>
  <c r="L28" i="54"/>
  <c r="L29" i="54" s="1"/>
  <c r="L89" i="54"/>
  <c r="M52" i="19"/>
  <c r="M54" i="19" s="1"/>
  <c r="K79" i="37"/>
  <c r="L44" i="51" l="1"/>
  <c r="L38" i="51"/>
  <c r="M20" i="37"/>
  <c r="M21" i="37" s="1"/>
  <c r="M24" i="37" s="1"/>
  <c r="N46" i="19"/>
  <c r="L39" i="54"/>
  <c r="L33" i="54"/>
  <c r="N5" i="53"/>
  <c r="N5" i="20"/>
  <c r="N5" i="40"/>
  <c r="N5" i="54"/>
  <c r="N5" i="51"/>
  <c r="N5" i="46"/>
  <c r="N5" i="37"/>
  <c r="N5" i="39"/>
  <c r="N5" i="7"/>
  <c r="N5" i="19"/>
  <c r="K82" i="37"/>
  <c r="K84" i="37" s="1"/>
  <c r="L77" i="37"/>
  <c r="L83" i="37"/>
  <c r="N50" i="19"/>
  <c r="K460" i="37"/>
  <c r="K463" i="37" s="1"/>
  <c r="K424" i="37"/>
  <c r="K426" i="37" s="1"/>
  <c r="N34" i="19"/>
  <c r="N35" i="19"/>
  <c r="K83" i="54"/>
  <c r="K86" i="54" s="1"/>
  <c r="K48" i="54"/>
  <c r="K50" i="54" s="1"/>
  <c r="N91" i="19"/>
  <c r="N67" i="19"/>
  <c r="N68" i="19" s="1"/>
  <c r="K52" i="51"/>
  <c r="K54" i="51" s="1"/>
  <c r="L251" i="37"/>
  <c r="L245" i="37"/>
  <c r="K250" i="37"/>
  <c r="K252" i="37" s="1"/>
  <c r="M67" i="53"/>
  <c r="M68" i="53" s="1"/>
  <c r="M102" i="53"/>
  <c r="M103" i="53" s="1"/>
  <c r="M22" i="54"/>
  <c r="M24" i="54" s="1"/>
  <c r="M32" i="54"/>
  <c r="M31" i="53"/>
  <c r="M32" i="53" s="1"/>
  <c r="M37" i="51"/>
  <c r="M27" i="51"/>
  <c r="M29" i="51" s="1"/>
  <c r="M66" i="54"/>
  <c r="M67" i="54" s="1"/>
  <c r="M403" i="37"/>
  <c r="M405" i="37" s="1"/>
  <c r="M413" i="37"/>
  <c r="M274" i="37"/>
  <c r="M275" i="37" s="1"/>
  <c r="M105" i="37"/>
  <c r="M106" i="37" s="1"/>
  <c r="M443" i="37"/>
  <c r="M444" i="37" s="1"/>
  <c r="M66" i="37"/>
  <c r="M68" i="37" s="1"/>
  <c r="M244" i="37"/>
  <c r="M25" i="37"/>
  <c r="M26" i="37" s="1"/>
  <c r="M76" i="37"/>
  <c r="M234" i="37"/>
  <c r="M236" i="37" s="1"/>
  <c r="M58" i="19"/>
  <c r="M59" i="19" s="1"/>
  <c r="L420" i="37"/>
  <c r="L414" i="37"/>
  <c r="O2" i="53"/>
  <c r="O2" i="20"/>
  <c r="O2" i="40"/>
  <c r="O2" i="51"/>
  <c r="O2" i="37"/>
  <c r="O2" i="19"/>
  <c r="O2" i="54"/>
  <c r="O2" i="39"/>
  <c r="O2" i="46"/>
  <c r="O26" i="19"/>
  <c r="O23" i="19"/>
  <c r="O86" i="19"/>
  <c r="O2" i="7"/>
  <c r="N90" i="19"/>
  <c r="N92" i="19" s="1"/>
  <c r="L39" i="51"/>
  <c r="L34" i="54"/>
  <c r="L246" i="37"/>
  <c r="L415" i="37"/>
  <c r="L78" i="37"/>
  <c r="L35" i="54" l="1"/>
  <c r="L416" i="37"/>
  <c r="L79" i="37"/>
  <c r="L82" i="37" s="1"/>
  <c r="L84" i="37" s="1"/>
  <c r="L87" i="37" s="1"/>
  <c r="L89" i="37" s="1"/>
  <c r="M4" i="40"/>
  <c r="M4" i="53"/>
  <c r="M4" i="20"/>
  <c r="M4" i="51"/>
  <c r="M4" i="46"/>
  <c r="M4" i="54"/>
  <c r="M4" i="19"/>
  <c r="M4" i="39"/>
  <c r="M4" i="37"/>
  <c r="M4" i="7"/>
  <c r="K90" i="54"/>
  <c r="K91" i="54" s="1"/>
  <c r="L38" i="54"/>
  <c r="L40" i="54" s="1"/>
  <c r="M409" i="37"/>
  <c r="M410" i="37" s="1"/>
  <c r="M75" i="53"/>
  <c r="M71" i="53"/>
  <c r="N57" i="19"/>
  <c r="M240" i="37"/>
  <c r="M241" i="37" s="1"/>
  <c r="M89" i="54"/>
  <c r="M33" i="51"/>
  <c r="M34" i="51" s="1"/>
  <c r="M72" i="37"/>
  <c r="M73" i="37" s="1"/>
  <c r="K87" i="37"/>
  <c r="K89" i="37" s="1"/>
  <c r="K124" i="37"/>
  <c r="K127" i="37" s="1"/>
  <c r="L124" i="37"/>
  <c r="L127" i="37" s="1"/>
  <c r="L131" i="37" s="1"/>
  <c r="L132" i="37" s="1"/>
  <c r="L139" i="37" s="1"/>
  <c r="L141" i="37" s="1"/>
  <c r="L145" i="37" s="1"/>
  <c r="M466" i="37"/>
  <c r="M35" i="53"/>
  <c r="M39" i="53"/>
  <c r="K467" i="37"/>
  <c r="K468" i="37" s="1"/>
  <c r="M106" i="53"/>
  <c r="M110" i="53" s="1"/>
  <c r="M34" i="54"/>
  <c r="M39" i="51"/>
  <c r="M415" i="37"/>
  <c r="M78" i="37"/>
  <c r="M246" i="37"/>
  <c r="L419" i="37"/>
  <c r="L421" i="37" s="1"/>
  <c r="K255" i="37"/>
  <c r="K257" i="37" s="1"/>
  <c r="K291" i="37"/>
  <c r="K294" i="37" s="1"/>
  <c r="M130" i="37"/>
  <c r="L247" i="37"/>
  <c r="N64" i="19"/>
  <c r="O65" i="19" s="1"/>
  <c r="N53" i="19"/>
  <c r="L40" i="51"/>
  <c r="N45" i="19"/>
  <c r="N52" i="19"/>
  <c r="N54" i="19" s="1"/>
  <c r="O3" i="53"/>
  <c r="O3" i="20"/>
  <c r="O3" i="40"/>
  <c r="O3" i="54"/>
  <c r="O3" i="51"/>
  <c r="O3" i="46"/>
  <c r="O87" i="19"/>
  <c r="O88" i="19" s="1"/>
  <c r="O90" i="19" s="1"/>
  <c r="O3" i="37"/>
  <c r="O25" i="19"/>
  <c r="O27" i="19" s="1"/>
  <c r="O91" i="19" s="1"/>
  <c r="O3" i="19"/>
  <c r="O3" i="39"/>
  <c r="O99" i="19"/>
  <c r="O101" i="19" s="1"/>
  <c r="O49" i="19"/>
  <c r="O33" i="19"/>
  <c r="O39" i="19"/>
  <c r="O40" i="19" s="1"/>
  <c r="O3" i="7"/>
  <c r="P22" i="19"/>
  <c r="M297" i="37"/>
  <c r="M28" i="54"/>
  <c r="M29" i="54" s="1"/>
  <c r="O50" i="19" l="1"/>
  <c r="M33" i="54"/>
  <c r="M35" i="54" s="1"/>
  <c r="M39" i="54"/>
  <c r="M77" i="37"/>
  <c r="M79" i="37" s="1"/>
  <c r="M83" i="37"/>
  <c r="N20" i="37"/>
  <c r="N21" i="37" s="1"/>
  <c r="N24" i="37" s="1"/>
  <c r="O46" i="19"/>
  <c r="O52" i="19" s="1"/>
  <c r="O54" i="19" s="1"/>
  <c r="K475" i="37"/>
  <c r="K477" i="37" s="1"/>
  <c r="P2" i="20"/>
  <c r="P2" i="40"/>
  <c r="P2" i="54"/>
  <c r="P2" i="53"/>
  <c r="P2" i="51"/>
  <c r="P2" i="37"/>
  <c r="P2" i="19"/>
  <c r="P86" i="19"/>
  <c r="P2" i="46"/>
  <c r="P26" i="19"/>
  <c r="P23" i="19"/>
  <c r="P2" i="39"/>
  <c r="P2" i="7"/>
  <c r="L43" i="51"/>
  <c r="L45" i="51" s="1"/>
  <c r="M38" i="51"/>
  <c r="M40" i="51" s="1"/>
  <c r="M43" i="51" s="1"/>
  <c r="M44" i="51"/>
  <c r="L83" i="54"/>
  <c r="L86" i="54" s="1"/>
  <c r="L48" i="54"/>
  <c r="L50" i="54" s="1"/>
  <c r="N31" i="53"/>
  <c r="N32" i="53" s="1"/>
  <c r="N102" i="53"/>
  <c r="N103" i="53" s="1"/>
  <c r="N66" i="54"/>
  <c r="N67" i="54" s="1"/>
  <c r="N22" i="54"/>
  <c r="N24" i="54" s="1"/>
  <c r="N67" i="53"/>
  <c r="N68" i="53" s="1"/>
  <c r="N32" i="54"/>
  <c r="N37" i="51"/>
  <c r="N27" i="51"/>
  <c r="N29" i="51" s="1"/>
  <c r="N413" i="37"/>
  <c r="N105" i="37"/>
  <c r="N106" i="37" s="1"/>
  <c r="N443" i="37"/>
  <c r="N444" i="37" s="1"/>
  <c r="N274" i="37"/>
  <c r="N275" i="37" s="1"/>
  <c r="N403" i="37"/>
  <c r="N405" i="37" s="1"/>
  <c r="N234" i="37"/>
  <c r="N236" i="37" s="1"/>
  <c r="N76" i="37"/>
  <c r="N244" i="37"/>
  <c r="N58" i="19"/>
  <c r="N59" i="19" s="1"/>
  <c r="N25" i="37"/>
  <c r="N66" i="37"/>
  <c r="N68" i="37" s="1"/>
  <c r="K131" i="37"/>
  <c r="K132" i="37" s="1"/>
  <c r="O92" i="19"/>
  <c r="K298" i="37"/>
  <c r="K299" i="37" s="1"/>
  <c r="K95" i="54"/>
  <c r="K97" i="54" s="1"/>
  <c r="O5" i="53"/>
  <c r="O5" i="20"/>
  <c r="O5" i="40"/>
  <c r="O5" i="54"/>
  <c r="O5" i="51"/>
  <c r="O5" i="46"/>
  <c r="O5" i="37"/>
  <c r="O5" i="19"/>
  <c r="O5" i="39"/>
  <c r="O5" i="7"/>
  <c r="M420" i="37"/>
  <c r="M414" i="37"/>
  <c r="M416" i="37" s="1"/>
  <c r="L460" i="37"/>
  <c r="L463" i="37" s="1"/>
  <c r="L424" i="37"/>
  <c r="L426" i="37" s="1"/>
  <c r="O35" i="19"/>
  <c r="O57" i="19" s="1"/>
  <c r="O34" i="19"/>
  <c r="O45" i="19" s="1"/>
  <c r="O67" i="19"/>
  <c r="O68" i="19" s="1"/>
  <c r="L250" i="37"/>
  <c r="L252" i="37" s="1"/>
  <c r="M245" i="37"/>
  <c r="M247" i="37" s="1"/>
  <c r="M250" i="37" s="1"/>
  <c r="M251" i="37"/>
  <c r="M252" i="37" l="1"/>
  <c r="N26" i="37"/>
  <c r="N71" i="53"/>
  <c r="N75" i="53"/>
  <c r="N28" i="54"/>
  <c r="N29" i="54" s="1"/>
  <c r="N72" i="37"/>
  <c r="N73" i="37" s="1"/>
  <c r="N89" i="54"/>
  <c r="M419" i="37"/>
  <c r="M421" i="37" s="1"/>
  <c r="N34" i="54"/>
  <c r="N39" i="51"/>
  <c r="N415" i="37"/>
  <c r="N246" i="37"/>
  <c r="N78" i="37"/>
  <c r="N130" i="37"/>
  <c r="N106" i="53"/>
  <c r="N110" i="53" s="1"/>
  <c r="N4" i="53"/>
  <c r="N4" i="20"/>
  <c r="N4" i="51"/>
  <c r="N4" i="40"/>
  <c r="N4" i="54"/>
  <c r="N4" i="46"/>
  <c r="N4" i="37"/>
  <c r="N4" i="19"/>
  <c r="N4" i="39"/>
  <c r="N4" i="7"/>
  <c r="N409" i="37"/>
  <c r="N410" i="37" s="1"/>
  <c r="N466" i="37"/>
  <c r="M82" i="37"/>
  <c r="M84" i="37" s="1"/>
  <c r="O20" i="37"/>
  <c r="O21" i="37" s="1"/>
  <c r="O24" i="37" s="1"/>
  <c r="P46" i="19"/>
  <c r="K306" i="37"/>
  <c r="K308" i="37" s="1"/>
  <c r="N35" i="53"/>
  <c r="N39" i="53"/>
  <c r="L52" i="51"/>
  <c r="L54" i="51" s="1"/>
  <c r="M45" i="51"/>
  <c r="M52" i="51" s="1"/>
  <c r="M54" i="51" s="1"/>
  <c r="N33" i="51"/>
  <c r="N34" i="51" s="1"/>
  <c r="K487" i="37"/>
  <c r="M38" i="54"/>
  <c r="M40" i="54" s="1"/>
  <c r="N297" i="37"/>
  <c r="M291" i="37"/>
  <c r="M294" i="37" s="1"/>
  <c r="M298" i="37" s="1"/>
  <c r="M299" i="37" s="1"/>
  <c r="M306" i="37" s="1"/>
  <c r="M308" i="37" s="1"/>
  <c r="M312" i="37" s="1"/>
  <c r="M255" i="37"/>
  <c r="M257" i="37" s="1"/>
  <c r="O31" i="53"/>
  <c r="O32" i="53" s="1"/>
  <c r="O67" i="53"/>
  <c r="O68" i="53" s="1"/>
  <c r="O102" i="53"/>
  <c r="O103" i="53" s="1"/>
  <c r="O106" i="53" s="1"/>
  <c r="O110" i="53" s="1"/>
  <c r="O32" i="54"/>
  <c r="O22" i="54"/>
  <c r="O24" i="54" s="1"/>
  <c r="O28" i="54" s="1"/>
  <c r="O29" i="54" s="1"/>
  <c r="O37" i="51"/>
  <c r="O66" i="54"/>
  <c r="O67" i="54" s="1"/>
  <c r="O89" i="54" s="1"/>
  <c r="O27" i="51"/>
  <c r="O29" i="51" s="1"/>
  <c r="O33" i="51" s="1"/>
  <c r="O34" i="51" s="1"/>
  <c r="O274" i="37"/>
  <c r="O275" i="37" s="1"/>
  <c r="O297" i="37" s="1"/>
  <c r="O443" i="37"/>
  <c r="O444" i="37" s="1"/>
  <c r="O466" i="37" s="1"/>
  <c r="O403" i="37"/>
  <c r="O405" i="37" s="1"/>
  <c r="O409" i="37" s="1"/>
  <c r="O410" i="37" s="1"/>
  <c r="O234" i="37"/>
  <c r="O236" i="37" s="1"/>
  <c r="O240" i="37" s="1"/>
  <c r="O241" i="37" s="1"/>
  <c r="O66" i="37"/>
  <c r="O68" i="37" s="1"/>
  <c r="O72" i="37" s="1"/>
  <c r="O73" i="37" s="1"/>
  <c r="O58" i="19"/>
  <c r="O59" i="19" s="1"/>
  <c r="O25" i="37"/>
  <c r="O26" i="37" s="1"/>
  <c r="O244" i="37"/>
  <c r="O76" i="37"/>
  <c r="O105" i="37"/>
  <c r="O106" i="37" s="1"/>
  <c r="O130" i="37" s="1"/>
  <c r="O413" i="37"/>
  <c r="O64" i="19"/>
  <c r="P65" i="19" s="1"/>
  <c r="O53" i="19"/>
  <c r="L255" i="37"/>
  <c r="L257" i="37" s="1"/>
  <c r="L291" i="37"/>
  <c r="L294" i="37" s="1"/>
  <c r="K107" i="54"/>
  <c r="L467" i="37"/>
  <c r="L468" i="37" s="1"/>
  <c r="K139" i="37"/>
  <c r="K141" i="37" s="1"/>
  <c r="N240" i="37"/>
  <c r="N241" i="37" s="1"/>
  <c r="L90" i="54"/>
  <c r="L91" i="54" s="1"/>
  <c r="P3" i="20"/>
  <c r="P3" i="40"/>
  <c r="P3" i="53"/>
  <c r="P3" i="54"/>
  <c r="P3" i="51"/>
  <c r="P3" i="46"/>
  <c r="P3" i="37"/>
  <c r="P25" i="19"/>
  <c r="P27" i="19" s="1"/>
  <c r="P3" i="19"/>
  <c r="P49" i="19"/>
  <c r="P50" i="19" s="1"/>
  <c r="P99" i="19"/>
  <c r="P101" i="19" s="1"/>
  <c r="P33" i="19"/>
  <c r="P39" i="19"/>
  <c r="P40" i="19" s="1"/>
  <c r="H40" i="19" s="1"/>
  <c r="P3" i="7"/>
  <c r="P87" i="19"/>
  <c r="P88" i="19" s="1"/>
  <c r="P3" i="39"/>
  <c r="O4" i="53" l="1"/>
  <c r="O4" i="20"/>
  <c r="O4" i="40"/>
  <c r="O4" i="54"/>
  <c r="O4" i="51"/>
  <c r="O4" i="37"/>
  <c r="O4" i="46"/>
  <c r="O4" i="19"/>
  <c r="O4" i="39"/>
  <c r="O4" i="7"/>
  <c r="P53" i="19"/>
  <c r="P64" i="19"/>
  <c r="H50" i="19"/>
  <c r="O77" i="37"/>
  <c r="O83" i="37"/>
  <c r="O39" i="54"/>
  <c r="O33" i="54"/>
  <c r="P67" i="19"/>
  <c r="P68" i="19" s="1"/>
  <c r="H65" i="19"/>
  <c r="H67" i="19" s="1"/>
  <c r="M87" i="37"/>
  <c r="M89" i="37" s="1"/>
  <c r="M124" i="37"/>
  <c r="M127" i="37" s="1"/>
  <c r="P90" i="19"/>
  <c r="H88" i="19"/>
  <c r="H90" i="19" s="1"/>
  <c r="O71" i="53"/>
  <c r="O75" i="53"/>
  <c r="N39" i="54"/>
  <c r="N33" i="54"/>
  <c r="N35" i="54" s="1"/>
  <c r="N38" i="51"/>
  <c r="N40" i="51" s="1"/>
  <c r="N44" i="51"/>
  <c r="N77" i="37"/>
  <c r="N79" i="37" s="1"/>
  <c r="N83" i="37"/>
  <c r="O414" i="37"/>
  <c r="O420" i="37"/>
  <c r="O39" i="53"/>
  <c r="O35" i="53"/>
  <c r="K312" i="37"/>
  <c r="M460" i="37"/>
  <c r="M463" i="37" s="1"/>
  <c r="M424" i="37"/>
  <c r="M426" i="37" s="1"/>
  <c r="K145" i="37"/>
  <c r="O251" i="37"/>
  <c r="O245" i="37"/>
  <c r="L475" i="37"/>
  <c r="L477" i="37" s="1"/>
  <c r="P35" i="19"/>
  <c r="P34" i="19"/>
  <c r="N245" i="37"/>
  <c r="N247" i="37" s="1"/>
  <c r="N251" i="37"/>
  <c r="O44" i="51"/>
  <c r="O38" i="51"/>
  <c r="O40" i="51" s="1"/>
  <c r="O43" i="51" s="1"/>
  <c r="O45" i="51" s="1"/>
  <c r="O52" i="51" s="1"/>
  <c r="O54" i="51" s="1"/>
  <c r="M83" i="54"/>
  <c r="M86" i="54" s="1"/>
  <c r="M48" i="54"/>
  <c r="M50" i="54" s="1"/>
  <c r="P52" i="19"/>
  <c r="P54" i="19" s="1"/>
  <c r="H46" i="19"/>
  <c r="H52" i="19" s="1"/>
  <c r="N420" i="37"/>
  <c r="N414" i="37"/>
  <c r="N416" i="37" s="1"/>
  <c r="P91" i="19"/>
  <c r="H27" i="19"/>
  <c r="H91" i="19" s="1"/>
  <c r="L95" i="54"/>
  <c r="L97" i="54" s="1"/>
  <c r="P5" i="20"/>
  <c r="P5" i="40"/>
  <c r="P5" i="54"/>
  <c r="P5" i="53"/>
  <c r="P5" i="51"/>
  <c r="P5" i="46"/>
  <c r="P5" i="37"/>
  <c r="P5" i="19"/>
  <c r="P5" i="39"/>
  <c r="P5" i="7"/>
  <c r="L298" i="37"/>
  <c r="L299" i="37" s="1"/>
  <c r="O34" i="54"/>
  <c r="O35" i="54" s="1"/>
  <c r="O38" i="54" s="1"/>
  <c r="O39" i="51"/>
  <c r="O246" i="37"/>
  <c r="O247" i="37" s="1"/>
  <c r="O250" i="37" s="1"/>
  <c r="O78" i="37"/>
  <c r="O79" i="37" s="1"/>
  <c r="O82" i="37" s="1"/>
  <c r="O84" i="37" s="1"/>
  <c r="O415" i="37"/>
  <c r="O40" i="54" l="1"/>
  <c r="O252" i="37"/>
  <c r="O291" i="37" s="1"/>
  <c r="O294" i="37" s="1"/>
  <c r="O298" i="37" s="1"/>
  <c r="O299" i="37" s="1"/>
  <c r="O306" i="37" s="1"/>
  <c r="O308" i="37" s="1"/>
  <c r="O312" i="37" s="1"/>
  <c r="O416" i="37"/>
  <c r="O419" i="37" s="1"/>
  <c r="O421" i="37" s="1"/>
  <c r="O124" i="37"/>
  <c r="O127" i="37" s="1"/>
  <c r="O131" i="37" s="1"/>
  <c r="O132" i="37" s="1"/>
  <c r="O139" i="37" s="1"/>
  <c r="O141" i="37" s="1"/>
  <c r="O145" i="37" s="1"/>
  <c r="O87" i="37"/>
  <c r="O89" i="37" s="1"/>
  <c r="N419" i="37"/>
  <c r="N421" i="37" s="1"/>
  <c r="O424" i="37"/>
  <c r="O426" i="37" s="1"/>
  <c r="O460" i="37"/>
  <c r="O463" i="37" s="1"/>
  <c r="O467" i="37" s="1"/>
  <c r="O468" i="37" s="1"/>
  <c r="O475" i="37" s="1"/>
  <c r="O477" i="37" s="1"/>
  <c r="O487" i="37" s="1"/>
  <c r="M467" i="37"/>
  <c r="M468" i="37" s="1"/>
  <c r="M131" i="37"/>
  <c r="M132" i="37" s="1"/>
  <c r="N38" i="54"/>
  <c r="N40" i="54" s="1"/>
  <c r="L107" i="54"/>
  <c r="O83" i="54"/>
  <c r="O86" i="54" s="1"/>
  <c r="O90" i="54" s="1"/>
  <c r="O91" i="54" s="1"/>
  <c r="O95" i="54" s="1"/>
  <c r="O97" i="54" s="1"/>
  <c r="O107" i="54" s="1"/>
  <c r="O48" i="54"/>
  <c r="O50" i="54" s="1"/>
  <c r="H53" i="19"/>
  <c r="H64" i="19"/>
  <c r="N82" i="37"/>
  <c r="N84" i="37" s="1"/>
  <c r="L487" i="37"/>
  <c r="P31" i="53"/>
  <c r="P32" i="53" s="1"/>
  <c r="P67" i="53"/>
  <c r="P68" i="53" s="1"/>
  <c r="P102" i="53"/>
  <c r="P103" i="53" s="1"/>
  <c r="P22" i="54"/>
  <c r="P24" i="54" s="1"/>
  <c r="P37" i="51"/>
  <c r="P40" i="51" s="1"/>
  <c r="P43" i="51" s="1"/>
  <c r="P66" i="54"/>
  <c r="P67" i="54" s="1"/>
  <c r="P32" i="54"/>
  <c r="P35" i="54" s="1"/>
  <c r="P38" i="54" s="1"/>
  <c r="P27" i="51"/>
  <c r="P29" i="51" s="1"/>
  <c r="P105" i="37"/>
  <c r="P106" i="37" s="1"/>
  <c r="P443" i="37"/>
  <c r="P444" i="37" s="1"/>
  <c r="P234" i="37"/>
  <c r="P236" i="37" s="1"/>
  <c r="P274" i="37"/>
  <c r="P275" i="37" s="1"/>
  <c r="P403" i="37"/>
  <c r="P405" i="37" s="1"/>
  <c r="P66" i="37"/>
  <c r="P68" i="37" s="1"/>
  <c r="P58" i="19"/>
  <c r="P244" i="37"/>
  <c r="P247" i="37" s="1"/>
  <c r="P250" i="37" s="1"/>
  <c r="P76" i="37"/>
  <c r="P79" i="37" s="1"/>
  <c r="P82" i="37" s="1"/>
  <c r="P413" i="37"/>
  <c r="P416" i="37" s="1"/>
  <c r="P419" i="37" s="1"/>
  <c r="P25" i="37"/>
  <c r="P26" i="37" s="1"/>
  <c r="H54" i="19"/>
  <c r="F55" i="19"/>
  <c r="F76" i="19" s="1"/>
  <c r="N250" i="37"/>
  <c r="N252" i="37" s="1"/>
  <c r="H68" i="19"/>
  <c r="F69" i="19"/>
  <c r="F77" i="19" s="1"/>
  <c r="P45" i="19"/>
  <c r="P20" i="37" s="1"/>
  <c r="P21" i="37" s="1"/>
  <c r="P24" i="37" s="1"/>
  <c r="H34" i="19"/>
  <c r="H45" i="19" s="1"/>
  <c r="H20" i="37" s="1"/>
  <c r="L306" i="37"/>
  <c r="L308" i="37" s="1"/>
  <c r="M90" i="54"/>
  <c r="M91" i="54" s="1"/>
  <c r="P57" i="19"/>
  <c r="F36" i="19"/>
  <c r="F75" i="19" s="1"/>
  <c r="H35" i="19"/>
  <c r="H57" i="19" s="1"/>
  <c r="N43" i="51"/>
  <c r="N45" i="51" s="1"/>
  <c r="P92" i="19"/>
  <c r="H92" i="19" s="1"/>
  <c r="O255" i="37" l="1"/>
  <c r="O257" i="37" s="1"/>
  <c r="H79" i="37"/>
  <c r="H82" i="37" s="1"/>
  <c r="H40" i="51"/>
  <c r="H43" i="51" s="1"/>
  <c r="P33" i="51"/>
  <c r="P34" i="51" s="1"/>
  <c r="H29" i="51"/>
  <c r="H33" i="51" s="1"/>
  <c r="M95" i="54"/>
  <c r="M97" i="54" s="1"/>
  <c r="H247" i="37"/>
  <c r="H250" i="37" s="1"/>
  <c r="M475" i="37"/>
  <c r="M477" i="37" s="1"/>
  <c r="N291" i="37"/>
  <c r="N294" i="37" s="1"/>
  <c r="N255" i="37"/>
  <c r="N257" i="37" s="1"/>
  <c r="P72" i="37"/>
  <c r="P73" i="37" s="1"/>
  <c r="H68" i="37"/>
  <c r="H72" i="37" s="1"/>
  <c r="N52" i="51"/>
  <c r="N54" i="51" s="1"/>
  <c r="H31" i="53"/>
  <c r="H67" i="53"/>
  <c r="H102" i="53"/>
  <c r="H22" i="54"/>
  <c r="H32" i="54"/>
  <c r="H27" i="51"/>
  <c r="H37" i="51"/>
  <c r="H105" i="37"/>
  <c r="H443" i="37"/>
  <c r="H234" i="37"/>
  <c r="H66" i="54"/>
  <c r="H244" i="37"/>
  <c r="H413" i="37"/>
  <c r="H66" i="37"/>
  <c r="H58" i="19"/>
  <c r="H76" i="37"/>
  <c r="H274" i="37"/>
  <c r="H25" i="37"/>
  <c r="H403" i="37"/>
  <c r="P297" i="37"/>
  <c r="H275" i="37"/>
  <c r="H297" i="37" s="1"/>
  <c r="P28" i="54"/>
  <c r="P29" i="54" s="1"/>
  <c r="H24" i="54"/>
  <c r="H28" i="54" s="1"/>
  <c r="H35" i="54"/>
  <c r="H38" i="54" s="1"/>
  <c r="H416" i="37"/>
  <c r="H419" i="37" s="1"/>
  <c r="P89" i="54"/>
  <c r="H67" i="54"/>
  <c r="H89" i="54" s="1"/>
  <c r="P409" i="37"/>
  <c r="P410" i="37" s="1"/>
  <c r="H405" i="37"/>
  <c r="H409" i="37" s="1"/>
  <c r="P34" i="54"/>
  <c r="P39" i="51"/>
  <c r="P246" i="37"/>
  <c r="P78" i="37"/>
  <c r="P415" i="37"/>
  <c r="P240" i="37"/>
  <c r="P241" i="37" s="1"/>
  <c r="H236" i="37"/>
  <c r="H240" i="37" s="1"/>
  <c r="P106" i="53"/>
  <c r="P110" i="53" s="1"/>
  <c r="H103" i="53"/>
  <c r="H106" i="53" s="1"/>
  <c r="N87" i="37"/>
  <c r="N89" i="37" s="1"/>
  <c r="N124" i="37"/>
  <c r="N127" i="37" s="1"/>
  <c r="N83" i="54"/>
  <c r="N86" i="54" s="1"/>
  <c r="N48" i="54"/>
  <c r="N50" i="54" s="1"/>
  <c r="N460" i="37"/>
  <c r="N463" i="37" s="1"/>
  <c r="N424" i="37"/>
  <c r="N426" i="37" s="1"/>
  <c r="F78" i="19"/>
  <c r="P466" i="37"/>
  <c r="H444" i="37"/>
  <c r="H466" i="37" s="1"/>
  <c r="P75" i="53"/>
  <c r="P71" i="53"/>
  <c r="H68" i="53"/>
  <c r="L312" i="37"/>
  <c r="P59" i="19"/>
  <c r="P130" i="37"/>
  <c r="H106" i="37"/>
  <c r="H130" i="37" s="1"/>
  <c r="P39" i="53"/>
  <c r="P35" i="53"/>
  <c r="H32" i="53"/>
  <c r="M139" i="37"/>
  <c r="M141" i="37" s="1"/>
  <c r="N90" i="54" l="1"/>
  <c r="N91" i="54" s="1"/>
  <c r="M145" i="37"/>
  <c r="P33" i="54"/>
  <c r="P39" i="54"/>
  <c r="P40" i="54" s="1"/>
  <c r="H29" i="54"/>
  <c r="H39" i="53"/>
  <c r="H35" i="53"/>
  <c r="F37" i="53" s="1"/>
  <c r="P245" i="37"/>
  <c r="P251" i="37"/>
  <c r="P252" i="37" s="1"/>
  <c r="H241" i="37"/>
  <c r="P83" i="37"/>
  <c r="P84" i="37" s="1"/>
  <c r="P77" i="37"/>
  <c r="H73" i="37"/>
  <c r="N298" i="37"/>
  <c r="N299" i="37" s="1"/>
  <c r="N131" i="37"/>
  <c r="N132" i="37" s="1"/>
  <c r="H75" i="53"/>
  <c r="H71" i="53"/>
  <c r="F73" i="53" s="1"/>
  <c r="F108" i="53"/>
  <c r="H110" i="53"/>
  <c r="M487" i="37"/>
  <c r="P38" i="51"/>
  <c r="P44" i="51"/>
  <c r="P45" i="51" s="1"/>
  <c r="H34" i="51"/>
  <c r="P414" i="37"/>
  <c r="P420" i="37"/>
  <c r="P421" i="37" s="1"/>
  <c r="H410" i="37"/>
  <c r="M107" i="54"/>
  <c r="P4" i="20"/>
  <c r="P4" i="53"/>
  <c r="P4" i="54"/>
  <c r="P4" i="40"/>
  <c r="P4" i="51"/>
  <c r="P4" i="37"/>
  <c r="P4" i="46"/>
  <c r="P4" i="19"/>
  <c r="P4" i="7"/>
  <c r="P4" i="39"/>
  <c r="N467" i="37"/>
  <c r="N468" i="37" s="1"/>
  <c r="N475" i="37" l="1"/>
  <c r="N477" i="37" s="1"/>
  <c r="H38" i="51"/>
  <c r="H44" i="51"/>
  <c r="F14" i="53"/>
  <c r="F76" i="53"/>
  <c r="H83" i="37"/>
  <c r="H77" i="37"/>
  <c r="H39" i="54"/>
  <c r="H33" i="54"/>
  <c r="P52" i="51"/>
  <c r="P54" i="51" s="1"/>
  <c r="H54" i="51" s="1"/>
  <c r="F55" i="51" s="1"/>
  <c r="H45" i="51"/>
  <c r="H52" i="51" s="1"/>
  <c r="P83" i="54"/>
  <c r="P86" i="54" s="1"/>
  <c r="P48" i="54"/>
  <c r="P50" i="54" s="1"/>
  <c r="H50" i="54" s="1"/>
  <c r="F51" i="54" s="1"/>
  <c r="F113" i="54" s="1"/>
  <c r="H40" i="54"/>
  <c r="N139" i="37"/>
  <c r="N141" i="37" s="1"/>
  <c r="H245" i="37"/>
  <c r="H251" i="37"/>
  <c r="P124" i="37"/>
  <c r="P127" i="37" s="1"/>
  <c r="P87" i="37"/>
  <c r="P89" i="37" s="1"/>
  <c r="H89" i="37" s="1"/>
  <c r="F90" i="37" s="1"/>
  <c r="F178" i="37" s="1"/>
  <c r="H84" i="37"/>
  <c r="P291" i="37"/>
  <c r="P294" i="37" s="1"/>
  <c r="P255" i="37"/>
  <c r="P257" i="37" s="1"/>
  <c r="H257" i="37" s="1"/>
  <c r="F258" i="37" s="1"/>
  <c r="F346" i="37" s="1"/>
  <c r="H252" i="37"/>
  <c r="H414" i="37"/>
  <c r="H420" i="37"/>
  <c r="P424" i="37"/>
  <c r="P426" i="37" s="1"/>
  <c r="H426" i="37" s="1"/>
  <c r="F427" i="37" s="1"/>
  <c r="F520" i="37" s="1"/>
  <c r="P460" i="37"/>
  <c r="P463" i="37" s="1"/>
  <c r="H421" i="37"/>
  <c r="F15" i="53"/>
  <c r="F111" i="53"/>
  <c r="N306" i="37"/>
  <c r="N308" i="37" s="1"/>
  <c r="F40" i="53"/>
  <c r="F13" i="53"/>
  <c r="N95" i="54"/>
  <c r="N97" i="54" s="1"/>
  <c r="F16" i="53" l="1"/>
  <c r="F18" i="53" s="1"/>
  <c r="F21" i="53" s="1"/>
  <c r="F128" i="53" s="1"/>
  <c r="P298" i="37"/>
  <c r="P299" i="37" s="1"/>
  <c r="H294" i="37"/>
  <c r="H298" i="37" s="1"/>
  <c r="N145" i="37"/>
  <c r="H424" i="37"/>
  <c r="H460" i="37"/>
  <c r="H83" i="54"/>
  <c r="H48" i="54"/>
  <c r="H124" i="37"/>
  <c r="H87" i="37"/>
  <c r="J77" i="53"/>
  <c r="P77" i="53"/>
  <c r="P84" i="53" s="1"/>
  <c r="P86" i="53" s="1"/>
  <c r="O77" i="53"/>
  <c r="O84" i="53" s="1"/>
  <c r="O86" i="53" s="1"/>
  <c r="N77" i="53"/>
  <c r="N84" i="53" s="1"/>
  <c r="N86" i="53" s="1"/>
  <c r="L77" i="53"/>
  <c r="L84" i="53" s="1"/>
  <c r="L86" i="53" s="1"/>
  <c r="M77" i="53"/>
  <c r="M84" i="53" s="1"/>
  <c r="M86" i="53" s="1"/>
  <c r="K77" i="53"/>
  <c r="K84" i="53" s="1"/>
  <c r="K86" i="53" s="1"/>
  <c r="P41" i="53"/>
  <c r="P48" i="53" s="1"/>
  <c r="P50" i="53" s="1"/>
  <c r="O41" i="53"/>
  <c r="O48" i="53" s="1"/>
  <c r="O50" i="53" s="1"/>
  <c r="N41" i="53"/>
  <c r="N48" i="53" s="1"/>
  <c r="N50" i="53" s="1"/>
  <c r="M41" i="53"/>
  <c r="M48" i="53" s="1"/>
  <c r="M50" i="53" s="1"/>
  <c r="K41" i="53"/>
  <c r="K48" i="53" s="1"/>
  <c r="K50" i="53" s="1"/>
  <c r="L41" i="53"/>
  <c r="L48" i="53" s="1"/>
  <c r="L50" i="53" s="1"/>
  <c r="J41" i="53"/>
  <c r="P131" i="37"/>
  <c r="P132" i="37" s="1"/>
  <c r="H127" i="37"/>
  <c r="H131" i="37" s="1"/>
  <c r="F88" i="40"/>
  <c r="F84" i="51"/>
  <c r="F87" i="51" s="1"/>
  <c r="P467" i="37"/>
  <c r="P468" i="37" s="1"/>
  <c r="H463" i="37"/>
  <c r="H467" i="37" s="1"/>
  <c r="P90" i="54"/>
  <c r="P91" i="54" s="1"/>
  <c r="H86" i="54"/>
  <c r="H90" i="54" s="1"/>
  <c r="N312" i="37"/>
  <c r="H291" i="37"/>
  <c r="H255" i="37"/>
  <c r="N107" i="54"/>
  <c r="L112" i="53"/>
  <c r="L120" i="53" s="1"/>
  <c r="L122" i="53" s="1"/>
  <c r="K112" i="53"/>
  <c r="K120" i="53" s="1"/>
  <c r="K122" i="53" s="1"/>
  <c r="J112" i="53"/>
  <c r="P112" i="53"/>
  <c r="P120" i="53" s="1"/>
  <c r="P122" i="53" s="1"/>
  <c r="N112" i="53"/>
  <c r="N120" i="53" s="1"/>
  <c r="N122" i="53" s="1"/>
  <c r="O112" i="53"/>
  <c r="O120" i="53" s="1"/>
  <c r="O122" i="53" s="1"/>
  <c r="M112" i="53"/>
  <c r="M120" i="53" s="1"/>
  <c r="M122" i="53" s="1"/>
  <c r="N487" i="37"/>
  <c r="F92" i="53" l="1"/>
  <c r="F56" i="53"/>
  <c r="E21" i="53"/>
  <c r="E128" i="53" s="1"/>
  <c r="F93" i="51"/>
  <c r="F95" i="51" s="1"/>
  <c r="F89" i="51"/>
  <c r="F91" i="51" s="1"/>
  <c r="H41" i="53"/>
  <c r="H48" i="53" s="1"/>
  <c r="J48" i="53"/>
  <c r="J50" i="53" s="1"/>
  <c r="H50" i="53" s="1"/>
  <c r="F51" i="53" s="1"/>
  <c r="F55" i="53" s="1"/>
  <c r="F57" i="53" s="1"/>
  <c r="F30" i="40" s="1"/>
  <c r="J120" i="53"/>
  <c r="J122" i="53" s="1"/>
  <c r="H122" i="53" s="1"/>
  <c r="F123" i="53" s="1"/>
  <c r="F127" i="53" s="1"/>
  <c r="F129" i="53" s="1"/>
  <c r="F82" i="40" s="1"/>
  <c r="H112" i="53"/>
  <c r="H120" i="53" s="1"/>
  <c r="P139" i="37"/>
  <c r="P141" i="37" s="1"/>
  <c r="H132" i="37"/>
  <c r="H139" i="37" s="1"/>
  <c r="P95" i="54"/>
  <c r="P97" i="54" s="1"/>
  <c r="H91" i="54"/>
  <c r="H95" i="54" s="1"/>
  <c r="H77" i="53"/>
  <c r="H84" i="53" s="1"/>
  <c r="J84" i="53"/>
  <c r="J86" i="53" s="1"/>
  <c r="H86" i="53" s="1"/>
  <c r="F87" i="53" s="1"/>
  <c r="F91" i="53" s="1"/>
  <c r="P475" i="37"/>
  <c r="P477" i="37" s="1"/>
  <c r="H468" i="37"/>
  <c r="H475" i="37" s="1"/>
  <c r="P306" i="37"/>
  <c r="P308" i="37" s="1"/>
  <c r="H299" i="37"/>
  <c r="H306" i="37" s="1"/>
  <c r="E92" i="53" l="1"/>
  <c r="E56" i="53"/>
  <c r="F93" i="53"/>
  <c r="F56" i="40" s="1"/>
  <c r="P107" i="54"/>
  <c r="H97" i="54"/>
  <c r="F98" i="54" s="1"/>
  <c r="P145" i="37"/>
  <c r="H141" i="37"/>
  <c r="P487" i="37"/>
  <c r="H477" i="37"/>
  <c r="F101" i="40"/>
  <c r="F103" i="40" s="1"/>
  <c r="F7" i="57" s="1"/>
  <c r="E42" i="41"/>
  <c r="E39" i="41"/>
  <c r="P312" i="37"/>
  <c r="H308" i="37"/>
  <c r="F96" i="40"/>
  <c r="F98" i="40" s="1"/>
  <c r="F13" i="57" s="1"/>
  <c r="E38" i="41"/>
  <c r="F142" i="37" l="1"/>
  <c r="F32" i="37" s="1"/>
  <c r="H145" i="37"/>
  <c r="F309" i="37"/>
  <c r="F33" i="37" s="1"/>
  <c r="H312" i="37"/>
  <c r="H487" i="37"/>
  <c r="F478" i="37"/>
  <c r="F482" i="37" s="1"/>
  <c r="F107" i="54"/>
  <c r="F102" i="54"/>
  <c r="F34" i="37" l="1"/>
  <c r="F42" i="37" s="1"/>
  <c r="L105" i="54"/>
  <c r="L108" i="54" s="1"/>
  <c r="L109" i="54" s="1"/>
  <c r="K105" i="54"/>
  <c r="J105" i="54"/>
  <c r="J108" i="54" s="1"/>
  <c r="J109" i="54" s="1"/>
  <c r="P105" i="54"/>
  <c r="P108" i="54" s="1"/>
  <c r="P109" i="54" s="1"/>
  <c r="N105" i="54"/>
  <c r="N108" i="54" s="1"/>
  <c r="N109" i="54" s="1"/>
  <c r="O105" i="54"/>
  <c r="O108" i="54" s="1"/>
  <c r="O109" i="54" s="1"/>
  <c r="M105" i="54"/>
  <c r="M108" i="54" s="1"/>
  <c r="M109" i="54" s="1"/>
  <c r="J485" i="37"/>
  <c r="J488" i="37" s="1"/>
  <c r="J489" i="37" s="1"/>
  <c r="P485" i="37"/>
  <c r="P488" i="37" s="1"/>
  <c r="P489" i="37" s="1"/>
  <c r="N485" i="37"/>
  <c r="N488" i="37" s="1"/>
  <c r="N489" i="37" s="1"/>
  <c r="O485" i="37"/>
  <c r="O488" i="37" s="1"/>
  <c r="O489" i="37" s="1"/>
  <c r="K485" i="37"/>
  <c r="M485" i="37"/>
  <c r="M488" i="37" s="1"/>
  <c r="M489" i="37" s="1"/>
  <c r="L485" i="37"/>
  <c r="L488" i="37" s="1"/>
  <c r="L489" i="37" s="1"/>
  <c r="F36" i="37" l="1"/>
  <c r="P39" i="37" s="1"/>
  <c r="P146" i="37" s="1"/>
  <c r="P147" i="37" s="1"/>
  <c r="N45" i="37"/>
  <c r="N313" i="37" s="1"/>
  <c r="N314" i="37" s="1"/>
  <c r="L45" i="37"/>
  <c r="L313" i="37" s="1"/>
  <c r="L314" i="37" s="1"/>
  <c r="F45" i="37"/>
  <c r="M45" i="37"/>
  <c r="M313" i="37" s="1"/>
  <c r="M314" i="37" s="1"/>
  <c r="J45" i="37"/>
  <c r="J313" i="37" s="1"/>
  <c r="J314" i="37" s="1"/>
  <c r="P45" i="37"/>
  <c r="P313" i="37" s="1"/>
  <c r="P314" i="37" s="1"/>
  <c r="O45" i="37"/>
  <c r="O313" i="37" s="1"/>
  <c r="O314" i="37" s="1"/>
  <c r="K45" i="37"/>
  <c r="K488" i="37"/>
  <c r="K489" i="37" s="1"/>
  <c r="F490" i="37" s="1"/>
  <c r="F518" i="37" s="1"/>
  <c r="F523" i="37" s="1"/>
  <c r="E485" i="37"/>
  <c r="E105" i="54"/>
  <c r="E108" i="54" s="1"/>
  <c r="K108" i="54"/>
  <c r="K109" i="54" s="1"/>
  <c r="F110" i="54" s="1"/>
  <c r="F112" i="54" s="1"/>
  <c r="F115" i="54" s="1"/>
  <c r="O39" i="37" l="1"/>
  <c r="O146" i="37" s="1"/>
  <c r="O147" i="37" s="1"/>
  <c r="K39" i="37"/>
  <c r="K146" i="37" s="1"/>
  <c r="K147" i="37" s="1"/>
  <c r="L39" i="37"/>
  <c r="L146" i="37" s="1"/>
  <c r="L147" i="37" s="1"/>
  <c r="M39" i="37"/>
  <c r="M146" i="37" s="1"/>
  <c r="M147" i="37" s="1"/>
  <c r="N39" i="37"/>
  <c r="N146" i="37" s="1"/>
  <c r="N147" i="37" s="1"/>
  <c r="F39" i="37"/>
  <c r="F186" i="37" s="1"/>
  <c r="F187" i="37" s="1"/>
  <c r="F198" i="37" s="1"/>
  <c r="J39" i="37"/>
  <c r="J146" i="37" s="1"/>
  <c r="J147" i="37" s="1"/>
  <c r="F119" i="54"/>
  <c r="F121" i="54" s="1"/>
  <c r="F109" i="40" s="1"/>
  <c r="F14" i="57" s="1"/>
  <c r="F123" i="54"/>
  <c r="F125" i="54" s="1"/>
  <c r="F112" i="40" s="1"/>
  <c r="F8" i="57" s="1"/>
  <c r="F545" i="37"/>
  <c r="F547" i="37" s="1"/>
  <c r="F549" i="37" s="1"/>
  <c r="F551" i="37" s="1"/>
  <c r="F553" i="37"/>
  <c r="F555" i="37" s="1"/>
  <c r="F63" i="40"/>
  <c r="F358" i="37"/>
  <c r="F359" i="37" s="1"/>
  <c r="F362" i="37" s="1"/>
  <c r="F363" i="37" s="1"/>
  <c r="F365" i="37" s="1"/>
  <c r="F354" i="37"/>
  <c r="F355" i="37" s="1"/>
  <c r="F313" i="37"/>
  <c r="E532" i="37"/>
  <c r="E528" i="37"/>
  <c r="E488" i="37"/>
  <c r="K313" i="37"/>
  <c r="K314" i="37" s="1"/>
  <c r="F315" i="37" s="1"/>
  <c r="F344" i="37" s="1"/>
  <c r="F349" i="37" s="1"/>
  <c r="E45" i="37"/>
  <c r="E48" i="41" s="1"/>
  <c r="E39" i="37" l="1"/>
  <c r="E47" i="41" s="1"/>
  <c r="F190" i="37"/>
  <c r="F191" i="37" s="1"/>
  <c r="F194" i="37" s="1"/>
  <c r="F195" i="37" s="1"/>
  <c r="F197" i="37" s="1"/>
  <c r="F199" i="37" s="1"/>
  <c r="F148" i="37"/>
  <c r="F176" i="37" s="1"/>
  <c r="F181" i="37" s="1"/>
  <c r="F11" i="40" s="1"/>
  <c r="F379" i="37"/>
  <c r="F381" i="37" s="1"/>
  <c r="F37" i="40"/>
  <c r="F371" i="37"/>
  <c r="F373" i="37" s="1"/>
  <c r="F375" i="37" s="1"/>
  <c r="E32" i="41"/>
  <c r="F366" i="37"/>
  <c r="F367" i="37" s="1"/>
  <c r="F66" i="40"/>
  <c r="F80" i="40"/>
  <c r="F83" i="40" s="1"/>
  <c r="F6" i="57" s="1"/>
  <c r="F75" i="40"/>
  <c r="F77" i="40" s="1"/>
  <c r="F12" i="57" s="1"/>
  <c r="F65" i="40"/>
  <c r="E354" i="37"/>
  <c r="E358" i="37"/>
  <c r="E313" i="37"/>
  <c r="E186" i="37" l="1"/>
  <c r="E146" i="37"/>
  <c r="E190" i="37"/>
  <c r="F203" i="37"/>
  <c r="F205" i="37" s="1"/>
  <c r="F207" i="37" s="1"/>
  <c r="F211" i="37"/>
  <c r="F213" i="37" s="1"/>
  <c r="F28" i="40" s="1"/>
  <c r="F31" i="40" s="1"/>
  <c r="F4" i="57" s="1"/>
  <c r="F208" i="37"/>
  <c r="F12" i="40"/>
  <c r="F67" i="40"/>
  <c r="F21" i="20" s="1"/>
  <c r="F38" i="40"/>
  <c r="F376" i="37"/>
  <c r="F377" i="37" s="1"/>
  <c r="F54" i="40"/>
  <c r="F57" i="40" s="1"/>
  <c r="F5" i="57" s="1"/>
  <c r="F40" i="40"/>
  <c r="F14" i="40" l="1"/>
  <c r="F209" i="37"/>
  <c r="F13" i="40" s="1"/>
  <c r="F49" i="40"/>
  <c r="F51" i="40" s="1"/>
  <c r="F11" i="57" s="1"/>
  <c r="F39" i="40"/>
  <c r="F41" i="40" s="1"/>
  <c r="F20" i="20" s="1"/>
  <c r="F15" i="40" l="1"/>
  <c r="F19" i="20" s="1"/>
  <c r="F8" i="20" s="1"/>
  <c r="F3" i="19" s="1"/>
  <c r="F23" i="40"/>
  <c r="F25" i="40" s="1"/>
  <c r="F10" i="57" s="1"/>
  <c r="F3" i="20" l="1"/>
  <c r="F3" i="37"/>
  <c r="F3" i="54"/>
  <c r="F3" i="7"/>
  <c r="B63" i="41"/>
  <c r="F3" i="40"/>
  <c r="F3" i="46"/>
  <c r="F3" i="39"/>
  <c r="F3" i="53"/>
  <c r="F3" i="51"/>
</calcChain>
</file>

<file path=xl/sharedStrings.xml><?xml version="1.0" encoding="utf-8"?>
<sst xmlns="http://schemas.openxmlformats.org/spreadsheetml/2006/main" count="12749" uniqueCount="1026">
  <si>
    <t>Cover</t>
  </si>
  <si>
    <t>Workbook title:</t>
  </si>
  <si>
    <t>PR24PD14 Cost sharing &amp; total costs reconciliation</t>
  </si>
  <si>
    <t>Version:</t>
  </si>
  <si>
    <t>4f</t>
  </si>
  <si>
    <t>Filename:</t>
  </si>
  <si>
    <t>PR24 PD14 Cost-sharing-&amp;-total-costs-Reconcilation-v4f - TMS</t>
  </si>
  <si>
    <t>Date:</t>
  </si>
  <si>
    <t>December 2024</t>
  </si>
  <si>
    <t>Author:</t>
  </si>
  <si>
    <t>Ofwat</t>
  </si>
  <si>
    <t>Author contact information:</t>
  </si>
  <si>
    <t>PR24@ofwat.gov.uk</t>
  </si>
  <si>
    <t>Summary of workbook:</t>
  </si>
  <si>
    <t xml:space="preserve">The cost sharing reconciliation model calculates any adjustment for underperformance or outperformance against forecast totex at the PR19 final determinations. </t>
  </si>
  <si>
    <t xml:space="preserve">Separate adjustments are made for wage growth, net totex and business rates and abstraction charges. </t>
  </si>
  <si>
    <t xml:space="preserve">The price base of the model is 2017-18 FYA CPIH with time value of money adjustments to 2024-25 present values using </t>
  </si>
  <si>
    <t>the FD wholesale WACC deflated for long-term CPIH.</t>
  </si>
  <si>
    <t>Known limitations:</t>
  </si>
  <si>
    <t>This model is subject to consultation and consequently may be subject to further changes.</t>
  </si>
  <si>
    <t>Instructions:</t>
  </si>
  <si>
    <t>na</t>
  </si>
  <si>
    <t>Amendments:</t>
  </si>
  <si>
    <t>Below are details of changes to the model from the version 4a published Mar 23. The changes fix issues that have been identified and implements a change to include a bonus adjustment in the reconciliation calculations.</t>
  </si>
  <si>
    <t>Category</t>
  </si>
  <si>
    <t>Sheet(s) in current model</t>
  </si>
  <si>
    <t>Description of change(s) made</t>
  </si>
  <si>
    <t>Model link(s)</t>
  </si>
  <si>
    <t>Policy Implementation</t>
  </si>
  <si>
    <t>InpActive, Cost sharing calculations, Bioresources, Thames Tideway Tunnel</t>
  </si>
  <si>
    <t xml:space="preserve">The model has been amended to adjust the reconciliation adjustments for performance related pay recovery adjustments where they are not appropriate. A new input has been added which is removed from the final adjustments for each control. For applicable controls this adjustment is also removed from baseline allowances and actual totex spends when calculation cost sharing adjustments. </t>
  </si>
  <si>
    <t>Refinement</t>
  </si>
  <si>
    <t>Abstraction &amp; Rates</t>
  </si>
  <si>
    <t>Model previously linked to business rates row, this has been amended to link to the abstraction charges line</t>
  </si>
  <si>
    <t>Calculation has been amended to remove fixed reference linking to the business rate lines</t>
  </si>
  <si>
    <t>Cost sharing calculations</t>
  </si>
  <si>
    <t>Calculation has been amended to calculate customer share instead of the company share</t>
  </si>
  <si>
    <t>Cost sharing calculations, Bioresources</t>
  </si>
  <si>
    <t>Updated formulas to link to actuals instead of allowances</t>
  </si>
  <si>
    <t>Updated formulas to link to allowances instead of actuals</t>
  </si>
  <si>
    <t>Bioresources</t>
  </si>
  <si>
    <t>Original formula referred to blank row, this has amended to look at rows above.</t>
  </si>
  <si>
    <t>Line originally referred to total variance for the AMP, this has been updated to look up to the annual basis.</t>
  </si>
  <si>
    <t>Updated formula in cell F95 to read calculate RCV adjustment on total adjustment * (1 - PAYG rate)</t>
  </si>
  <si>
    <t>Policy implementation</t>
  </si>
  <si>
    <t>InpActive, cost sharing calculations, Thames Tideway Tunnel</t>
  </si>
  <si>
    <t>Underperformance cost sharing rates changed to 60% for 2024-25, active cost sharing rates changed to annual and under/over performance on net totex calculated annually rather than over the 5 years.</t>
  </si>
  <si>
    <t>References:</t>
  </si>
  <si>
    <t>Totex allowances made in the final determinations</t>
  </si>
  <si>
    <t>PAYG rates from the final determinations</t>
  </si>
  <si>
    <t>OBR Forecast wage growth from the final determinations</t>
  </si>
  <si>
    <t>WACC from the final determinations</t>
  </si>
  <si>
    <t>Cost sharing rates and ex ante allowances from Final determinations</t>
  </si>
  <si>
    <t>ASHE Gross Hourly Wage index</t>
  </si>
  <si>
    <t>Actual CPIH index published by the ONS</t>
  </si>
  <si>
    <t>Error Checks:</t>
  </si>
  <si>
    <t>Total error check status</t>
  </si>
  <si>
    <t>END OF SHEET</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</si>
  <si>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</si>
  <si>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</si>
  <si>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</si>
  <si>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</si>
  <si>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</si>
  <si>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</si>
  <si>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</si>
  <si>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</si>
  <si>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</si>
  <si>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</si>
  <si>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</si>
  <si>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</si>
  <si>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</si>
  <si>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</si>
  <si>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</si>
  <si>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</si>
  <si>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</si>
  <si>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</si>
  <si>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</si>
  <si>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</si>
  <si>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</si>
  <si>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Inputs</t>
  </si>
  <si>
    <t>Black font + Light Yellow shade with grey stripe</t>
  </si>
  <si>
    <t>Inputs that are not expected to be changed</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</si>
  <si>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</si>
  <si>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</si>
  <si>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</si>
  <si>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</si>
  <si>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</si>
  <si>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</si>
  <si>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</si>
  <si>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</si>
  <si>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</si>
  <si>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</si>
  <si>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</si>
  <si>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</si>
  <si>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</si>
  <si>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</si>
  <si>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</si>
  <si>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</si>
  <si>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</si>
  <si>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t>
  </si>
  <si>
    <t>Green shade</t>
  </si>
  <si>
    <t>OK</t>
  </si>
  <si>
    <t>Red shade</t>
  </si>
  <si>
    <t>Error</t>
  </si>
  <si>
    <t>End of sheet</t>
  </si>
  <si>
    <t>ASSUMPTIONS</t>
  </si>
  <si>
    <t>INPUTS</t>
  </si>
  <si>
    <t>CALCULATIONS</t>
  </si>
  <si>
    <t>OUTPUTS</t>
  </si>
  <si>
    <t>Quality Control</t>
  </si>
  <si>
    <t>Model documentation sheet</t>
  </si>
  <si>
    <t>Inputs sheet</t>
  </si>
  <si>
    <t>All the indexation related calculations are done in this sheet.</t>
  </si>
  <si>
    <t>Main output sheet showing total cost sharing adjustments</t>
  </si>
  <si>
    <t>Contains all the model integrity checks and alerts</t>
  </si>
  <si>
    <t>Explanation of different formatting types</t>
  </si>
  <si>
    <t>The model timeline and flag calculations are done in this sheet.</t>
  </si>
  <si>
    <t>Table of contents</t>
  </si>
  <si>
    <t>Calculates the cost sharing adjustments to be made at PR24</t>
  </si>
  <si>
    <t>Calculates the sharing adjustments for business rates and abstraction charges to be made at PR24</t>
  </si>
  <si>
    <t>Calculates the totex reconciliation adjustments for bioresources to be made at PR24</t>
  </si>
  <si>
    <t>Thames Tideway Tunnel</t>
  </si>
  <si>
    <t>Calculates the sharing adjustments for Thames Tideway Tunnel to be made PR24</t>
  </si>
  <si>
    <t>Green recovery</t>
  </si>
  <si>
    <t>Calculates the cost sharing adjustments for green recovery to be made at PR24</t>
  </si>
  <si>
    <t>APR/PR19 cost rec inputs</t>
  </si>
  <si>
    <t>Run on 19 Feb 2024 12:17</t>
  </si>
  <si>
    <t>Acronym</t>
  </si>
  <si>
    <t>Reference</t>
  </si>
  <si>
    <t>Item description</t>
  </si>
  <si>
    <t>Unit</t>
  </si>
  <si>
    <t>Model</t>
  </si>
  <si>
    <t>Cyclical</t>
  </si>
  <si>
    <t/>
  </si>
  <si>
    <t>Price Review 2019</t>
  </si>
  <si>
    <t>Default for Cyclical base run</t>
  </si>
  <si>
    <t>Default for Price Review 2019 base run</t>
  </si>
  <si>
    <t>Latest</t>
  </si>
  <si>
    <t>2020-21</t>
  </si>
  <si>
    <t>2021-22</t>
  </si>
  <si>
    <t>2022-23</t>
  </si>
  <si>
    <t>2023-24</t>
  </si>
  <si>
    <t>2024-25</t>
  </si>
  <si>
    <t>2020-25</t>
  </si>
  <si>
    <t>ANH</t>
  </si>
  <si>
    <t>B0143TAWR</t>
  </si>
  <si>
    <t>Totex (net of business rates, abstraction licence fees and grants and contributions) - Total actual totex  (net of business rates, abstraction licence fees and grants and contributions) - 12 months ended 31 March 2021 - Water resources</t>
  </si>
  <si>
    <t>£m</t>
  </si>
  <si>
    <t>Cyclical Foundation</t>
  </si>
  <si>
    <t>B0143TAWNP</t>
  </si>
  <si>
    <t>Totex (net of business rates, abstraction licence fees and grants and contributions) - Total actual totex  (net of business rates, abstraction licence fees and grants and contributions) - 12 months ended 31 March 2021 - Water network plus</t>
  </si>
  <si>
    <t>B0143TAWWNP</t>
  </si>
  <si>
    <t>Totex (net of business rates, abstraction licence fees and grants and contributions) - Total actual totex  (net of business rates, abstraction licence fees and grants and contributions) - 12 months ended 31 March 2021 - Wastewater network plus</t>
  </si>
  <si>
    <t>B0143TATTTH</t>
  </si>
  <si>
    <t>Totex (net of business rates, abstraction licence fees and grants and contributions) - Total actual totex  (net of business rates, abstraction licence fees and grants and contributions) - 12 months ended 31 March 2021 - Thames Tideway/ Havant Thicket</t>
  </si>
  <si>
    <t>B0413TGTE_WR</t>
  </si>
  <si>
    <t>Total green recovery programme expenditure  - Totex - Expenditure in report year - Water resources</t>
  </si>
  <si>
    <t>B0420TGTE_RW</t>
  </si>
  <si>
    <t>Total green recovery programme expenditure  - Totex - Expenditure in report year - Water network+ Raw water transport</t>
  </si>
  <si>
    <t>B0427TGTE_SW</t>
  </si>
  <si>
    <t>Total green recovery programme expenditure  - Totex - Expenditure in report year - Water network+ Raw water storage</t>
  </si>
  <si>
    <t>B0434TGTE_TW</t>
  </si>
  <si>
    <t>Total green recovery programme expenditure  - Totex - Expenditure in report year - Water network+ Water treatment</t>
  </si>
  <si>
    <t>B0441TGTE_DW</t>
  </si>
  <si>
    <t>Total green recovery programme expenditure  - Totex - Expenditure in report year - Water network+ Treated water distribution</t>
  </si>
  <si>
    <t>B0513TGTE_FOW</t>
  </si>
  <si>
    <t>Total green recovery programme expenditure  - Totex - Expenditure in report year - Wastewater network+  Foul</t>
  </si>
  <si>
    <t>B0520TGTE_SUW</t>
  </si>
  <si>
    <t>Total green recovery programme expenditure  - Totex - Expenditure in report year - Wastewater network+  Surface water drainage</t>
  </si>
  <si>
    <t>B0527TGTE_HDW</t>
  </si>
  <si>
    <t>Total green recovery programme expenditure  - Totex - Expenditure in report year - Wastewater network+  Highway drainage</t>
  </si>
  <si>
    <t>B0534TGTE_STW</t>
  </si>
  <si>
    <t>Total green recovery programme expenditure  - Totex - Expenditure in report year - Wastewater network+  Sewage treatment and disposal</t>
  </si>
  <si>
    <t>B0541TGTE_SLW</t>
  </si>
  <si>
    <t>Total green recovery programme expenditure  - Totex - Expenditure in report year - Wastewater network+  Sludge liquor treatment</t>
  </si>
  <si>
    <t>WS01008WR</t>
  </si>
  <si>
    <t>Operating expenditure - Local authority and Cumulo rates - Water resources</t>
  </si>
  <si>
    <t>BM317WN</t>
  </si>
  <si>
    <t>Local authority and Cumulo rates - Water Network+</t>
  </si>
  <si>
    <t>BM817WNK</t>
  </si>
  <si>
    <t>Local authority and Cumulo rates - Wastewater Network+</t>
  </si>
  <si>
    <t>BM817SG</t>
  </si>
  <si>
    <t>Local authority and Cumulo rates - Sludge</t>
  </si>
  <si>
    <t>BM817TTT</t>
  </si>
  <si>
    <t>Local authority rates - TTT</t>
  </si>
  <si>
    <t>C_TBC_WR_PR19CA004_OFWAT</t>
  </si>
  <si>
    <t>Total base costs exclude enhancemnt opex -  Water resources  - OFWAT view</t>
  </si>
  <si>
    <t>C_TBC_WN_PR19CA004_OFWAT</t>
  </si>
  <si>
    <t>Total base costs exclude enhancemnt opex -  Water network plus  - OFWAT view</t>
  </si>
  <si>
    <t>C_TBC_WBR_PR19CA008_OFWAT</t>
  </si>
  <si>
    <t>Total base costs - Bioresources - OFWAT view</t>
  </si>
  <si>
    <t>C_TBC_WWN_PR19CA008_OFWAT</t>
  </si>
  <si>
    <t>Total base costs - Wastewater network plus - OFWAT view</t>
  </si>
  <si>
    <t>C_UBC_WR_PR19CA004_OFWAT</t>
  </si>
  <si>
    <t>Unmodelled base costs (Local authority and cumulo rates ) -  Water resources - OFWAT view</t>
  </si>
  <si>
    <t>C_UBC_WN_PR19CA004_OFWAT</t>
  </si>
  <si>
    <t>Unmodelled base costs (Local authority and cumulo rates ) -  Water network plus - OFWAT view</t>
  </si>
  <si>
    <t>C_UBC_WBR_PR19CA008_OFWAT</t>
  </si>
  <si>
    <t>Base costs - Unmodelled base costs (Local authority and cumulo rates ) -  Bioresources - OFWAT view</t>
  </si>
  <si>
    <t>C_UBC_WWN_PR19CA008_OFWAT</t>
  </si>
  <si>
    <t>Base costs - Unmodelled base costs (Local authority and cumulo rates ) -  Wastewater network plus - OFWAT view</t>
  </si>
  <si>
    <t>WS1003_WW4_WR</t>
  </si>
  <si>
    <t>Unmodelled base costs (Abstraction charges / discharge consent) WR</t>
  </si>
  <si>
    <t>WS1003_WW4_WN</t>
  </si>
  <si>
    <t>Unmodelled base costs (Abstraction charges / discharge consent) WN</t>
  </si>
  <si>
    <t>C_WWN_OUTPERFORM_001</t>
  </si>
  <si>
    <t>Cost sharing rate for outperform</t>
  </si>
  <si>
    <t>%</t>
  </si>
  <si>
    <t>C_WWN_UNDERPERFORM_001</t>
  </si>
  <si>
    <t>Cost sharing rate for underperform</t>
  </si>
  <si>
    <t>B0012WR</t>
  </si>
  <si>
    <t>Abstraction charges/ discharge consents - Water resources</t>
  </si>
  <si>
    <t>B0012WN</t>
  </si>
  <si>
    <t>Abstraction charges/ discharge consents - Water Network+</t>
  </si>
  <si>
    <t>C_WR_CS_EXANTE_001</t>
  </si>
  <si>
    <t>Ex-ante allowance above Ofwat forecast - Active - Water Resources</t>
  </si>
  <si>
    <t>C_WN_CS_EXANTE_001</t>
  </si>
  <si>
    <t>Ex-ante allowance above Ofwat forecast - Active - Water Network</t>
  </si>
  <si>
    <t>C_WWN_CS_EXANTE_001</t>
  </si>
  <si>
    <t>Ex-ante allowance above Ofwat forecast - Active - Wastewater Network</t>
  </si>
  <si>
    <t>C_WR_WN_OUTPERFORM_001</t>
  </si>
  <si>
    <t>C_WR_WN_UNDERPERFORM_001</t>
  </si>
  <si>
    <t>WSH</t>
  </si>
  <si>
    <t>HDD</t>
  </si>
  <si>
    <t>NES</t>
  </si>
  <si>
    <t>SVE</t>
  </si>
  <si>
    <t>SWB</t>
  </si>
  <si>
    <t>SRN</t>
  </si>
  <si>
    <t>TMS</t>
  </si>
  <si>
    <t>NWT</t>
  </si>
  <si>
    <t>WSX</t>
  </si>
  <si>
    <t>YKY</t>
  </si>
  <si>
    <t>AFW</t>
  </si>
  <si>
    <t>BRL</t>
  </si>
  <si>
    <t>PRT</t>
  </si>
  <si>
    <t>SEW</t>
  </si>
  <si>
    <t>SSC</t>
  </si>
  <si>
    <t>SES</t>
  </si>
  <si>
    <t>PR24 inputs for cost rec</t>
  </si>
  <si>
    <t>Run on 25 Oct 2024 15:33</t>
  </si>
  <si>
    <t>2025-26</t>
  </si>
  <si>
    <t>Price Review 2024</t>
  </si>
  <si>
    <t>Run 11 - PR24 FD Data</t>
  </si>
  <si>
    <t>B0143TAWR_PR24</t>
  </si>
  <si>
    <t>Totex (net of business rates, abstraction licence fees and grants and contributions) - Total actual totex  (net of business rates, abstraction licence fees and grants and contributions) - Water resources</t>
  </si>
  <si>
    <t>B0143TAWNP_PR24</t>
  </si>
  <si>
    <t>Totex (net of business rates, abstraction licence fees and grants and contributions) - Total actual totex  (net of business rates, abstraction licence fees and grants and contributions) - Water network plus</t>
  </si>
  <si>
    <t>B0143TAWWNP_PR24</t>
  </si>
  <si>
    <t>Totex (net of business rates, abstraction licence fees and grants and contributions) - Total actual totex  (net of business rates, abstraction licence fees and grants and contributions) - Wastewater network plus</t>
  </si>
  <si>
    <t>B0143TABIO_PR24</t>
  </si>
  <si>
    <t>Totex (net of business rates, abstraction licence fees and grants and contributions) - Total actual totex  (net of business rates, abstraction licence fees and grants and contributions) - Bioresources</t>
  </si>
  <si>
    <t>B0143TATTTH_PR24</t>
  </si>
  <si>
    <t>Totex (net of business rates, abstraction licence fees and grants and contributions) - Total actual totex  (net of business rates, abstraction licence fees and grants and contributions) - Additional Control</t>
  </si>
  <si>
    <t>PD9_08WR_PR24</t>
  </si>
  <si>
    <t>Totex - business rates and abstraction licence fees - Actual totex - business rates - Water resources</t>
  </si>
  <si>
    <t>PD9_08WNP_PR24</t>
  </si>
  <si>
    <t>Totex - business rates and abstraction licence fees - Actual totex - business rates - Water network plus</t>
  </si>
  <si>
    <t>PD9_08WWNP_PR24</t>
  </si>
  <si>
    <t>Totex - business rates and abstraction licence fees - Actual totex - business rates - Wastewater network plus</t>
  </si>
  <si>
    <t>PD9_08BIO_PR24</t>
  </si>
  <si>
    <t>Totex - business rates and abstraction licence fees - Actual totex - business rates - Bioresources</t>
  </si>
  <si>
    <t>PD9_08ADDN1_PR24</t>
  </si>
  <si>
    <t>Totex - business rates and abstraction licence fees - Actual totex - business rates - Additional Control</t>
  </si>
  <si>
    <t>PD9_10WR_PR24</t>
  </si>
  <si>
    <t>Totex - business rates and abstraction licence fees - Actual totex - abstraction licence fees - Water resources</t>
  </si>
  <si>
    <t>PD9_10WNP_PR24</t>
  </si>
  <si>
    <t>Totex - business rates and abstraction licence fees - Actual totex - abstraction licence fees - Water network plus</t>
  </si>
  <si>
    <t>PD9_10WWNP_PR24</t>
  </si>
  <si>
    <t>Totex - business rates and abstraction licence fees - Actual totex - abstraction licence fees - Wastewater network plus</t>
  </si>
  <si>
    <t>PD9_10BIO_PR24</t>
  </si>
  <si>
    <t>Totex - business rates and abstraction licence fees - Actual totex - abstraction licence fees - Bioresources</t>
  </si>
  <si>
    <t>PD9_10ADDN1_PR24</t>
  </si>
  <si>
    <t>Totex - business rates and abstraction licence fees - Actual totex - abstraction licence fees - Additional Control</t>
  </si>
  <si>
    <t>PD9_13WR_PR24</t>
  </si>
  <si>
    <t>CMA companies only – items excluded from general cost sharing with bespoke sharing rates - Company cost sharing rates  - Water resources</t>
  </si>
  <si>
    <t>PD9_13WNP_PR24</t>
  </si>
  <si>
    <t>CMA companies only – items excluded from general cost sharing with bespoke sharing rates - Company cost sharing rates  - Water network plus</t>
  </si>
  <si>
    <t>PD9_13WWNP_PR24</t>
  </si>
  <si>
    <t>CMA companies only – items excluded from general cost sharing with bespoke sharing rates - Company cost sharing rates  - Wastewater network plus</t>
  </si>
  <si>
    <t>PD9_13BIO_PR24</t>
  </si>
  <si>
    <t>CMA companies only – items excluded from general cost sharing with bespoke sharing rates - Company cost sharing rates  - Bioresources</t>
  </si>
  <si>
    <t>PD9_13ADDN1_PR24</t>
  </si>
  <si>
    <t>CMA companies only – items excluded from general cost sharing with bespoke sharing rates - Company cost sharing rates  - Additional Control</t>
  </si>
  <si>
    <t>B0413TGTE_WR_PR24</t>
  </si>
  <si>
    <t>Green recovery programme - Total green recovery programme expenditure - Totex - Water resources - Expenditure in report year</t>
  </si>
  <si>
    <t>B0420TGTE_RW_PR24</t>
  </si>
  <si>
    <t>Green recovery programme - Total green recovery programme expenditure - Totex - Raw water transport - Water network+ - Expenditure in report year</t>
  </si>
  <si>
    <t>B0427TGTE_SW_PR24</t>
  </si>
  <si>
    <t>Green recovery programme - Total green recovery programme expenditure - Totex - Raw water storage - Water network+ - Expenditure in report year</t>
  </si>
  <si>
    <t>B0434TGTE_TW_PR24</t>
  </si>
  <si>
    <t>Green recovery programme - Total green recovery programme expenditure - Totex - Water treatment - Water network+ - Expenditure in report year</t>
  </si>
  <si>
    <t>B0441TGTE_DW_PR24</t>
  </si>
  <si>
    <t>Green recovery programme - Total green recovery programme expenditure - Totex - Treated water distribution - Water network+ - Expenditure in report year</t>
  </si>
  <si>
    <t>B0513TGTE_FOW_PR24</t>
  </si>
  <si>
    <t>Green recovery programme - Total green recovery programme expenditure - Totex - Foul - Wastewater network+  - Expenditure in report year</t>
  </si>
  <si>
    <t>B0520TGTE_SUW_PR24</t>
  </si>
  <si>
    <t>Green recovery programme - Total green recovery programme expenditure - Totex - Surface water drainage - Wastewater network+  - Expenditure in report year</t>
  </si>
  <si>
    <t>B0527TGTE_HDW_PR24</t>
  </si>
  <si>
    <t>Green recovery programme - Total green recovery programme expenditure - Totex - Highway drainage - Wastewater network+  - Expenditure in report year</t>
  </si>
  <si>
    <t>B0534TGTE_STW_PR24</t>
  </si>
  <si>
    <t>Green recovery programme - Total green recovery programme expenditure - Totex - Sewage treatment and disposal - Wastewater network+  - Expenditure in report year</t>
  </si>
  <si>
    <t>B0541TGTE_SLW_PR24</t>
  </si>
  <si>
    <t>Green recovery programme - Total green recovery programme expenditure - Totex - Sludge liquor treatment - Wastewater network+  - Expenditure in report year</t>
  </si>
  <si>
    <t>B0547TGTE_SAB_PR24</t>
  </si>
  <si>
    <t>Green recovery programme - Total green recovery programme expenditure - Totex - Sludge transport - Bioresources - Expenditure in report year</t>
  </si>
  <si>
    <t>B0554TGTE_SEB_PR24</t>
  </si>
  <si>
    <t>Green recovery programme - Total green recovery programme expenditure - Totex - Sludge treatment - Bioresources - Expenditure in report year</t>
  </si>
  <si>
    <t>B0561TGTE_SDB_PR24</t>
  </si>
  <si>
    <t>Green recovery programme - Total green recovery programme expenditure - Totex - Sludge disposal - Bioresources - Expenditure in report year</t>
  </si>
  <si>
    <t>BB3905AL_PR24</t>
  </si>
  <si>
    <t>Consumer price index (including housing costs) - Consumer Price Index (with housing) for April</t>
  </si>
  <si>
    <t>nr</t>
  </si>
  <si>
    <t>BB3905MY_PR24</t>
  </si>
  <si>
    <t>Consumer price index (including housing costs) - Consumer Price Index (with housing) for May</t>
  </si>
  <si>
    <t>BB3905JN_PR24</t>
  </si>
  <si>
    <t>Consumer price index (including housing costs) - Consumer Price Index (with housing) for June</t>
  </si>
  <si>
    <t>BB3905JL_PR24</t>
  </si>
  <si>
    <t>Consumer price index (including housing costs) - Consumer Price Index (with housing) for July</t>
  </si>
  <si>
    <t>BB3905AT_PR24</t>
  </si>
  <si>
    <t>Consumer price index (including housing costs) - Consumer Price Index (with housing) for August</t>
  </si>
  <si>
    <t>BB3905SR_PR24</t>
  </si>
  <si>
    <t>Consumer price index (including housing costs) - Consumer Price Index (with housing) for September</t>
  </si>
  <si>
    <t>BB3905OR_PR24</t>
  </si>
  <si>
    <t>Consumer price index (including housing costs) - Consumer Price Index (with housing) for October</t>
  </si>
  <si>
    <t>BB3905NR_PR24</t>
  </si>
  <si>
    <t>Consumer price index (including housing costs) - Consumer Price Index (with housing) for November</t>
  </si>
  <si>
    <t>BB3905DR_PR24</t>
  </si>
  <si>
    <t>Consumer price index (including housing costs) - Consumer Price Index (with housing) for December</t>
  </si>
  <si>
    <t>BB3905JY_PR24</t>
  </si>
  <si>
    <t>Consumer price index (including housing costs) - Consumer Price Index (with housing) for January</t>
  </si>
  <si>
    <t>BB3905FY_PR24</t>
  </si>
  <si>
    <t>Consumer price index (including housing costs) - Consumer Price Index (with housing) for February</t>
  </si>
  <si>
    <t>BB3905MH_PR24</t>
  </si>
  <si>
    <t>Consumer price index (including housing costs) - Consumer Price Index (with housing) for March</t>
  </si>
  <si>
    <t>C_OPEX_SPLIT_BASE_WR_PR19CA091</t>
  </si>
  <si>
    <t>PR19 Opex split profile - Base costs - WR</t>
  </si>
  <si>
    <t>C_OPEX_SPLIT_BASE_WN_PR19CA091</t>
  </si>
  <si>
    <t>PR19 Opex split profile - Base costs - WN</t>
  </si>
  <si>
    <t>C_OPEX_SPLIT_BASE_WWN_PR19CA091</t>
  </si>
  <si>
    <t>PR19 Opex split profile - Base costs - WWN</t>
  </si>
  <si>
    <t>C_OPEX_SPLIT_BASE_BR_PR19CA091</t>
  </si>
  <si>
    <t>PR19 Opex split profile - Base costs - BR</t>
  </si>
  <si>
    <t>C_OPEX_SPLIT_BASE_DMMY_PR19CA091</t>
  </si>
  <si>
    <t>PR19 Opex split profile - Base costs - DMMY</t>
  </si>
  <si>
    <t>C_CAPEX_SPLIT_BASE_WR_PR19CA091</t>
  </si>
  <si>
    <t>PR19 Capex Split Profile - Base costs - WR</t>
  </si>
  <si>
    <t>C_CAPEX_SPLIT_BASE_WN_PR19CA091</t>
  </si>
  <si>
    <t>PR19 Capex Split Profile - Base costs - WN</t>
  </si>
  <si>
    <t>C_CAPEX_SPLIT_BASE_WWN_PR19CA091</t>
  </si>
  <si>
    <t>PR19 Capex Split Profile - Base costs - WWN</t>
  </si>
  <si>
    <t>C_CAPEX_SPLIT_BASE_BR_PR19CA091</t>
  </si>
  <si>
    <t>PR19 Capex Split Profile - Base costs - BR</t>
  </si>
  <si>
    <t>C_CAPEX_SPLIT_BASE_DMMY_PR19CA091</t>
  </si>
  <si>
    <t>PR19 Capex Split Profile - Base costs - DMMY</t>
  </si>
  <si>
    <t>C_PR19_E_WW_WINEP_WWN</t>
  </si>
  <si>
    <t>PR19 - WINEP in the round for cost reconciliation - WWN</t>
  </si>
  <si>
    <t>C_PR19_E_W_METERING_WN</t>
  </si>
  <si>
    <t>PR19 - metering for cost reconciliation - WN</t>
  </si>
  <si>
    <t>C__PR24PD11_PD11_12WR_PRETVM_PR24</t>
  </si>
  <si>
    <t>PR19 WINEP / NEP RCV adjustment in 2017-18 FYA (CPIH deflated) prices (WR) - Pre time value of money adjustment</t>
  </si>
  <si>
    <t>C__PR24PD11_PD11_12WN_PRETVM_PR24</t>
  </si>
  <si>
    <t>PR19 WINEP / NEP RCV adjustment in 2017-18 FYA (CPIH deflated) prices (WN)  - Pre time value of money adjustment</t>
  </si>
  <si>
    <t>C__PR24PD11_PD11_12WWN_PRETVM_PR24</t>
  </si>
  <si>
    <t>PR19 WINEP / NEP RCV adjustment in 2017-18 FYA (CPIH deflated) prices (WWN) - Pre time value of money adjustment</t>
  </si>
  <si>
    <t>C__PR24PD11_PD11_12BIO_PRETVM_PR24</t>
  </si>
  <si>
    <t>PR19 WINEP / NEP RCV adjustment in 2017-18 FYA (CPIH deflated) prices (BR) - Pre time value of money adjustment</t>
  </si>
  <si>
    <t>C__PR24PD11_PD11_12ADDN1_PRETVM_PR24</t>
  </si>
  <si>
    <t>PR19 WINEP / NEP RCV adjustment in 2017-18 FYA (CPIH deflated) prices (ADDN1) - Pre time value of money adjustment</t>
  </si>
  <si>
    <t>C_PR24PD11_PD11_12ADDN2_PR24</t>
  </si>
  <si>
    <t>PR19 WINEP / NEP RCV adjustment in 2017-18 FYA (CPIH deflated) prices (ADDN2)</t>
  </si>
  <si>
    <t>C_PR24PD21_01WR_PR24</t>
  </si>
  <si>
    <t>Total adjusted cost allowance - WR - real</t>
  </si>
  <si>
    <t>C_PR24PD21_01WN_PR24</t>
  </si>
  <si>
    <t>Total adjusted cost allowance - WN+ - real</t>
  </si>
  <si>
    <t>C_PR24PD21_01WWN_PR24</t>
  </si>
  <si>
    <t>Total adjusted cost allowance - WWN+ - real</t>
  </si>
  <si>
    <t>C_PR24PD21_01BIO_PR24</t>
  </si>
  <si>
    <t>Total adjusted cost allowance - BR - real</t>
  </si>
  <si>
    <t>PD9_11WR_PR24</t>
  </si>
  <si>
    <t>CMA companies only – items excluded from general cost sharing with bespoke sharing rates - CMA final determination allowed totex – items with bespoke sharing rates  - Water resources</t>
  </si>
  <si>
    <t>PD9_11WNP_PR24</t>
  </si>
  <si>
    <t>CMA companies only – items excluded from general cost sharing with bespoke sharing rates - CMA final determination allowed totex – items with bespoke sharing rates  - Water network plus</t>
  </si>
  <si>
    <t>PD9_11WWNP_PR24</t>
  </si>
  <si>
    <t>CMA companies only – items excluded from general cost sharing with bespoke sharing rates - CMA final determination allowed totex – items with bespoke sharing rates  - Wastewater network plus</t>
  </si>
  <si>
    <t>PD9_11BIO_PR24</t>
  </si>
  <si>
    <t>CMA companies only – items excluded from general cost sharing with bespoke sharing rates - CMA final determination allowed totex – items with bespoke sharing rates  - Bioresources</t>
  </si>
  <si>
    <t>PD9_11ADDN1_PR24</t>
  </si>
  <si>
    <t>CMA companies only – items excluded from general cost sharing with bespoke sharing rates - CMA final determination allowed totex – items with bespoke sharing rates  - Additional Control</t>
  </si>
  <si>
    <t>PD9_12WR_PR24</t>
  </si>
  <si>
    <t>CMA companies only – items excluded from general cost sharing with bespoke sharing rates - Actual totex – items with bespoke sharing rates - Water resources</t>
  </si>
  <si>
    <t>PD9_12WNP_PR24</t>
  </si>
  <si>
    <t>CMA companies only – items excluded from general cost sharing with bespoke sharing rates - Actual totex – items with bespoke sharing rates - Water network plus</t>
  </si>
  <si>
    <t>PD9_12WWNP_PR24</t>
  </si>
  <si>
    <t>CMA companies only – items excluded from general cost sharing with bespoke sharing rates - Actual totex – items with bespoke sharing rates - Wastewater network plus</t>
  </si>
  <si>
    <t>PD9_12BIO_PR24</t>
  </si>
  <si>
    <t>CMA companies only – items excluded from general cost sharing with bespoke sharing rates - Actual totex – items with bespoke sharing rates - Bioresources</t>
  </si>
  <si>
    <t>PD9_12ADDN1_PR24</t>
  </si>
  <si>
    <t>CMA companies only – items excluded from general cost sharing with bespoke sharing rates - Actual totex – items with bespoke sharing rates - Additional Control</t>
  </si>
  <si>
    <t>C_PR19_E_WW_WINEP_BIO</t>
  </si>
  <si>
    <t>PR19 - WINEP in the round for cost reconciliation - BIO</t>
  </si>
  <si>
    <t>Company acronym</t>
  </si>
  <si>
    <t>CPIH fin year ave</t>
  </si>
  <si>
    <t>Conversion factor for business plan totex from 22-23 real to nominal</t>
  </si>
  <si>
    <t>Data before override</t>
  </si>
  <si>
    <t>Data override</t>
  </si>
  <si>
    <t>Data after override</t>
  </si>
  <si>
    <t>Net totex for cost sharing reconciliation - WR - Nominal</t>
  </si>
  <si>
    <t>Net totex for cost sharing reconciliation - WN  - Nominal</t>
  </si>
  <si>
    <t>Net totex for cost sharing reconciliation - WWN - nominal</t>
  </si>
  <si>
    <t>Net totex for cost sharing reconciliation - TTT - nominal</t>
  </si>
  <si>
    <t>Business rates - Actual - WR - Nominal</t>
  </si>
  <si>
    <t>Business rates - Actual - WN - Nominal</t>
  </si>
  <si>
    <t>Business rates - Actual - WWN - Nominal</t>
  </si>
  <si>
    <t>Business rates - Actual - BIO - Nominal</t>
  </si>
  <si>
    <t>Abstraction charges - Actual - WR - Nominal</t>
  </si>
  <si>
    <t>Abstraction charges - Actual - WN - Nominal</t>
  </si>
  <si>
    <t>Actual Green Recovery Expenditure - WR - nominal</t>
  </si>
  <si>
    <t>Actual Green Recovery Expenditure - WN - nominal</t>
  </si>
  <si>
    <t>Actual Green Recovery Expenditure - WWN - nominal</t>
  </si>
  <si>
    <t>Actuals for CMA excluded items - WR - nominal</t>
  </si>
  <si>
    <t>Actuals for CMA excluded items - WN - nominal</t>
  </si>
  <si>
    <t>Actuals for CMA excluded items - WWN - nominal</t>
  </si>
  <si>
    <t>Actuals for CMA excluded items - BIO - nominal</t>
  </si>
  <si>
    <t>ASHE - Mean hourly pay, all manufacturing £/h nominal</t>
  </si>
  <si>
    <t>Earnings and hours worked, industry by two-digit SIC: ASHE Table 4 - Office for National Statistics (ons.gov.uk)</t>
  </si>
  <si>
    <t>2019-20</t>
  </si>
  <si>
    <t>22-23</t>
  </si>
  <si>
    <t>23-24</t>
  </si>
  <si>
    <t>Final</t>
  </si>
  <si>
    <t>Final (29/10/24)</t>
  </si>
  <si>
    <t>Provisional</t>
  </si>
  <si>
    <t>Allowance for CMA excluded items - 2017-18 prices</t>
  </si>
  <si>
    <t>Allowance for CMA excluded items - WR - real</t>
  </si>
  <si>
    <t>Allowance for CMA excluded items - WN - real</t>
  </si>
  <si>
    <t>Allowance for CMA excluded items - WWN - real</t>
  </si>
  <si>
    <t>Allowance for CMA excluded items - BIO - real</t>
  </si>
  <si>
    <t>BRL incl CMA redetermination costs as excluded but since these were included in the</t>
  </si>
  <si>
    <t>CMA's redetermination allowance there is no reconciliation required.</t>
  </si>
  <si>
    <t>OFW-OBQ-TMS-131 plus removal in year 5 of allowance being allowed as AMP8 carryover of mains rehab and trunk mains</t>
  </si>
  <si>
    <t>Bespoke cost sharing rates</t>
  </si>
  <si>
    <t>PR19</t>
  </si>
  <si>
    <t>CMA</t>
  </si>
  <si>
    <t>Cost sharing rates Business rates - Overperformance</t>
  </si>
  <si>
    <t>Cost sharing rates Business rates - Underperformance</t>
  </si>
  <si>
    <t>Cost sharing rates Abstraction - Overperformance</t>
  </si>
  <si>
    <t>Cost sharing rates Abstraction - Underperformance</t>
  </si>
  <si>
    <t xml:space="preserve">Green Recovery Outperformance Rate </t>
  </si>
  <si>
    <t xml:space="preserve">Green Recovery Underperformance Rate </t>
  </si>
  <si>
    <t>Weighted average PAYG rates, %</t>
  </si>
  <si>
    <t>From chapter 4 of companies' PR19 FD or as revised by the CMA</t>
  </si>
  <si>
    <t>WR</t>
  </si>
  <si>
    <t>WN+</t>
  </si>
  <si>
    <t>WWN+</t>
  </si>
  <si>
    <t>BIO</t>
  </si>
  <si>
    <t>TTT</t>
  </si>
  <si>
    <t>Wholesale WACC (Real CPIH)</t>
  </si>
  <si>
    <t>UUW</t>
  </si>
  <si>
    <t>Financial flows dataset</t>
  </si>
  <si>
    <t>https://www.ofwat.gov.uk/wp-content/uploads/2023/05/Financial-Flows-Data-Source-new-2022-23v8.xlsx</t>
  </si>
  <si>
    <t>Totex WR  - Allowed totex net of Grants &amp; contributions, abstraction charges &amp; business rates</t>
  </si>
  <si>
    <t>Totex WN  - Allowed totex net of Grants &amp; contributions, abstraction charges &amp; business rates</t>
  </si>
  <si>
    <t>Totex WWN  - Allowed totex net of Grants &amp; contributions, abstraction charges &amp; business rates</t>
  </si>
  <si>
    <t>Totex BR  - Allowed totex net of Grants &amp; contributions, abstraction charges &amp; business rates</t>
  </si>
  <si>
    <t>Totex DMMY  - Allowed totex net of Grants &amp; contributions, abstraction charges &amp; business rates</t>
  </si>
  <si>
    <t>WR opex for cost sharing</t>
  </si>
  <si>
    <t>WR Capex for cost sharing</t>
  </si>
  <si>
    <t>WN opex for cost sharing</t>
  </si>
  <si>
    <t>WN Capex for cost sharing</t>
  </si>
  <si>
    <t>WWN opex for cost sharing</t>
  </si>
  <si>
    <t>WWN Capex for cost sharing</t>
  </si>
  <si>
    <t>OFW-OBQ-TMS-131 Remove conditional allowances reconciled separately</t>
  </si>
  <si>
    <t>Remove allowance related to land sales</t>
  </si>
  <si>
    <t>Error chks</t>
  </si>
  <si>
    <t>Constant</t>
  </si>
  <si>
    <t>Total</t>
  </si>
  <si>
    <t>TIME</t>
  </si>
  <si>
    <t>First date of time ruler</t>
  </si>
  <si>
    <t>date</t>
  </si>
  <si>
    <t>Last Pre Forecast Date</t>
  </si>
  <si>
    <t>Acquisition date (midnight)</t>
  </si>
  <si>
    <t>Length of forecast period</t>
  </si>
  <si>
    <t>years</t>
  </si>
  <si>
    <t>Last forecast date</t>
  </si>
  <si>
    <t>Operation Start Date (midnight)</t>
  </si>
  <si>
    <t>Operation Finish Date (midnight)</t>
  </si>
  <si>
    <t>First Modelling Column Financial Year Number</t>
  </si>
  <si>
    <t>year</t>
  </si>
  <si>
    <t>Financial Year End Month Number</t>
  </si>
  <si>
    <t>month #</t>
  </si>
  <si>
    <t>TOTEX INPUTS</t>
  </si>
  <si>
    <t>Water Resources</t>
  </si>
  <si>
    <t>Wage adjustment</t>
  </si>
  <si>
    <t>2017/18 CPIH</t>
  </si>
  <si>
    <t>Base Costs - WR - Real</t>
  </si>
  <si>
    <t>Metering (excluding new connections) for meters requested by optants, customers and businesses - WR - Real</t>
  </si>
  <si>
    <t xml:space="preserve">Opex split profile - Base costs - WR </t>
  </si>
  <si>
    <t>Capex Split Profile - Base costs - WR</t>
  </si>
  <si>
    <t>Opex split profile - Cost sharing - WR</t>
  </si>
  <si>
    <t>Capex split profile - Cost sharing - WR</t>
  </si>
  <si>
    <t>Business Rates  forecast profile - WR</t>
  </si>
  <si>
    <t>Abstraction Charges forecast profile - WR</t>
  </si>
  <si>
    <t>Net totex for cost sharing reconciliation</t>
  </si>
  <si>
    <t>nominal</t>
  </si>
  <si>
    <t>Net totex available for cost sharing - WR - Real</t>
  </si>
  <si>
    <t>Performance related pay recovery mechanism adjustment - WR - Nominal (Neg)</t>
  </si>
  <si>
    <t>Total final WINEP reconciliation - WR - real</t>
  </si>
  <si>
    <t>Business Rates and Abstraction</t>
  </si>
  <si>
    <t>Business rates - Forecast - WR - Real</t>
  </si>
  <si>
    <t>Abstraction charges - Forecast - WR - Real</t>
  </si>
  <si>
    <t>Weighted average PAYG rate - WR</t>
  </si>
  <si>
    <t>Ex ante allowance above Ofwat forecast  - Water Resources - Real</t>
  </si>
  <si>
    <t>Bad Debt</t>
  </si>
  <si>
    <t>Business retail bad debt liability due to covid liquidity measures - WR - real</t>
  </si>
  <si>
    <t>Total Wholesaler Liability - WR - real</t>
  </si>
  <si>
    <t>CMA exclusions</t>
  </si>
  <si>
    <t>CMA excluded items sharing rate - WR - real</t>
  </si>
  <si>
    <t>Water Network</t>
  </si>
  <si>
    <t>Base Costs - WN - Real</t>
  </si>
  <si>
    <t>Metering (excluding new connections) for meters requested by optants, customers and businesses - WN - Real</t>
  </si>
  <si>
    <t>Opex Split Profile - Base costs - WN</t>
  </si>
  <si>
    <t>Capex Split Profile - Base costs - WN</t>
  </si>
  <si>
    <t>Opex split profile - Cost sharing - WN</t>
  </si>
  <si>
    <t>Capex split profile - Cost sharing - WN</t>
  </si>
  <si>
    <t>Business Rates forecast profile - WN</t>
  </si>
  <si>
    <t>Abstraction Charges forecast profile - WN</t>
  </si>
  <si>
    <t>Net totex available for cost sharing - WN  - Real</t>
  </si>
  <si>
    <t>Performance related pay recovery mechanism adjustment  - WN - Nominal (Neg)</t>
  </si>
  <si>
    <t>Total final WINEP reconciliation - WN - real</t>
  </si>
  <si>
    <t>Business rates - Forecast - WN  - Real</t>
  </si>
  <si>
    <t>Abstraction charges - Forecast - WN - Real</t>
  </si>
  <si>
    <t>Weighted average PAYG rate - WN</t>
  </si>
  <si>
    <t>Ex ante allowance above Ofwat forecast  - Water Network - Real</t>
  </si>
  <si>
    <t>Business retail bad debt liability due to covid liquidity measures - WN - real</t>
  </si>
  <si>
    <t>Total Wholesaler Liability - WN - real</t>
  </si>
  <si>
    <t>PD9_13WN_PR24</t>
  </si>
  <si>
    <t>CMA excluded items sharing rate - WN - real</t>
  </si>
  <si>
    <t>Wastewater Network</t>
  </si>
  <si>
    <t>Base Costs - WWN - Real</t>
  </si>
  <si>
    <t>Metering (excluding new connections) for meters requested by optants, customers and businesses - WWN - Real</t>
  </si>
  <si>
    <t>WINEP / NEP ~ In-the-Round - WWN - Real</t>
  </si>
  <si>
    <t>Opex Split Profile - Base costs - WWN</t>
  </si>
  <si>
    <t>Capex Split Profile - Base costs - WWN</t>
  </si>
  <si>
    <t>Opex split profile - Cost sharing - WWN</t>
  </si>
  <si>
    <t>Capex split profile - Cost sharing - WWN</t>
  </si>
  <si>
    <t>Business Rates forecast profile - WWN</t>
  </si>
  <si>
    <t>Net totex available for cost sharing - WWN - Real</t>
  </si>
  <si>
    <t>Performance related pay recovery mechanism adjustment  - WWN - Nominal (Neg)</t>
  </si>
  <si>
    <t>Total final WINEP reconciliation - WWN - real</t>
  </si>
  <si>
    <t>Business rates - Forecast - WWN - Real</t>
  </si>
  <si>
    <t>Weighted average PAYG rate - WWN</t>
  </si>
  <si>
    <t>Ex ante allowance above Ofwat forecast  - Wastewater Network - Real</t>
  </si>
  <si>
    <t>Business retail bad debt liability due to covid liquidity measures - WWN - real</t>
  </si>
  <si>
    <t>Total Wholesaler Liability - WWN - real</t>
  </si>
  <si>
    <t>PD9_13WWN_PR24</t>
  </si>
  <si>
    <t>CMA excluded items sharing rate - WWN - real</t>
  </si>
  <si>
    <t>Base Costs - BIO - Real</t>
  </si>
  <si>
    <t>WINEP / NEP ~ In-the-Round - BIO - Real</t>
  </si>
  <si>
    <t>Opex Split Profile - Base costs - BIO</t>
  </si>
  <si>
    <t>Capex Split Profile - Base costs - BIO</t>
  </si>
  <si>
    <t>Business rates - Forecast - BIO - Real</t>
  </si>
  <si>
    <t>Business Rates forecast profile - BIO</t>
  </si>
  <si>
    <t>Weighted average PAYG rate - BIO</t>
  </si>
  <si>
    <t>CMA excluded items sharing rate - BIO - real</t>
  </si>
  <si>
    <t>Bonuses</t>
  </si>
  <si>
    <t>Performance related pay recovery mechanism adjustment  - BIO - Nominal (Neg)</t>
  </si>
  <si>
    <t xml:space="preserve">Thames Tideway </t>
  </si>
  <si>
    <t>Base Costs - TTT - Real</t>
  </si>
  <si>
    <t>Opex Split Profile - Base costs - TTT</t>
  </si>
  <si>
    <t>Capex Split Profile - Base costs - TTT</t>
  </si>
  <si>
    <t>Opex split profile - Cost sharing - TTT</t>
  </si>
  <si>
    <t>Capex split profile - Cost sharing - TTT</t>
  </si>
  <si>
    <t>Net totex available for cost sharing - TTT - Real</t>
  </si>
  <si>
    <t>Performance related pay recovery mechanism adjustment  - TTT - Nominal (Neg)</t>
  </si>
  <si>
    <t>Total final WINEP reconciliation - TTT - real</t>
  </si>
  <si>
    <t>Weighted average PAYG rate - TTT</t>
  </si>
  <si>
    <t>GREEN RECOVERY</t>
  </si>
  <si>
    <t>Total adjusted cost allowance - WN - real</t>
  </si>
  <si>
    <t>Total adjusted cost allowance - WWN - real</t>
  </si>
  <si>
    <t>Green Recovery Sharing Rates</t>
  </si>
  <si>
    <t>INFLATION</t>
  </si>
  <si>
    <t>Base Year</t>
  </si>
  <si>
    <t>Consumer Price Index (with housing) for April</t>
  </si>
  <si>
    <t>Index</t>
  </si>
  <si>
    <t>Consumer Price Index (with housing) for May</t>
  </si>
  <si>
    <t>Consumer Price Index (with housing) for June</t>
  </si>
  <si>
    <t>Consumer Price Index (with housing) for July</t>
  </si>
  <si>
    <t>Consumer Price Index (with housing) for August</t>
  </si>
  <si>
    <t>Consumer Price Index (with housing) for September</t>
  </si>
  <si>
    <t>Consumer Price Index (with housing) for October</t>
  </si>
  <si>
    <t>Consumer Price Index (with housing) for November</t>
  </si>
  <si>
    <t>Consumer Price Index (with housing) for December</t>
  </si>
  <si>
    <t>Consumer Price Index (with housing) for January</t>
  </si>
  <si>
    <t>Consumer Price Index (with housing) for February</t>
  </si>
  <si>
    <t>Consumer Price Index (with housing) for March</t>
  </si>
  <si>
    <t>Period</t>
  </si>
  <si>
    <t>WAGE GROWTH</t>
  </si>
  <si>
    <t xml:space="preserve">Wage Growth </t>
  </si>
  <si>
    <t>OBR Forecast wage growth for PR19 FD</t>
  </si>
  <si>
    <t>ASHE Gross Hourly Wage All - Nominal</t>
  </si>
  <si>
    <t>£ / hour</t>
  </si>
  <si>
    <t>Percentage totex linked to wage growth</t>
  </si>
  <si>
    <t>Percentage totex linked to wage growth - WR</t>
  </si>
  <si>
    <t>Percentage totex linked to wage growth - WN</t>
  </si>
  <si>
    <t>Percentage totex linked to wage growth - WWN</t>
  </si>
  <si>
    <t>Percentage totex linked to wage growth - BIO</t>
  </si>
  <si>
    <t>Percentage totex linked to wage growth - TTT</t>
  </si>
  <si>
    <t>COST SHARING INPUTS</t>
  </si>
  <si>
    <t>Totex cost sharing rates</t>
  </si>
  <si>
    <t>Outperformance Rate - WR</t>
  </si>
  <si>
    <t>Underperformance Rate - WR</t>
  </si>
  <si>
    <t>Outperformance Rate - WN</t>
  </si>
  <si>
    <t>Underperformance Rate - WN</t>
  </si>
  <si>
    <t>Outperformance Rate - WWN</t>
  </si>
  <si>
    <t>Underperformance Rate - WWN</t>
  </si>
  <si>
    <t>Outperformance Rate - TTT</t>
  </si>
  <si>
    <t>Underperformance Rate - TTT</t>
  </si>
  <si>
    <t>Abstraction and Business rate cost sharing rates</t>
  </si>
  <si>
    <t>FINANCING INPUTS</t>
  </si>
  <si>
    <t>Model Tolerance</t>
  </si>
  <si>
    <t>Financing cost index</t>
  </si>
  <si>
    <t>Real WACC CPIH Deflated - WR</t>
  </si>
  <si>
    <t>Real WACC CPIH Deflated - WN</t>
  </si>
  <si>
    <t>Real WACC CPIH Deflated - WWN</t>
  </si>
  <si>
    <t>Real WACC CPIH Deflated - BIO</t>
  </si>
  <si>
    <t>Real WACC CPIH Deflated - TTT</t>
  </si>
  <si>
    <t>NON CHANGEABLE INPUTS</t>
  </si>
  <si>
    <t>Model Check Tolerance Level</t>
  </si>
  <si>
    <t>tolerance</t>
  </si>
  <si>
    <t>Model Track Tolerance Level</t>
  </si>
  <si>
    <t>CPI(H) INDEXATION</t>
  </si>
  <si>
    <t>Average CPI(H) - base index</t>
  </si>
  <si>
    <t>CPIH 2017/18 FYA - Base Year</t>
  </si>
  <si>
    <t>CPI(H): Financial year average - index</t>
  </si>
  <si>
    <t>CPIH 2017/18 FYA - Period</t>
  </si>
  <si>
    <t>CPI(H): Fin year average - inflate from base year average</t>
  </si>
  <si>
    <t>CPI(H): Fin year average - inflate from base year 2017-18 average - CALC</t>
  </si>
  <si>
    <t>MODEL PERIOD</t>
  </si>
  <si>
    <t xml:space="preserve">Model Column Counter </t>
  </si>
  <si>
    <t>Model column counter</t>
  </si>
  <si>
    <t>counter</t>
  </si>
  <si>
    <t>Model Column Total</t>
  </si>
  <si>
    <t>column</t>
  </si>
  <si>
    <t>First model column flag</t>
  </si>
  <si>
    <t>flag</t>
  </si>
  <si>
    <t>First model period BEG</t>
  </si>
  <si>
    <t>month</t>
  </si>
  <si>
    <t>Model Period BEG</t>
  </si>
  <si>
    <t>Model Period END</t>
  </si>
  <si>
    <t>less</t>
  </si>
  <si>
    <t>Days in Model Period</t>
  </si>
  <si>
    <t>days</t>
  </si>
  <si>
    <t>PRE FORECAST PERIOD</t>
  </si>
  <si>
    <t>Last Pre Forecast Flag</t>
  </si>
  <si>
    <t>Pre Forecast Period Flag</t>
  </si>
  <si>
    <t>Pre Forecast Period Total</t>
  </si>
  <si>
    <t>columns</t>
  </si>
  <si>
    <t>Acquisition / initial balance date flag</t>
  </si>
  <si>
    <t>FORECAST PERIOD</t>
  </si>
  <si>
    <t>1st Forecast Period Flag</t>
  </si>
  <si>
    <t>Last Forecast Period Flag</t>
  </si>
  <si>
    <t>Forecast Period Flag</t>
  </si>
  <si>
    <t xml:space="preserve">Forecast Period Total </t>
  </si>
  <si>
    <t>Pre Forecast vs Forecast</t>
  </si>
  <si>
    <t>POST FORECAST PERIOD</t>
  </si>
  <si>
    <t>1st Post Last Forecast Period Flag</t>
  </si>
  <si>
    <t>Post Forecast Period Flag</t>
  </si>
  <si>
    <t>Post Forecast Period Total</t>
  </si>
  <si>
    <t>MODELLING PERIOD CHECK</t>
  </si>
  <si>
    <t>Modelling Period Check</t>
  </si>
  <si>
    <t>check</t>
  </si>
  <si>
    <t>PARTIAL PERIOD FLAG (PPF)</t>
  </si>
  <si>
    <t>This is an example of a part period flag. It is not currently used.</t>
  </si>
  <si>
    <t>Operation Partial Period Flag (PPF)</t>
  </si>
  <si>
    <t>Days in Operation Period</t>
  </si>
  <si>
    <t>Operation Period PPF</t>
  </si>
  <si>
    <t>factor</t>
  </si>
  <si>
    <t>FINANCIAL YEAR</t>
  </si>
  <si>
    <t>Financial Year Ending</t>
  </si>
  <si>
    <t>year #</t>
  </si>
  <si>
    <t>WAGE GROWTH ADJUSTER</t>
  </si>
  <si>
    <t>Cumulative actual real wage growth</t>
  </si>
  <si>
    <t>ASHE GROSS HOURLY WAGE ALL - Real</t>
  </si>
  <si>
    <t>ASHE GROSS HOURLY WAGE ALL - Cumulative growth - Real</t>
  </si>
  <si>
    <t xml:space="preserve">Real adjustment factor for wage growth </t>
  </si>
  <si>
    <t>Forecast wage growth for adjuster</t>
  </si>
  <si>
    <t>Real adjustment factor for wages</t>
  </si>
  <si>
    <t>WATER SERVICES COMBINED</t>
  </si>
  <si>
    <t>Active Sharing Rates -WR/WN</t>
  </si>
  <si>
    <t>Total variance to forecast net totex for cost sharing - WATER</t>
  </si>
  <si>
    <t>WATER RESOURCES</t>
  </si>
  <si>
    <t>Adjustment For Wage Growth</t>
  </si>
  <si>
    <t>Totex for wage adjustment</t>
  </si>
  <si>
    <t>Totex available for wage indexation adjustment - WR - Real</t>
  </si>
  <si>
    <t>Profile for totex for wage adjustment</t>
  </si>
  <si>
    <t>Totex profile - Base costs - WR</t>
  </si>
  <si>
    <t>Totex profile - Base costs - 5 year percentage - WR</t>
  </si>
  <si>
    <t>WR Totex profile 100% check</t>
  </si>
  <si>
    <t>Check</t>
  </si>
  <si>
    <t>Profiled Totex available for wage indexation adjustment - WR - Real</t>
  </si>
  <si>
    <t>Totex applicable for wage adjustment by year</t>
  </si>
  <si>
    <t>Profiled Net totex available for wage adj - WR - Real</t>
  </si>
  <si>
    <t>Adjustment factor for wage linked totex</t>
  </si>
  <si>
    <t>Profiled adjustment wage related totex - WR - Real</t>
  </si>
  <si>
    <t xml:space="preserve">Variance to forecast wage linked totex </t>
  </si>
  <si>
    <t>Variance to forecast totex for wage adjustment - WR</t>
  </si>
  <si>
    <t>Wage totex overfunded/unfunded at PR19</t>
  </si>
  <si>
    <t>Variance to forecast totex for wage adjustment - NPV adjusted - WR</t>
  </si>
  <si>
    <t>(Under)/Overfunded wage related totex at PR19 - WR</t>
  </si>
  <si>
    <t>Cost sharing on net totex available for reconciliation</t>
  </si>
  <si>
    <t>Actual net totex for cost sharing reconciliation - WR - Real</t>
  </si>
  <si>
    <t>Performance related pay recovery mechanism adjustment  - WR - real</t>
  </si>
  <si>
    <t>Total Performance related pay recovery mechanism adjustment  - WR - real</t>
  </si>
  <si>
    <t xml:space="preserve">Actual net totex for cost sharing reconciliation - WR - Real </t>
  </si>
  <si>
    <t>Profile for net totex for cost sharing</t>
  </si>
  <si>
    <t>Totex profile - Cost Sharing - WR</t>
  </si>
  <si>
    <t>Totex profile - Cost Sharing - 5 year percentage - WR</t>
  </si>
  <si>
    <t>WR Totex profile - Cost sharing 100% check</t>
  </si>
  <si>
    <t>Net totex available for cost sharing profiled - WR - Real</t>
  </si>
  <si>
    <t>Net totex available for cost sharing after adjustments profiled - WR - Real</t>
  </si>
  <si>
    <t>Variance to forecast net totex for cost sharing</t>
  </si>
  <si>
    <t>Variance to forecast net totex for cost sharing - WR</t>
  </si>
  <si>
    <t>Variance to forecast net totex for cost sharing - Time adjusted</t>
  </si>
  <si>
    <t>Time value of money factor - WR</t>
  </si>
  <si>
    <t>Factor</t>
  </si>
  <si>
    <t>Time adjusted variance to forecast net totex for cost sharing - WR</t>
  </si>
  <si>
    <t>Total variance to forecast net totex for cost sharing - WR</t>
  </si>
  <si>
    <t>Under / Overperformance on net totex for cost sharing</t>
  </si>
  <si>
    <t>Adjustment for cost sharing - Net totex for cost sharing - WR - Real</t>
  </si>
  <si>
    <t>Active adjustment for cost sharing - Net totex for cost sharing - WR - Real</t>
  </si>
  <si>
    <t>Ex ante allowance profiled - WR - Real</t>
  </si>
  <si>
    <t>Ex ante allowance profiled - WR - Real - NPV adjusted</t>
  </si>
  <si>
    <t>NPV adjusted ex ante allowance - WR - Real</t>
  </si>
  <si>
    <t>Actuals for CMA excluded items - WR - real</t>
  </si>
  <si>
    <t>Variance to allowances for CMA excluded items - WR</t>
  </si>
  <si>
    <t>Time value adjusted variance to allowances for CMA excluded items - WR - real</t>
  </si>
  <si>
    <t>Total variance to allowances for CMA excluded items - WR</t>
  </si>
  <si>
    <t>Allowable adjustment for CMA excluded items - WR - Real</t>
  </si>
  <si>
    <t>Total adjustment for cost sharing after ex ante allowance &amp; wage adjustment - WR - Real</t>
  </si>
  <si>
    <t>Wholesaler bad debt sharing adjustment</t>
  </si>
  <si>
    <t>Embedded customer share - WR</t>
  </si>
  <si>
    <t>Wholesaler liability - WR</t>
  </si>
  <si>
    <t>Customer Liability</t>
  </si>
  <si>
    <t>Wholesaler bad debt adjustment - WR</t>
  </si>
  <si>
    <t>Cost sharing adjustment RCV/Revenue Split</t>
  </si>
  <si>
    <t>Cost sharing revenue exc bad debt adjustment- WR - Real</t>
  </si>
  <si>
    <t>Cost sharing revenue adjustment - WR - Real</t>
  </si>
  <si>
    <t>Cost sharing RCV adjustment - WR - Real</t>
  </si>
  <si>
    <t>WATER NETWORK</t>
  </si>
  <si>
    <t>Totex available for wage indexation adjustment - WN - Real</t>
  </si>
  <si>
    <t>Totex profile - Base costs - WN</t>
  </si>
  <si>
    <t>Totex profile - Base costs - 5 year percentage - WN</t>
  </si>
  <si>
    <t>WN Totex profile - Base costs 100% check</t>
  </si>
  <si>
    <t>Profiled Totex available for wage indexation adjustment - WN - Real</t>
  </si>
  <si>
    <t>Profiled Net totex available for wage adj - WN - Real</t>
  </si>
  <si>
    <t>Profiled adjustment wage related totex - WN - Real</t>
  </si>
  <si>
    <t>Variance to forecast totex for wage adjustment - WN</t>
  </si>
  <si>
    <t>Variance to forecast totex for wage adjustment - NPV adjusted - WN</t>
  </si>
  <si>
    <t>(Under)/Overfunded wage related totex at PR19 - WN</t>
  </si>
  <si>
    <t>Actual net totex for cost sharing reconciliation - WN - Real</t>
  </si>
  <si>
    <t>Performance related pay recovery mechanism adjustment  - WN - real</t>
  </si>
  <si>
    <t>Total Performance related pay recovery mechanism adjustment  - WN - real</t>
  </si>
  <si>
    <t>Totex profile - Cost Sharing - WN</t>
  </si>
  <si>
    <t>Totex profile - Cost Sharing - 5 year percentage - WN</t>
  </si>
  <si>
    <t>WN Totex profile - Cost Sharing 100% check</t>
  </si>
  <si>
    <t>Net totex available for cost sharing profiled - WN - Real</t>
  </si>
  <si>
    <t>Net totex available for cost sharing after adjustments profiled - WN - Real</t>
  </si>
  <si>
    <t>Variance to forecast net totex for cost sharing - WN</t>
  </si>
  <si>
    <t>Time value of money factor - WN</t>
  </si>
  <si>
    <t>Time adjusted variance to forecast net totex for cost sharing - WN</t>
  </si>
  <si>
    <t>Total variance to forecast net totex for cost sharing - WN</t>
  </si>
  <si>
    <t>Adjustment for cost sharing - Net totex for cost sharing - WN - Real</t>
  </si>
  <si>
    <t>Active adjustment for cost sharing - Net totex for cost sharing - WN - Real</t>
  </si>
  <si>
    <t>Ex ante allowance profiled - WN - Real</t>
  </si>
  <si>
    <t>Ex ante allowance profiled - WN - Real - NPV adjusted</t>
  </si>
  <si>
    <t>NPV adjusted ex ante allowance - WN - Real</t>
  </si>
  <si>
    <t>Actuals for CMA excluded items - WN - real</t>
  </si>
  <si>
    <t>Variance to allowances for CMA excluded items - WN - real</t>
  </si>
  <si>
    <t>Time value adjusted variance to allowances for CMA excluded items - WN - real</t>
  </si>
  <si>
    <t>Total variance to allowances for CMA excluded items - WN - real</t>
  </si>
  <si>
    <t>Allowable adjustment for CMA excluded items - WN - Real</t>
  </si>
  <si>
    <t>Total adjustment for cost sharing after ex ante allowance - WN - Real</t>
  </si>
  <si>
    <t>Embedded customer share - WN</t>
  </si>
  <si>
    <t>Wholesaler liability - WN</t>
  </si>
  <si>
    <t>Wholesaler bad debt adjustment - WN</t>
  </si>
  <si>
    <t>Cost sharing revenue exc bad debt adjustment- WN - Real</t>
  </si>
  <si>
    <t>Cost sharing revenue adjustment - WN - Real</t>
  </si>
  <si>
    <t>Cost sharing RCV adjustment - WN - Real</t>
  </si>
  <si>
    <t>WASTEWATER NETWORK</t>
  </si>
  <si>
    <t>Totex available for wage indexation adjustment - WWN - Real</t>
  </si>
  <si>
    <t>Totex profile - WWN</t>
  </si>
  <si>
    <t>Totex profile - 5 year percentage - WWN</t>
  </si>
  <si>
    <t>WWN Totex profile 100% check</t>
  </si>
  <si>
    <t>Profiled Totex available for wage indexation adjustment - WWN - Real</t>
  </si>
  <si>
    <t>Profiled Net totex available for wage adj - WWN - Real</t>
  </si>
  <si>
    <t>Profiled adjustment wage related totex - WWN - Real</t>
  </si>
  <si>
    <t>Variance to forecast totex for wage adjustment- WWN</t>
  </si>
  <si>
    <t>Variance to forecast totex for wage adjustment - NPV adjusted - WWN</t>
  </si>
  <si>
    <t>(Under)/Overfunded wage related totex at PR19 - WWN</t>
  </si>
  <si>
    <t>Actual net totex for cost sharing reconciliation - WWN - Real</t>
  </si>
  <si>
    <t>Performance related pay recovery mechanism adjustment  - WWN - real</t>
  </si>
  <si>
    <t>Total Performance related pay recovery mechanism adjustment  - WWN - real</t>
  </si>
  <si>
    <t>Totex profile - Cost Sharing - WWN</t>
  </si>
  <si>
    <t>Totex profile - Cost Sharing - 5 year percentage - WWN</t>
  </si>
  <si>
    <t>WWN Totex profile - Cost Sharing 100% check</t>
  </si>
  <si>
    <t>Net totex available for cost sharing profiled - WWN - Real</t>
  </si>
  <si>
    <t>Net totex available for cost sharing after adjustments profiled - WWN - Real</t>
  </si>
  <si>
    <t>Variance to forecast net totex for cost sharing - WWN</t>
  </si>
  <si>
    <t>Time value of money factor - WWN</t>
  </si>
  <si>
    <t>Time adjusted variance to forecast net totex for cost sharing - WWN</t>
  </si>
  <si>
    <t>Total variance to forecast net totex for cost sharing - WWN</t>
  </si>
  <si>
    <t>Active adjustment for cost sharing - Net totex for cost sharing - WWN - Real</t>
  </si>
  <si>
    <t>Ex ante allowance profiled - WWN - Real</t>
  </si>
  <si>
    <t>Ex ante allowance profiled - WWN - Real - NPV adjusted</t>
  </si>
  <si>
    <t>NPV adjusted ex ante allowance - WWN - Real</t>
  </si>
  <si>
    <t>Actuals for CMA excluded items - WWN - real</t>
  </si>
  <si>
    <t>Variance to allowances for CMA excluded items - WWN</t>
  </si>
  <si>
    <t>Time value adjusted variance to allowances for CMA excluded items - WWN - real</t>
  </si>
  <si>
    <t>Total variance to allowances for CMA excluded items - WWN - real</t>
  </si>
  <si>
    <t>Allowable adjustment for CMA excluded items - WWN - Real</t>
  </si>
  <si>
    <t>Total adjustment for cost sharing after ex ante allowance - WWN - Real</t>
  </si>
  <si>
    <t>Embedded customer share - WWN</t>
  </si>
  <si>
    <t>Wholesaler liability - WWN</t>
  </si>
  <si>
    <t>Wholesaler bad debt adjustment - WWN</t>
  </si>
  <si>
    <t>Cost sharing revenue adjustment - WWN - Real</t>
  </si>
  <si>
    <t>Cost sharing RCV adjustment - WWN - Real</t>
  </si>
  <si>
    <t>Uncertainty mechanism for business rates</t>
  </si>
  <si>
    <t xml:space="preserve">Profile total forecast business rates </t>
  </si>
  <si>
    <t>Business rates - Forecast Profiled - WR - Real</t>
  </si>
  <si>
    <t xml:space="preserve">£m </t>
  </si>
  <si>
    <t>Business rates - Outturn - WR - Real</t>
  </si>
  <si>
    <t xml:space="preserve">Variance to forecast business rates </t>
  </si>
  <si>
    <t>Variance between forecast and outturn business rates - WR - Real</t>
  </si>
  <si>
    <t>Variance to forecast business rates  – Time adjusted</t>
  </si>
  <si>
    <t>Variance on business rates time value adjusted- WR - Real</t>
  </si>
  <si>
    <t>Adjustment for business rates - WR - Real</t>
  </si>
  <si>
    <t>Under / Overperformance business rates</t>
  </si>
  <si>
    <t>Business Rates Outperformance Adjustment - WR - Real</t>
  </si>
  <si>
    <t>Business Rates Underperformance Adjustment - WR - Real</t>
  </si>
  <si>
    <t>Active adjustment for business rates uncertainty mechanism - WR - Real</t>
  </si>
  <si>
    <t>Uncertainty mechanism for abstraction charges</t>
  </si>
  <si>
    <t>Profile total forecast abstraction charges</t>
  </si>
  <si>
    <t>Abstraction charges - Forecast Profiled - WR - Real</t>
  </si>
  <si>
    <t>Abstraction charges - Outturn - WR - Real</t>
  </si>
  <si>
    <t>Variance to forecast abstraction charges</t>
  </si>
  <si>
    <t>Variance between forecast and outturn abstraction charges - WR - Real</t>
  </si>
  <si>
    <t>Variance to forecast abstraction charges  – Time adjusted</t>
  </si>
  <si>
    <t>Variance on abstraction charges time value adjusted- WR - Real</t>
  </si>
  <si>
    <t>Adjustment for abstraction charges - WR - Real</t>
  </si>
  <si>
    <t>Under / Overperformance abstraction charges</t>
  </si>
  <si>
    <t>Abstraction charges Outperformance Adjustment - WR - Real</t>
  </si>
  <si>
    <t>Abstraction charges Underperformance Adjustment - WR - Real</t>
  </si>
  <si>
    <t>Active adjustment for abstraction charges uncertainty mechanism - WR - Real</t>
  </si>
  <si>
    <t>Active adjustment for abstraction charges &amp; business rates uncertainty mechanism - WR - Real</t>
  </si>
  <si>
    <t>Revenue adjustment business rates and abstraction - WR - Real</t>
  </si>
  <si>
    <t>RCV adjustment business rates and abstraction - WR - Real</t>
  </si>
  <si>
    <t>Profile total forecast business rates</t>
  </si>
  <si>
    <t>Business rates - Forecast Profiled - WN - Real</t>
  </si>
  <si>
    <t>Business rates - Outturn - WN - Real</t>
  </si>
  <si>
    <t>Variance to forecast business rates</t>
  </si>
  <si>
    <t>Variance between forecast and outturn business rates - WN - Real</t>
  </si>
  <si>
    <t>Variance to forecast business rates – Time adjusted</t>
  </si>
  <si>
    <t>Variance on business rates time value adjusted- WN - Real</t>
  </si>
  <si>
    <t>Adjustment for business rates for cost sharing - WN - Real</t>
  </si>
  <si>
    <t>Business Rates Outperformance Adjustment - WN - Real</t>
  </si>
  <si>
    <t>Business Rates Underperformance Adjustment - WN - Real</t>
  </si>
  <si>
    <t>Active adjustment for business rates uncertainty mechanism - WN - Real</t>
  </si>
  <si>
    <t>Uncertainty mechanism for Abstraction charges</t>
  </si>
  <si>
    <t>Profile total forecast and abstraction charges</t>
  </si>
  <si>
    <t>Abstraction charges - Forecast Profiled - WN - Real</t>
  </si>
  <si>
    <t>Abstraction charges - Outturn - WN - Real</t>
  </si>
  <si>
    <t>Variance on abstraction charges time value adjusted- WN - Real</t>
  </si>
  <si>
    <t>Adjustment for abstraction charges - WN - Real</t>
  </si>
  <si>
    <t>Abstraction charges Outperformance Adjustment - WN - Real</t>
  </si>
  <si>
    <t>Abstraction charges Underperformance Adjustment - WN - Real</t>
  </si>
  <si>
    <t>Active adjustment for abstraction charges uncertainty mechanism - WN - Real</t>
  </si>
  <si>
    <t>Revenue adjustment business rates and abstraction - WN - Real</t>
  </si>
  <si>
    <t>RCV adjustment business rates and abstraction - WN - Real</t>
  </si>
  <si>
    <t>Business rates - Forecast Profiled - WWN - Real</t>
  </si>
  <si>
    <t>Business rates - Outturn - WWN - Real</t>
  </si>
  <si>
    <t>Variance between forecast and outturn business rates - WWN - Real</t>
  </si>
  <si>
    <t>Variance to forecast business rates - Time adjusted</t>
  </si>
  <si>
    <t>Variance on business rates  time value adjusted- WWN - Real</t>
  </si>
  <si>
    <t>Adjustment for business rates for cost sharing - WWN - Real</t>
  </si>
  <si>
    <t xml:space="preserve">Under / Overperformance business rates </t>
  </si>
  <si>
    <t>Business Rates Outperformance Adjustment - WWN - Real</t>
  </si>
  <si>
    <t>Business Rates Underperformance Adjustment - WWN - Real</t>
  </si>
  <si>
    <t>Active adjustment for business rates uncertainty mechanism - WWN - Real</t>
  </si>
  <si>
    <t>Revenue adjustment business rates - WWN - Real</t>
  </si>
  <si>
    <t>RCV adjustment business rates - WWN - Real</t>
  </si>
  <si>
    <t>BIORESOURCES</t>
  </si>
  <si>
    <t>Business rates - Forecast Profiled - BIO - Real</t>
  </si>
  <si>
    <t>Business rates  - Outturn - BIO - Real</t>
  </si>
  <si>
    <t>Variance between forecast and outturn business rates  - BIO - Real</t>
  </si>
  <si>
    <t>Variance on business rates time value adjusted- BIO - Real</t>
  </si>
  <si>
    <t>Adjustment for business rates for cost sharing - BIO - Real</t>
  </si>
  <si>
    <t>Business Rates Outperformance Adjustment - BIO - Real</t>
  </si>
  <si>
    <t>Business Rates Underperformance Adjustment - BIO - Real</t>
  </si>
  <si>
    <t>Active adjustment for business rates uncertainty mechanism - BIO - Real</t>
  </si>
  <si>
    <t>Revenue adjustment business rates  - BIO - Real</t>
  </si>
  <si>
    <t>RCV adjustment business rates - BIO - Real</t>
  </si>
  <si>
    <t>Totex available for wage indexation adjustment - BIO - Real</t>
  </si>
  <si>
    <t>Totex profile - BIO</t>
  </si>
  <si>
    <t>Totex profile - 5 year percentage - BIO</t>
  </si>
  <si>
    <t>Profiled Totex available for wage indexation adjustment - BIO - Real</t>
  </si>
  <si>
    <t>Profiled Net totex available for wage adj - BIO - Real</t>
  </si>
  <si>
    <t>Profiled adjustment wage related totex - BIO - Real</t>
  </si>
  <si>
    <t>Variance to forecast totex for wage adjustment- BIO</t>
  </si>
  <si>
    <t>Time value of money factor - BIO</t>
  </si>
  <si>
    <t>Variance to forecast totex for wage adjustment - NPV adjusted - BIO</t>
  </si>
  <si>
    <t>Total adjustment for wage related totex - BIO - Real</t>
  </si>
  <si>
    <t>Performance related pay recovery mechanism adjustment</t>
  </si>
  <si>
    <t>Performance related pay recovery mechanism adjustment  - BIO - real</t>
  </si>
  <si>
    <t>Total Performance related pay recovery mechanism adjustment  - BIO - real</t>
  </si>
  <si>
    <t>Actuals for CMA excluded items - BIO - real</t>
  </si>
  <si>
    <t>Variance to allowances for CMA excluded items - BIO</t>
  </si>
  <si>
    <t>Time value adjusted  variance to allowances for CMA excluded items - BIO - real</t>
  </si>
  <si>
    <t>Total variance to allowances for CMA excluded items - BIO - real</t>
  </si>
  <si>
    <t>Allowable adjustment for CMA excluded items - BIO - Real</t>
  </si>
  <si>
    <t>Total adjustment for cost sharing - BIO - Real</t>
  </si>
  <si>
    <t>Cost sharing Revenue adjustment - BIO - Real</t>
  </si>
  <si>
    <t>Cost sharing RCV adjustment - BIO - Real</t>
  </si>
  <si>
    <t>THAMES TIDEWAY TUNNEL</t>
  </si>
  <si>
    <t>Totex profile - TTT</t>
  </si>
  <si>
    <t>Totex profile - 5 year percentage - TTT</t>
  </si>
  <si>
    <t>TTT Totex profile 100% check</t>
  </si>
  <si>
    <t>Profiled Totex available for wage indexation adjustment - TTT - Real</t>
  </si>
  <si>
    <t>Profiled Net totex available for wage adj - TTT - Real</t>
  </si>
  <si>
    <t>Profiled adjustment wage related totex - TTT - Real</t>
  </si>
  <si>
    <t>Variance to forecast totex for wage adjustment - TTT</t>
  </si>
  <si>
    <t>Time value of money factor - TTT</t>
  </si>
  <si>
    <t>(Under)/Overfunded wage related totex at PR19 - TTT</t>
  </si>
  <si>
    <t>Actual net totex for cost sharing reconciliation - TTT - Real</t>
  </si>
  <si>
    <t>Performance related pay recovery mechanism adjustment  - TTT - real</t>
  </si>
  <si>
    <t>Total Performance related pay recovery mechanism adjustment  - TTT - real</t>
  </si>
  <si>
    <t>Totex profile - Cost Sharing - TTT</t>
  </si>
  <si>
    <t>Totex profile - Cost Sharing - 5 year percentage - TTT</t>
  </si>
  <si>
    <t>TTT Totex profile - Cost Sharing 100% check</t>
  </si>
  <si>
    <t>Net totex available for cost sharing profiled - TTT - Real</t>
  </si>
  <si>
    <t>Net totex available for cost sharing after adjustments profiled - TTT - Real</t>
  </si>
  <si>
    <t>Variance to forecast net totex for cost sharing - TTT - Real</t>
  </si>
  <si>
    <t>Time adjusted variance to forecast net totex for cost sharing - TTT</t>
  </si>
  <si>
    <t>Total variance to forecast net totex for cost sharing - TTT</t>
  </si>
  <si>
    <t>Annual adjustment for cost sharing - Net totex for cost sharing - TTT - Real</t>
  </si>
  <si>
    <t>Active adjustment for cost sharing - Net totex for cost sharing - TTT - Real</t>
  </si>
  <si>
    <t>Total adjustment for cost sharing after ex ante allowance - TTT - Real</t>
  </si>
  <si>
    <t>Cost sharing revenue adjustment - TTT - Real</t>
  </si>
  <si>
    <t>Cost sharing RCV adjustment - TTT - Real</t>
  </si>
  <si>
    <t>ACTIVE GREEN RECOVERY COST SHARING RATE</t>
  </si>
  <si>
    <t>Total Variance to green recovery expenditure - real</t>
  </si>
  <si>
    <t>Actual Green Recovery Expenditure - WR - real</t>
  </si>
  <si>
    <t>Actual Green Recovery Expenditure for cost sharing  - WR - real</t>
  </si>
  <si>
    <t>Variance to forecast totex for green recovery expenditure</t>
  </si>
  <si>
    <t>Variance to green recovery expenditure - WR - real</t>
  </si>
  <si>
    <t>Apportioned variance to GRE - WR - real</t>
  </si>
  <si>
    <t>Variance to forecast totex for green recovery expenditure - Time adjusted</t>
  </si>
  <si>
    <t>Time adjusted variance to green recovery expenditure - WR - real</t>
  </si>
  <si>
    <t>Total variance to green recovery expenditure - WR - real</t>
  </si>
  <si>
    <t>Under / Overperformance on green recovery expenditure</t>
  </si>
  <si>
    <t>Active RCV adjustment for cost sharing - Green Recovery Expenditure - WR - Real</t>
  </si>
  <si>
    <t>Actual Green Recovery Expenditure - WN - real</t>
  </si>
  <si>
    <t>Actual Green Recovery Expenditure for cost sharing  - WN - real</t>
  </si>
  <si>
    <t>Variance to green recovery expenditure - WN - real</t>
  </si>
  <si>
    <t>Apportioned variance to GRE - WN - real</t>
  </si>
  <si>
    <t>Time adjusted variance to green recovery expenditure - WN - real</t>
  </si>
  <si>
    <t>Total variance to green recovery expenditure - WN - real</t>
  </si>
  <si>
    <t>Active RCV adjustment for cost sharing - Green Recovery Expenditure - WN - Real</t>
  </si>
  <si>
    <t>Actual Green Recovery Expenditure - WWN - real</t>
  </si>
  <si>
    <t>Actual Green Recovery Expenditure for cost sharing  - WWN - real</t>
  </si>
  <si>
    <t>Variance to green recovery expenditure - WWN - real</t>
  </si>
  <si>
    <t>Apportioned variance to GRE - WWN - real</t>
  </si>
  <si>
    <t>Time adjusted variance to green recovery expenditure - WWN - real</t>
  </si>
  <si>
    <t>Total variance to green recovery expenditure - WWN - real</t>
  </si>
  <si>
    <t>Active RCV adjustment for cost sharing - Green Recovery Expenditure - WWN - Real</t>
  </si>
  <si>
    <t>Cost sharing</t>
  </si>
  <si>
    <t>Water Resources cost sharing 100% check</t>
  </si>
  <si>
    <t>Abstraction &amp; Business Rates uncertainty mechanism</t>
  </si>
  <si>
    <t>Revenue adjustment</t>
  </si>
  <si>
    <t>Total Revenue adjustment for cost sharing - WR - Real</t>
  </si>
  <si>
    <t>RCV adjustment</t>
  </si>
  <si>
    <t>Total RCV adjustment for cost sharing - WR - Real</t>
  </si>
  <si>
    <t>Water Network cost sharing 100% check</t>
  </si>
  <si>
    <t>Total Revenue adjustment for cost sharing - WN - Real</t>
  </si>
  <si>
    <t>Total RCV adjustment for cost sharing - WN - Real</t>
  </si>
  <si>
    <t>Wastewater Network cost sharing 100% check</t>
  </si>
  <si>
    <t>Total Revenue adjustment for cost sharing - WWN - Real</t>
  </si>
  <si>
    <t>Total RCV adjustment for cost sharing - WWN - Real</t>
  </si>
  <si>
    <t>Wage growth adjustment</t>
  </si>
  <si>
    <t>Total Revenue adjustment for cost sharing - BIO - Real</t>
  </si>
  <si>
    <t>Total RCV adjustment for cost sharing - BIO - Real</t>
  </si>
  <si>
    <t>TIDEWAY</t>
  </si>
  <si>
    <t>PR24PD14_OUT</t>
  </si>
  <si>
    <t>C_PR24PD14_PD11_13WR_PR24</t>
  </si>
  <si>
    <t xml:space="preserve">PR19 Costs reconciliation RCV adjustment in 2017-18 FYA (CPIH deflated) prices (WR) </t>
  </si>
  <si>
    <t>C_PR24PD14_PD11_13WN_PR24</t>
  </si>
  <si>
    <t xml:space="preserve">PR19 Costs reconciliation RCV adjustment in 2017-18 FYA (CPIH deflated) prices (WN) </t>
  </si>
  <si>
    <t>C_PR24PD14_PD11_13WWN_PR24</t>
  </si>
  <si>
    <t xml:space="preserve">PR19 Costs reconciliation RCV adjustment in 2017-18 FYA (CPIH deflated) prices (WWN) </t>
  </si>
  <si>
    <t>C_PR24PD14_PD11_13BIO_PR24</t>
  </si>
  <si>
    <t xml:space="preserve">PR19 Costs reconciliation RCV adjustment in 2017-18 FYA (CPIH deflated) prices (BR) </t>
  </si>
  <si>
    <t>C_PR24PD14_PD11_13ADDN1_PR24</t>
  </si>
  <si>
    <t xml:space="preserve">PR19 Costs reconciliation RCV adjustment in 2017-18 FYA (CPIH deflated) prices (ADDN1) </t>
  </si>
  <si>
    <t>C_PR24PD14_PD11_13ADDN2_PR24</t>
  </si>
  <si>
    <t xml:space="preserve">PR19 Costs reconciliation RCV adjustment in 2017-18 FYA (CPIH deflated) prices (ADDN2) </t>
  </si>
  <si>
    <t>C_PR24PD14_PD12_28WR_PR24</t>
  </si>
  <si>
    <t xml:space="preserve">PR19 Totex costs revenue adjustment in 2017-18 FYA (CPIH deflated) prices (WR) </t>
  </si>
  <si>
    <t>C_PR24PD14_PD12_28WN_PR24</t>
  </si>
  <si>
    <t xml:space="preserve">PR19 Totex costs revenue adjustment in 2017-18 FYA (CPIH deflated) prices (WN) </t>
  </si>
  <si>
    <t>C_PR24PD14_PD12_28WWN_PR24</t>
  </si>
  <si>
    <t xml:space="preserve">PR19 Totex costs revenue adjustment in 2017-18 FYA (CPIH deflated) prices (WWN) </t>
  </si>
  <si>
    <t>C_PR24PD14_PD12_28BIO_PR24</t>
  </si>
  <si>
    <t xml:space="preserve">PR19 Totex costs revenue adjustment in 2017-18 FYA (CPIH deflated) prices (BR) </t>
  </si>
  <si>
    <t>C_PR24PD14_PD12_28ADDN1_PR24</t>
  </si>
  <si>
    <t xml:space="preserve">PR19 Totex costs revenue adjustment in 2017-18 FYA (CPIH deflated) prices (ADDN1) </t>
  </si>
  <si>
    <t>C_PR24PD14_PD12_28ADDN2_PR24</t>
  </si>
  <si>
    <t xml:space="preserve">PR19 Totex costs revenue adjustment in 2017-18 FYA (CPIH deflated) prices (ADDN2) </t>
  </si>
  <si>
    <t>PR24QA_PR24PD14_OUT1</t>
  </si>
  <si>
    <t>Date &amp; Time for Model - PR24PD14</t>
  </si>
  <si>
    <t>Text</t>
  </si>
  <si>
    <t>PR24QA_PR24PD14_OUT2</t>
  </si>
  <si>
    <t>Name of Model - PR24PD14</t>
  </si>
  <si>
    <t>PR24QA_PR24PD14_OUT3</t>
  </si>
  <si>
    <t>F_Inputs time stamp - PR24PD14</t>
  </si>
  <si>
    <t>PR24QA_PR24PD14_OUT4</t>
  </si>
  <si>
    <t>Model override switch for - PR24PD14</t>
  </si>
  <si>
    <t>Total error checks</t>
  </si>
  <si>
    <t>[Do not delete]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</si>
</sst>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3" formatCode="_-* #,##0.00_-;\-* #,##0.00_-;_-* &quot;-&quot;??_-;_-@_-"/>
    <numFmt numFmtId="164" formatCode="_(* #,##0.00_);_(* \(#,##0.00\);_(* &quot;-&quot;??_);_(@_)"/>
    <numFmt numFmtId="165" formatCode="#,##0_);\(#,##0\);&quot;-  &quot;;&quot; &quot;@&quot; &quot;"/>
    <numFmt numFmtId="166" formatCode="0.0%"/>
    <numFmt numFmtId="167" formatCode="0.00%_);\-0.00%_);&quot;-  &quot;;&quot; &quot;@&quot; &quot;"/>
    <numFmt numFmtId="168" formatCode="dd\ mmm\ yy_);\(###0\);&quot;-  &quot;;&quot; &quot;@&quot; &quot;"/>
    <numFmt numFmtId="169" formatCode="#,##0.0000_);\(#,##0.0000\);&quot;-  &quot;;&quot; &quot;@&quot; &quot;"/>
    <numFmt numFmtId="170" formatCode="#,##0_);\(#,##0\);&quot;-  &quot;;&quot; &quot;@"/>
    <numFmt numFmtId="171" formatCode="###0_);\(###0\);&quot;-  &quot;;&quot; &quot;@&quot; &quot;"/>
    <numFmt numFmtId="172" formatCode="dd\ mmm\ yyyy_);\(###0\);&quot;-  &quot;;&quot; &quot;@&quot; &quot;"/>
    <numFmt numFmtId="173" formatCode="_(* #,##0_);_(* \(#,##0\);_(* &quot;-&quot;??_);_(@_)"/>
    <numFmt numFmtId="174" formatCode="dd\ mmm\ yy_);;&quot;-  &quot;;&quot; &quot;@&quot; &quot;"/>
    <numFmt numFmtId="175" formatCode="#,##0.0_);\(#,##0.0\);&quot;-  &quot;;&quot; &quot;@&quot; &quot;"/>
    <numFmt numFmtId="176" formatCode="#,##0.0_);\(#,##0.0\);&quot;-  &quot;;&quot; &quot;@"/>
    <numFmt numFmtId="177" formatCode="dd\ mmm\ yyyy_);;&quot;-  &quot;;&quot; &quot;@&quot; &quot;"/>
    <numFmt numFmtId="178" formatCode="_(* #,##0.0000_);_(* \(#,##0.0000\);_(* &quot;-&quot;??_);_(@_)"/>
    <numFmt numFmtId="179" formatCode="#,##0.00_);\(#,##0.00\);&quot;-  &quot;;&quot; &quot;@&quot; &quot;"/>
    <numFmt numFmtId="180" formatCode="_(* #,##0.0_);_(* \(#,##0.0\);_(* &quot;-&quot;??_);_(@_)"/>
    <numFmt numFmtId="181" formatCode="_(* #,##0.000_);_(* \(#,##0.000\);_(* &quot;-&quot;??_);_(@_)"/>
    <numFmt numFmtId="182" formatCode="0.0"/>
    <numFmt numFmtId="183" formatCode="#,##0.000_);\(#,##0.000\);&quot;-  &quot;;&quot; &quot;@&quot; &quot;"/>
    <numFmt numFmtId="184" formatCode="_-* #,##0.000_-;\-* #,##0.000_-;_-* &quot;-&quot;??_-;_-@_-"/>
    <numFmt numFmtId="185" formatCode="_-* #,##0.0000_-;\-* #,##0.0000_-;_-* &quot;-&quot;??_-;_-@_-"/>
    <numFmt numFmtId="186" formatCode="_-* #,##0.000_-;\-* #,##0.000_-;_-* &quot;-&quot;???_-;_-@_-"/>
    <numFmt numFmtId="187" formatCode="0.0000"/>
    <numFmt numFmtId="188" formatCode="#,##0.000"/>
    <numFmt numFmtId="189" formatCode="0.000"/>
    <numFmt numFmtId="190" formatCode="#,##0.0"/>
  </numFmts>
  <fonts count="68">
    <font>
      <sz val="11"/>
      <color theme="1"/>
      <name val="Arial"/>
      <family val="2"/>
    </font>
    <font>
      <sz val="11"/>
      <color theme="1"/>
      <name val="Arial"/>
      <family val="2"/>
    </font>
    <font>
      <sz val="10"/>
      <name val="Arial"/>
      <family val="2"/>
    </font>
    <font>
      <b/>
      <sz val="20"/>
      <color theme="0"/>
      <name val="Arial"/>
      <family val="2"/>
    </font>
    <font>
      <sz val="10"/>
      <color rgb="FFFF0000"/>
      <name val="Arial"/>
      <family val="2"/>
    </font>
    <font>
      <b/>
      <sz val="10"/>
      <name val="Arial"/>
      <family val="2"/>
    </font>
    <font>
      <sz val="10"/>
      <color rgb="FF0000FF"/>
      <name val="Arial"/>
      <family val="2"/>
    </font>
    <font>
      <u/>
      <sz val="10"/>
      <name val="Arial"/>
      <family val="2"/>
    </font>
    <font>
      <sz val="10"/>
      <color theme="1"/>
      <name val="Arial"/>
      <family val="2"/>
    </font>
    <font>
      <b/>
      <sz val="10"/>
      <color theme="1"/>
      <name val="Arial"/>
      <family val="2"/>
    </font>
    <font>
      <sz val="11"/>
      <name val="Arial"/>
      <family val="2"/>
    </font>
    <font>
      <sz val="11"/>
      <color theme="1"/>
      <name val="Calibri"/>
      <family val="2"/>
      <scheme val="minor"/>
    </font>
    <font>
      <sz val="11"/>
      <color indexed="8"/>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
      <u/>
      <sz val="10"/>
      <color theme="1"/>
      <name val="Arial"/>
      <family val="2"/>
    </font>
    <font>
      <sz val="20"/>
      <color theme="1"/>
      <name val="Arial"/>
      <family val="2"/>
    </font>
    <font>
      <b/>
      <sz val="10"/>
      <name val="Arial Narrow"/>
      <family val="2"/>
    </font>
    <font>
      <i/>
      <sz val="20"/>
      <color rgb="FF00B050"/>
      <name val="Arial"/>
      <family val="2"/>
    </font>
    <font>
      <i/>
      <sz val="10"/>
      <color rgb="FF00B050"/>
      <name val="Arial"/>
      <family val="2"/>
    </font>
    <font>
      <sz val="10"/>
      <color indexed="12"/>
      <name val="Arial"/>
      <family val="2"/>
    </font>
    <font>
      <sz val="10"/>
      <color indexed="10"/>
      <name val="Arial"/>
      <family val="2"/>
    </font>
    <font>
      <b/>
      <sz val="10"/>
      <color indexed="10"/>
      <name val="Arial"/>
      <family val="2"/>
    </font>
    <font>
      <u/>
      <sz val="11"/>
      <color theme="10"/>
      <name val="Calibri"/>
      <family val="2"/>
    </font>
    <font>
      <sz val="11"/>
      <color rgb="FF0000FF"/>
      <name val="Arial"/>
      <family val="2"/>
    </font>
    <font>
      <b/>
      <sz val="10"/>
      <color theme="0"/>
      <name val="Arial"/>
      <family val="2"/>
    </font>
    <font>
      <sz val="10"/>
      <color theme="0"/>
      <name val="Arial"/>
      <family val="2"/>
    </font>
    <font>
      <sz val="16"/>
      <color rgb="FF002664"/>
      <name val="Arial Rounded MT Bold"/>
      <family val="2"/>
    </font>
    <font>
      <sz val="14"/>
      <color rgb="FF002664"/>
      <name val="Arial Rounded MT Bold"/>
      <family val="2"/>
    </font>
    <font>
      <sz val="12"/>
      <color rgb="FF002664"/>
      <name val="Arial Rounded MT Bold"/>
      <family val="2"/>
    </font>
    <font>
      <u/>
      <sz val="11"/>
      <color theme="1"/>
      <name val="Arial"/>
      <family val="2"/>
    </font>
    <font>
      <b/>
      <sz val="11"/>
      <color theme="1"/>
      <name val="Arial"/>
      <family val="2"/>
    </font>
    <font>
      <sz val="10"/>
      <color theme="0"/>
      <name val="Franklin Gothic Demi"/>
      <family val="2"/>
    </font>
    <font>
      <sz val="18"/>
      <color theme="3"/>
      <name val="Calibri Light"/>
      <family val="2"/>
      <scheme val="major"/>
    </font>
    <font>
      <b/>
      <sz val="15"/>
      <color theme="3"/>
      <name val="Arial"/>
      <family val="2"/>
    </font>
    <font>
      <sz val="24"/>
      <color rgb="FFFFFFFF"/>
      <name val="Franklin Gothic Demi"/>
      <family val="2"/>
    </font>
    <font>
      <sz val="12"/>
      <color rgb="FFFFFFFF"/>
      <name val="Franklin Gothic Demi"/>
      <family val="2"/>
    </font>
    <font>
      <b/>
      <u/>
      <sz val="10"/>
      <color rgb="FFFFFFFF"/>
      <name val="Arial"/>
      <family val="2"/>
    </font>
    <font>
      <sz val="11"/>
      <color rgb="FF000000"/>
      <name val="Franklin Gothic Demi"/>
      <family val="2"/>
    </font>
    <font>
      <sz val="10"/>
      <color rgb="FFFFFFFF"/>
      <name val="Franklin Gothic Demi"/>
      <family val="2"/>
    </font>
    <font>
      <b/>
      <sz val="11"/>
      <name val="Arial"/>
      <family val="2"/>
    </font>
    <font>
      <sz val="10"/>
      <name val="Arial"/>
      <family val="2"/>
    </font>
    <font>
      <b/>
      <sz val="10"/>
      <color theme="1"/>
      <name val="+mj-lt"/>
    </font>
    <font>
      <sz val="10"/>
      <color rgb="FF000000"/>
      <name val="Arial"/>
      <family val="2"/>
    </font>
    <font>
      <i/>
      <sz val="10"/>
      <color theme="9"/>
      <name val="Arial"/>
      <family val="2"/>
    </font>
    <font>
      <sz val="20"/>
      <color theme="0"/>
      <name val="Arial"/>
      <family val="2"/>
    </font>
    <font>
      <b/>
      <sz val="11"/>
      <name val="Calibri"/>
      <family val="2"/>
    </font>
    <font>
      <b/>
      <u/>
      <sz val="11"/>
      <name val="Calibri"/>
      <family val="2"/>
    </font>
    <font>
      <sz val="10"/>
      <name val="Calibri"/>
      <family val="2"/>
    </font>
    <font>
      <b/>
      <sz val="10"/>
      <color rgb="FF000000"/>
      <name val="Arial"/>
      <family val="2"/>
    </font>
    <font>
      <u/>
      <sz val="10"/>
      <color theme="10"/>
      <name val="Calibri"/>
      <family val="2"/>
    </font>
    <font>
      <b/>
      <sz val="10"/>
      <name val="Calibri"/>
      <family val="2"/>
    </font>
    <font>
      <sz val="11"/>
      <color rgb="FFFF0000"/>
      <name val="Arial"/>
      <family val="2"/>
    </font>
  </fonts>
  <fills count="6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FFFF99"/>
        <bgColor indexed="64"/>
      </patternFill>
    </fill>
    <fill>
      <patternFill patternType="solid">
        <fgColor theme="0"/>
        <bgColor indexed="64"/>
      </patternFill>
    </fill>
    <fill>
      <patternFill patternType="solid">
        <fgColor rgb="FF99CCFF"/>
        <bgColor indexed="64"/>
      </patternFill>
    </fill>
    <fill>
      <patternFill patternType="solid">
        <fgColor rgb="FFC0C0C0"/>
        <bgColor indexed="64"/>
      </patternFill>
    </fill>
    <fill>
      <patternFill patternType="solid">
        <fgColor indexed="11"/>
        <bgColor indexed="64"/>
      </patternFill>
    </fill>
    <fill>
      <patternFill patternType="solid">
        <fgColor indexed="43"/>
        <bgColor indexed="64"/>
      </patternFill>
    </fill>
    <fill>
      <patternFill patternType="solid">
        <fgColor indexed="22"/>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13"/>
        <bgColor indexed="64"/>
      </patternFill>
    </fill>
    <fill>
      <patternFill patternType="solid">
        <fgColor indexed="41"/>
        <bgColor indexed="64"/>
      </patternFill>
    </fill>
    <fill>
      <patternFill patternType="solid">
        <fgColor rgb="FFFF0000"/>
        <bgColor indexed="64"/>
      </patternFill>
    </fill>
    <fill>
      <patternFill patternType="solid">
        <fgColor rgb="FF98CCFF"/>
        <bgColor indexed="64"/>
      </patternFill>
    </fill>
    <fill>
      <patternFill patternType="solid">
        <fgColor theme="0" tint="-0.14999847407452621"/>
        <bgColor indexed="64"/>
      </patternFill>
    </fill>
    <fill>
      <patternFill patternType="solid">
        <fgColor rgb="FF003479"/>
        <bgColor indexed="64"/>
      </patternFill>
    </fill>
    <fill>
      <patternFill patternType="solid">
        <fgColor rgb="FF003479"/>
        <bgColor rgb="FF000000"/>
      </patternFill>
    </fill>
    <fill>
      <patternFill patternType="solid">
        <fgColor rgb="FFFFFFAF"/>
        <bgColor indexed="64"/>
      </patternFill>
    </fill>
    <fill>
      <patternFill patternType="solid">
        <fgColor rgb="FFD9D9D9"/>
        <bgColor indexed="64"/>
      </patternFill>
    </fill>
    <fill>
      <patternFill patternType="solid">
        <fgColor indexed="44"/>
        <bgColor indexed="64"/>
      </patternFill>
    </fill>
    <fill>
      <patternFill patternType="darkDown">
        <fgColor theme="0" tint="-0.34998626667073579"/>
        <bgColor rgb="FFFFFFAF"/>
      </patternFill>
    </fill>
    <fill>
      <patternFill patternType="solid">
        <fgColor indexed="47"/>
        <bgColor indexed="64"/>
      </patternFill>
    </fill>
    <fill>
      <patternFill patternType="solid">
        <fgColor rgb="FFADE600"/>
        <bgColor indexed="64"/>
      </patternFill>
    </fill>
    <fill>
      <patternFill patternType="solid">
        <fgColor rgb="FF00FF00"/>
        <bgColor indexed="64"/>
      </patternFill>
    </fill>
    <fill>
      <patternFill patternType="solid">
        <fgColor indexed="10"/>
        <bgColor indexed="64"/>
      </patternFill>
    </fill>
    <fill>
      <patternFill patternType="solid">
        <fgColor rgb="FFE0DCD8"/>
        <bgColor indexed="64"/>
      </patternFill>
    </fill>
    <fill>
      <patternFill patternType="solid">
        <fgColor rgb="FFFFFF00"/>
      </patternFill>
    </fill>
    <fill>
      <patternFill patternType="solid">
        <fgColor rgb="FFFFFFE0"/>
      </patternFill>
    </fill>
    <fill>
      <patternFill patternType="solid">
        <fgColor theme="0" tint="-0.249977111117893"/>
        <bgColor indexed="64"/>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rgb="FF808080"/>
      </left>
      <right style="hair">
        <color rgb="FF808080"/>
      </right>
      <top style="hair">
        <color rgb="FF808080"/>
      </top>
      <bottom style="hair">
        <color rgb="FF808080"/>
      </bottom>
      <diagonal/>
    </border>
    <border>
      <left/>
      <right/>
      <top style="medium">
        <color rgb="FFFFFFFF"/>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05">
    <xf numFmtId="0" fontId="0" fillId="0" borderId="0"/>
    <xf numFmtId="165" fontId="2" fillId="0" borderId="0" applyFont="0" applyFill="0" applyBorder="0" applyProtection="0">
      <alignment vertical="top"/>
    </xf>
    <xf numFmtId="167" fontId="2" fillId="0" borderId="0" applyFont="0" applyFill="0" applyBorder="0" applyProtection="0">
      <alignment vertical="top"/>
    </xf>
    <xf numFmtId="0" fontId="1" fillId="0" borderId="0"/>
    <xf numFmtId="168" fontId="2" fillId="0" borderId="0" applyFont="0" applyFill="0" applyBorder="0" applyProtection="0">
      <alignment vertical="top"/>
    </xf>
    <xf numFmtId="0" fontId="11" fillId="0" borderId="0"/>
    <xf numFmtId="165" fontId="1" fillId="0" borderId="0" applyFont="0" applyFill="0" applyBorder="0" applyProtection="0">
      <alignment vertical="top"/>
    </xf>
    <xf numFmtId="0" fontId="2" fillId="0" borderId="0"/>
    <xf numFmtId="0" fontId="1" fillId="0" borderId="0"/>
    <xf numFmtId="0" fontId="1" fillId="0" borderId="0"/>
    <xf numFmtId="0" fontId="1" fillId="0" borderId="0"/>
    <xf numFmtId="164" fontId="1" fillId="0" borderId="0" applyFont="0" applyFill="0" applyBorder="0" applyAlignment="0" applyProtection="0"/>
    <xf numFmtId="0" fontId="12" fillId="0" borderId="0"/>
    <xf numFmtId="164" fontId="1" fillId="0" borderId="0" applyFont="0" applyFill="0" applyBorder="0" applyAlignment="0" applyProtection="0"/>
    <xf numFmtId="0" fontId="1" fillId="0" borderId="0"/>
    <xf numFmtId="169" fontId="2" fillId="0" borderId="0" applyFont="0" applyFill="0" applyBorder="0" applyProtection="0">
      <alignment vertical="top"/>
    </xf>
    <xf numFmtId="172" fontId="2" fillId="0" borderId="0" applyFont="0" applyFill="0" applyBorder="0" applyProtection="0">
      <alignment vertical="top"/>
    </xf>
    <xf numFmtId="0" fontId="13" fillId="0" borderId="0" applyNumberFormat="0" applyFill="0" applyBorder="0" applyAlignment="0" applyProtection="0"/>
    <xf numFmtId="0" fontId="14" fillId="0" borderId="1" applyNumberFormat="0" applyFill="0" applyAlignment="0" applyProtection="0"/>
    <xf numFmtId="0" fontId="15" fillId="0" borderId="2" applyNumberFormat="0" applyFill="0" applyAlignment="0" applyProtection="0"/>
    <xf numFmtId="0" fontId="16" fillId="0" borderId="3"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4" applyNumberFormat="0" applyAlignment="0" applyProtection="0"/>
    <xf numFmtId="0" fontId="21" fillId="6" borderId="5" applyNumberFormat="0" applyAlignment="0" applyProtection="0"/>
    <xf numFmtId="0" fontId="22" fillId="6" borderId="4" applyNumberFormat="0" applyAlignment="0" applyProtection="0"/>
    <xf numFmtId="0" fontId="23" fillId="0" borderId="6" applyNumberFormat="0" applyFill="0" applyAlignment="0" applyProtection="0"/>
    <xf numFmtId="0" fontId="24" fillId="7" borderId="7" applyNumberFormat="0" applyAlignment="0" applyProtection="0"/>
    <xf numFmtId="0" fontId="25" fillId="0" borderId="0" applyNumberFormat="0" applyFill="0" applyBorder="0" applyAlignment="0" applyProtection="0"/>
    <xf numFmtId="0" fontId="2" fillId="8" borderId="8" applyNumberFormat="0" applyFont="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28" fillId="32" borderId="0" applyNumberFormat="0" applyBorder="0" applyAlignment="0" applyProtection="0"/>
    <xf numFmtId="170" fontId="29" fillId="0" borderId="0" applyNumberFormat="0" applyFill="0" applyBorder="0" applyAlignment="0" applyProtection="0">
      <alignment vertical="top"/>
    </xf>
    <xf numFmtId="171" fontId="2" fillId="0" borderId="0" applyFont="0" applyFill="0" applyBorder="0" applyProtection="0">
      <alignment vertical="top"/>
    </xf>
    <xf numFmtId="0" fontId="1" fillId="0" borderId="0"/>
    <xf numFmtId="164" fontId="1" fillId="0" borderId="0" applyFont="0" applyFill="0" applyBorder="0" applyAlignment="0" applyProtection="0"/>
    <xf numFmtId="9" fontId="1" fillId="0" borderId="0" applyFont="0" applyFill="0" applyBorder="0" applyAlignment="0" applyProtection="0"/>
    <xf numFmtId="165" fontId="8" fillId="0" borderId="0" applyFont="0" applyFill="0" applyBorder="0" applyProtection="0">
      <alignment vertical="top"/>
    </xf>
    <xf numFmtId="164" fontId="8" fillId="0" borderId="0" applyFont="0" applyFill="0" applyBorder="0" applyAlignment="0" applyProtection="0"/>
    <xf numFmtId="174" fontId="5" fillId="0" borderId="0" applyNumberFormat="0" applyFill="0" applyBorder="0" applyProtection="0">
      <alignment vertical="top"/>
    </xf>
    <xf numFmtId="0" fontId="7" fillId="0" borderId="0" applyNumberFormat="0" applyFill="0" applyBorder="0" applyProtection="0">
      <alignment vertical="top"/>
    </xf>
    <xf numFmtId="0" fontId="2" fillId="0" borderId="0" applyNumberFormat="0" applyFill="0" applyBorder="0" applyProtection="0">
      <alignment horizontal="right" vertical="top"/>
    </xf>
    <xf numFmtId="0" fontId="34" fillId="0" borderId="0" applyNumberFormat="0" applyFill="0" applyBorder="0" applyProtection="0">
      <alignment vertical="top"/>
    </xf>
    <xf numFmtId="170" fontId="35" fillId="0" borderId="0" applyNumberFormat="0" applyProtection="0">
      <alignment vertical="top"/>
    </xf>
    <xf numFmtId="165" fontId="11" fillId="0" borderId="0" applyFont="0" applyFill="0" applyBorder="0" applyProtection="0">
      <alignment vertical="top"/>
    </xf>
    <xf numFmtId="164" fontId="11" fillId="0" borderId="0" applyFont="0" applyFill="0" applyBorder="0" applyAlignment="0" applyProtection="0"/>
    <xf numFmtId="167" fontId="11" fillId="0" borderId="0" applyFont="0" applyFill="0" applyBorder="0" applyProtection="0">
      <alignment vertical="top"/>
    </xf>
    <xf numFmtId="169" fontId="11" fillId="0" borderId="0" applyFont="0" applyFill="0" applyBorder="0" applyProtection="0">
      <alignment vertical="top"/>
    </xf>
    <xf numFmtId="172" fontId="11" fillId="0" borderId="0" applyFont="0" applyFill="0" applyBorder="0" applyProtection="0">
      <alignment vertical="top"/>
    </xf>
    <xf numFmtId="171" fontId="11" fillId="0" borderId="0" applyFont="0" applyFill="0" applyBorder="0" applyProtection="0">
      <alignment vertical="top"/>
    </xf>
    <xf numFmtId="0" fontId="38" fillId="0" borderId="0" applyNumberFormat="0" applyFill="0" applyBorder="0" applyAlignment="0" applyProtection="0">
      <alignment vertical="top"/>
      <protection locked="0"/>
    </xf>
    <xf numFmtId="165" fontId="12" fillId="0" borderId="0" applyFont="0" applyFill="0" applyBorder="0" applyProtection="0">
      <alignment vertical="top"/>
    </xf>
    <xf numFmtId="167" fontId="12" fillId="0" borderId="0" applyFont="0" applyFill="0" applyBorder="0" applyProtection="0">
      <alignment vertical="top"/>
    </xf>
    <xf numFmtId="164" fontId="12" fillId="0" borderId="0" applyFont="0" applyFill="0" applyBorder="0" applyAlignment="0" applyProtection="0"/>
    <xf numFmtId="43" fontId="8" fillId="0" borderId="0" applyFont="0" applyFill="0" applyBorder="0" applyAlignment="0" applyProtection="0"/>
    <xf numFmtId="167" fontId="8" fillId="0" borderId="0" applyFont="0" applyFill="0" applyBorder="0" applyProtection="0">
      <alignment vertical="top"/>
    </xf>
    <xf numFmtId="0" fontId="40" fillId="51" borderId="0" applyNumberFormat="0" applyBorder="0" applyAlignment="0" applyProtection="0"/>
    <xf numFmtId="0" fontId="41" fillId="33"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5" borderId="0" applyNumberFormat="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180" fontId="8" fillId="49" borderId="0" applyNumberFormat="0" applyFont="0" applyBorder="0" applyAlignment="0" applyProtection="0"/>
    <xf numFmtId="0" fontId="8" fillId="40" borderId="0" applyNumberFormat="0" applyFont="0" applyBorder="0" applyAlignment="0" applyProtection="0"/>
    <xf numFmtId="170" fontId="36" fillId="0" borderId="0" applyNumberFormat="0" applyProtection="0">
      <alignment vertical="top"/>
    </xf>
    <xf numFmtId="170" fontId="2" fillId="50" borderId="0" applyNumberFormat="0" applyProtection="0">
      <alignment vertical="top"/>
    </xf>
    <xf numFmtId="9" fontId="8" fillId="0" borderId="0" applyFont="0" applyFill="0" applyBorder="0" applyAlignment="0" applyProtection="0"/>
    <xf numFmtId="0" fontId="42" fillId="0" borderId="0"/>
    <xf numFmtId="0" fontId="43" fillId="0" borderId="0"/>
    <xf numFmtId="0" fontId="44" fillId="0" borderId="0"/>
    <xf numFmtId="171" fontId="8" fillId="0" borderId="0" applyFont="0" applyFill="0" applyBorder="0" applyProtection="0">
      <alignment vertical="top"/>
    </xf>
    <xf numFmtId="0" fontId="47" fillId="54" borderId="0" applyNumberFormat="0" applyAlignment="0" applyProtection="0"/>
    <xf numFmtId="0" fontId="48" fillId="0" borderId="0" applyNumberFormat="0" applyFill="0" applyBorder="0" applyAlignment="0" applyProtection="0"/>
    <xf numFmtId="0" fontId="49" fillId="0" borderId="1" applyNumberFormat="0" applyFill="0" applyAlignment="0" applyProtection="0"/>
    <xf numFmtId="165" fontId="56" fillId="0" borderId="0" applyFont="0" applyFill="0" applyBorder="0" applyProtection="0">
      <alignment vertical="top"/>
    </xf>
  </cellStyleXfs>
  <cellXfs count="382">
    <xf numFmtId="0" fontId="0" fillId="0" borderId="0" xfId="0"/>
    <xf numFmtId="165" fontId="3" fillId="33" borderId="0" xfId="1" applyFont="1" applyFill="1">
      <alignment vertical="top"/>
    </xf>
    <xf numFmtId="0" fontId="5" fillId="0" borderId="0" xfId="3" applyFont="1" applyAlignment="1">
      <alignment vertical="top"/>
    </xf>
    <xf numFmtId="0" fontId="7" fillId="0" borderId="0" xfId="3" applyFont="1" applyAlignment="1">
      <alignment vertical="top"/>
    </xf>
    <xf numFmtId="0" fontId="2" fillId="0" borderId="0" xfId="3" applyFont="1" applyAlignment="1">
      <alignment vertical="top"/>
    </xf>
    <xf numFmtId="0" fontId="5" fillId="36" borderId="0" xfId="3" applyFont="1" applyFill="1" applyAlignment="1">
      <alignment vertical="top"/>
    </xf>
    <xf numFmtId="0" fontId="2" fillId="36" borderId="0" xfId="3" applyFont="1" applyFill="1" applyAlignment="1">
      <alignment vertical="top"/>
    </xf>
    <xf numFmtId="0" fontId="9" fillId="37" borderId="0" xfId="3" applyFont="1" applyFill="1"/>
    <xf numFmtId="0" fontId="0" fillId="35" borderId="0" xfId="0" applyFill="1"/>
    <xf numFmtId="165" fontId="3" fillId="33" borderId="0" xfId="63" applyFont="1" applyFill="1">
      <alignment vertical="top"/>
    </xf>
    <xf numFmtId="165" fontId="31" fillId="33" borderId="0" xfId="63" applyFont="1" applyFill="1">
      <alignment vertical="top"/>
    </xf>
    <xf numFmtId="164" fontId="31" fillId="33" borderId="0" xfId="64" applyFont="1" applyFill="1"/>
    <xf numFmtId="168" fontId="5" fillId="0" borderId="0" xfId="4" applyFont="1" applyBorder="1">
      <alignment vertical="top"/>
    </xf>
    <xf numFmtId="164" fontId="2" fillId="0" borderId="0" xfId="64" applyFont="1" applyBorder="1" applyAlignment="1">
      <alignment vertical="top"/>
    </xf>
    <xf numFmtId="168" fontId="2" fillId="0" borderId="0" xfId="4" applyFont="1" applyBorder="1">
      <alignment vertical="top"/>
    </xf>
    <xf numFmtId="173" fontId="5" fillId="0" borderId="0" xfId="63" applyNumberFormat="1" applyFont="1" applyBorder="1">
      <alignment vertical="top"/>
    </xf>
    <xf numFmtId="165" fontId="2" fillId="38" borderId="0" xfId="63" applyFont="1" applyFill="1">
      <alignment vertical="top"/>
    </xf>
    <xf numFmtId="165" fontId="2" fillId="0" borderId="0" xfId="63" applyFont="1">
      <alignment vertical="top"/>
    </xf>
    <xf numFmtId="173" fontId="2" fillId="0" borderId="0" xfId="63" applyNumberFormat="1" applyFont="1" applyBorder="1">
      <alignment vertical="top"/>
    </xf>
    <xf numFmtId="165" fontId="5" fillId="0" borderId="0" xfId="63" applyFont="1" applyBorder="1">
      <alignment vertical="top"/>
    </xf>
    <xf numFmtId="170" fontId="32" fillId="0" borderId="0" xfId="63" applyNumberFormat="1" applyFont="1" applyFill="1">
      <alignment vertical="top"/>
    </xf>
    <xf numFmtId="170" fontId="2" fillId="0" borderId="0" xfId="63" applyNumberFormat="1" applyFont="1" applyFill="1">
      <alignment vertical="top"/>
    </xf>
    <xf numFmtId="164" fontId="2" fillId="0" borderId="0" xfId="64" applyFont="1" applyFill="1" applyAlignment="1">
      <alignment vertical="top"/>
    </xf>
    <xf numFmtId="170" fontId="2" fillId="0" borderId="0" xfId="63" applyNumberFormat="1" applyFont="1" applyFill="1" applyBorder="1" applyAlignment="1">
      <alignment horizontal="left" vertical="top"/>
    </xf>
    <xf numFmtId="170" fontId="2" fillId="0" borderId="0" xfId="63" applyNumberFormat="1" applyFont="1" applyFill="1" applyBorder="1">
      <alignment vertical="top"/>
    </xf>
    <xf numFmtId="165" fontId="2" fillId="37" borderId="0" xfId="63" applyFont="1" applyFill="1">
      <alignment vertical="top"/>
    </xf>
    <xf numFmtId="165" fontId="5" fillId="0" borderId="0" xfId="63" applyFont="1">
      <alignment vertical="top"/>
    </xf>
    <xf numFmtId="165" fontId="7" fillId="0" borderId="0" xfId="63" applyFont="1" applyFill="1">
      <alignment vertical="top"/>
    </xf>
    <xf numFmtId="165" fontId="2" fillId="0" borderId="0" xfId="63" applyFont="1" applyAlignment="1">
      <alignment horizontal="right" vertical="top"/>
    </xf>
    <xf numFmtId="164" fontId="2" fillId="0" borderId="0" xfId="64" applyFont="1" applyAlignment="1">
      <alignment vertical="top"/>
    </xf>
    <xf numFmtId="168" fontId="2" fillId="34" borderId="0" xfId="4" applyFont="1" applyFill="1">
      <alignment vertical="top"/>
    </xf>
    <xf numFmtId="172" fontId="2" fillId="0" borderId="0" xfId="16" applyFont="1">
      <alignment vertical="top"/>
    </xf>
    <xf numFmtId="168" fontId="2" fillId="0" borderId="0" xfId="4" applyFont="1">
      <alignment vertical="top"/>
    </xf>
    <xf numFmtId="172" fontId="2" fillId="0" borderId="0" xfId="16" applyFont="1" applyFill="1">
      <alignment vertical="top"/>
    </xf>
    <xf numFmtId="173" fontId="5" fillId="0" borderId="0" xfId="63" applyNumberFormat="1" applyFont="1">
      <alignment vertical="top"/>
    </xf>
    <xf numFmtId="173" fontId="7" fillId="0" borderId="0" xfId="63" applyNumberFormat="1" applyFont="1" applyFill="1">
      <alignment vertical="top"/>
    </xf>
    <xf numFmtId="173" fontId="2" fillId="0" borderId="0" xfId="63" applyNumberFormat="1" applyFont="1" applyAlignment="1">
      <alignment horizontal="right" vertical="top"/>
    </xf>
    <xf numFmtId="173" fontId="2" fillId="34" borderId="0" xfId="63" applyNumberFormat="1" applyFont="1" applyFill="1">
      <alignment vertical="top"/>
    </xf>
    <xf numFmtId="173" fontId="8" fillId="0" borderId="0" xfId="63" applyNumberFormat="1" applyFont="1" applyFill="1">
      <alignment vertical="top"/>
    </xf>
    <xf numFmtId="0" fontId="2" fillId="39" borderId="0" xfId="63" applyNumberFormat="1" applyFont="1" applyFill="1">
      <alignment vertical="top"/>
    </xf>
    <xf numFmtId="165" fontId="2" fillId="39" borderId="0" xfId="63" applyFont="1" applyFill="1">
      <alignment vertical="top"/>
    </xf>
    <xf numFmtId="168" fontId="2" fillId="0" borderId="0" xfId="4" applyFont="1" applyFill="1">
      <alignment vertical="top"/>
    </xf>
    <xf numFmtId="169" fontId="2" fillId="37" borderId="0" xfId="15" applyFont="1" applyFill="1">
      <alignment vertical="top"/>
    </xf>
    <xf numFmtId="169" fontId="2" fillId="37" borderId="0" xfId="15" applyFont="1" applyFill="1" applyBorder="1" applyAlignment="1">
      <alignment horizontal="right" vertical="top"/>
    </xf>
    <xf numFmtId="165" fontId="8" fillId="0" borderId="0" xfId="63" applyFont="1">
      <alignment vertical="top"/>
    </xf>
    <xf numFmtId="165" fontId="33" fillId="33" borderId="0" xfId="63" applyFont="1" applyFill="1">
      <alignment vertical="top"/>
    </xf>
    <xf numFmtId="0" fontId="5" fillId="0" borderId="0" xfId="65" applyNumberFormat="1">
      <alignment vertical="top"/>
    </xf>
    <xf numFmtId="0" fontId="7" fillId="0" borderId="0" xfId="66" applyFill="1">
      <alignment vertical="top"/>
    </xf>
    <xf numFmtId="0" fontId="2" fillId="0" borderId="0" xfId="67">
      <alignment horizontal="right" vertical="top"/>
    </xf>
    <xf numFmtId="174" fontId="5" fillId="0" borderId="0" xfId="65" applyBorder="1">
      <alignment vertical="top"/>
    </xf>
    <xf numFmtId="174" fontId="7" fillId="0" borderId="0" xfId="66" applyNumberFormat="1" applyBorder="1">
      <alignment vertical="top"/>
    </xf>
    <xf numFmtId="174" fontId="34" fillId="0" borderId="0" xfId="66" applyNumberFormat="1" applyFont="1" applyBorder="1">
      <alignment vertical="top"/>
    </xf>
    <xf numFmtId="174" fontId="2" fillId="0" borderId="0" xfId="67" applyNumberFormat="1" applyBorder="1">
      <alignment horizontal="right" vertical="top"/>
    </xf>
    <xf numFmtId="0" fontId="5" fillId="0" borderId="0" xfId="65" applyNumberFormat="1" applyBorder="1">
      <alignment vertical="top"/>
    </xf>
    <xf numFmtId="0" fontId="7" fillId="0" borderId="0" xfId="66" applyBorder="1">
      <alignment vertical="top"/>
    </xf>
    <xf numFmtId="0" fontId="34" fillId="0" borderId="0" xfId="66" applyFont="1" applyBorder="1">
      <alignment vertical="top"/>
    </xf>
    <xf numFmtId="0" fontId="2" fillId="0" borderId="0" xfId="67" applyBorder="1">
      <alignment horizontal="right" vertical="top"/>
    </xf>
    <xf numFmtId="0" fontId="7" fillId="0" borderId="0" xfId="66">
      <alignment vertical="top"/>
    </xf>
    <xf numFmtId="0" fontId="34" fillId="0" borderId="0" xfId="66" applyFont="1">
      <alignment vertical="top"/>
    </xf>
    <xf numFmtId="164" fontId="8" fillId="0" borderId="0" xfId="64" applyFont="1"/>
    <xf numFmtId="1" fontId="8" fillId="0" borderId="0" xfId="63" applyNumberFormat="1" applyFont="1">
      <alignment vertical="top"/>
    </xf>
    <xf numFmtId="173" fontId="5" fillId="0" borderId="0" xfId="65" applyNumberFormat="1" applyBorder="1">
      <alignment vertical="top"/>
    </xf>
    <xf numFmtId="173" fontId="7" fillId="0" borderId="0" xfId="66" applyNumberFormat="1" applyBorder="1">
      <alignment vertical="top"/>
    </xf>
    <xf numFmtId="173" fontId="34" fillId="0" borderId="0" xfId="66" applyNumberFormat="1" applyFont="1" applyBorder="1">
      <alignment vertical="top"/>
    </xf>
    <xf numFmtId="173" fontId="2" fillId="0" borderId="0" xfId="67" applyNumberFormat="1" applyBorder="1">
      <alignment horizontal="right" vertical="top"/>
    </xf>
    <xf numFmtId="0" fontId="34" fillId="0" borderId="0" xfId="66" applyFont="1" applyFill="1">
      <alignment vertical="top"/>
    </xf>
    <xf numFmtId="0" fontId="5" fillId="0" borderId="0" xfId="65" applyNumberFormat="1" applyFill="1">
      <alignment vertical="top"/>
    </xf>
    <xf numFmtId="0" fontId="2" fillId="0" borderId="0" xfId="67" applyFill="1">
      <alignment horizontal="right" vertical="top"/>
    </xf>
    <xf numFmtId="165" fontId="2" fillId="0" borderId="0" xfId="63" applyFont="1" applyFill="1">
      <alignment vertical="top"/>
    </xf>
    <xf numFmtId="164" fontId="8" fillId="0" borderId="0" xfId="64" applyFont="1" applyBorder="1" applyAlignment="1">
      <alignment vertical="top"/>
    </xf>
    <xf numFmtId="165" fontId="8" fillId="0" borderId="0" xfId="63" applyFont="1" applyBorder="1">
      <alignment vertical="top"/>
    </xf>
    <xf numFmtId="165" fontId="35" fillId="0" borderId="0" xfId="63" applyFont="1" applyBorder="1">
      <alignment vertical="top"/>
    </xf>
    <xf numFmtId="175" fontId="5" fillId="0" borderId="0" xfId="65" applyNumberFormat="1" applyFill="1">
      <alignment vertical="top"/>
    </xf>
    <xf numFmtId="175" fontId="7" fillId="0" borderId="0" xfId="66" applyNumberFormat="1">
      <alignment vertical="top"/>
    </xf>
    <xf numFmtId="175" fontId="34" fillId="0" borderId="0" xfId="66" applyNumberFormat="1" applyFont="1">
      <alignment vertical="top"/>
    </xf>
    <xf numFmtId="175" fontId="2" fillId="0" borderId="0" xfId="67" applyNumberFormat="1">
      <alignment horizontal="right" vertical="top"/>
    </xf>
    <xf numFmtId="175" fontId="2" fillId="0" borderId="0" xfId="15" applyNumberFormat="1" applyFont="1">
      <alignment vertical="top"/>
    </xf>
    <xf numFmtId="175" fontId="2" fillId="40" borderId="0" xfId="15" applyNumberFormat="1" applyFont="1" applyFill="1">
      <alignment vertical="top"/>
    </xf>
    <xf numFmtId="176" fontId="5" fillId="0" borderId="0" xfId="65" applyNumberFormat="1" applyFill="1">
      <alignment vertical="top"/>
    </xf>
    <xf numFmtId="176" fontId="7" fillId="0" borderId="0" xfId="66" applyNumberFormat="1" applyFill="1">
      <alignment vertical="top"/>
    </xf>
    <xf numFmtId="176" fontId="34" fillId="0" borderId="0" xfId="66" applyNumberFormat="1" applyFont="1" applyFill="1">
      <alignment vertical="top"/>
    </xf>
    <xf numFmtId="176" fontId="2" fillId="0" borderId="0" xfId="67" applyNumberFormat="1" applyFill="1">
      <alignment horizontal="right" vertical="top"/>
    </xf>
    <xf numFmtId="176" fontId="2" fillId="0" borderId="0" xfId="63" applyNumberFormat="1" applyFont="1" applyFill="1">
      <alignment vertical="top"/>
    </xf>
    <xf numFmtId="177" fontId="5" fillId="0" borderId="0" xfId="65" applyNumberFormat="1" applyFill="1">
      <alignment vertical="top"/>
    </xf>
    <xf numFmtId="177" fontId="7" fillId="0" borderId="0" xfId="66" applyNumberFormat="1">
      <alignment vertical="top"/>
    </xf>
    <xf numFmtId="177" fontId="34" fillId="0" borderId="0" xfId="66" applyNumberFormat="1" applyFont="1">
      <alignment vertical="top"/>
    </xf>
    <xf numFmtId="177" fontId="2" fillId="0" borderId="0" xfId="67" applyNumberFormat="1">
      <alignment horizontal="right" vertical="top"/>
    </xf>
    <xf numFmtId="164" fontId="35" fillId="0" borderId="0" xfId="64" applyFont="1" applyAlignment="1">
      <alignment vertical="top"/>
    </xf>
    <xf numFmtId="172" fontId="35" fillId="0" borderId="0" xfId="16" applyFont="1">
      <alignment vertical="top"/>
    </xf>
    <xf numFmtId="172" fontId="35" fillId="0" borderId="0" xfId="16" applyFont="1" applyFill="1">
      <alignment vertical="top"/>
    </xf>
    <xf numFmtId="174" fontId="5" fillId="0" borderId="0" xfId="65" applyFill="1">
      <alignment vertical="top"/>
    </xf>
    <xf numFmtId="174" fontId="7" fillId="0" borderId="0" xfId="66" applyNumberFormat="1">
      <alignment vertical="top"/>
    </xf>
    <xf numFmtId="174" fontId="34" fillId="0" borderId="0" xfId="66" applyNumberFormat="1" applyFont="1">
      <alignment vertical="top"/>
    </xf>
    <xf numFmtId="174" fontId="2" fillId="0" borderId="0" xfId="67" applyNumberFormat="1">
      <alignment horizontal="right" vertical="top"/>
    </xf>
    <xf numFmtId="174" fontId="7" fillId="0" borderId="0" xfId="66" applyNumberFormat="1" applyFill="1">
      <alignment vertical="top"/>
    </xf>
    <xf numFmtId="174" fontId="34" fillId="0" borderId="0" xfId="66" applyNumberFormat="1" applyFont="1" applyFill="1">
      <alignment vertical="top"/>
    </xf>
    <xf numFmtId="174" fontId="2" fillId="0" borderId="0" xfId="67" applyNumberFormat="1" applyFill="1">
      <alignment horizontal="right" vertical="top"/>
    </xf>
    <xf numFmtId="164" fontId="4" fillId="0" borderId="0" xfId="64" applyFont="1" applyFill="1" applyAlignment="1">
      <alignment vertical="top"/>
    </xf>
    <xf numFmtId="165" fontId="4" fillId="0" borderId="0" xfId="63" applyFont="1" applyFill="1">
      <alignment vertical="top"/>
    </xf>
    <xf numFmtId="168" fontId="4" fillId="0" borderId="0" xfId="4" applyFont="1" applyFill="1">
      <alignment vertical="top"/>
    </xf>
    <xf numFmtId="168" fontId="4" fillId="37" borderId="0" xfId="4" applyFont="1" applyFill="1">
      <alignment vertical="top"/>
    </xf>
    <xf numFmtId="178" fontId="5" fillId="0" borderId="0" xfId="65" applyNumberFormat="1" applyFill="1">
      <alignment vertical="top"/>
    </xf>
    <xf numFmtId="178" fontId="7" fillId="0" borderId="0" xfId="66" applyNumberFormat="1" applyFill="1">
      <alignment vertical="top"/>
    </xf>
    <xf numFmtId="178" fontId="34" fillId="0" borderId="0" xfId="66" applyNumberFormat="1" applyFont="1" applyFill="1">
      <alignment vertical="top"/>
    </xf>
    <xf numFmtId="178" fontId="2" fillId="0" borderId="0" xfId="67" applyNumberFormat="1" applyFill="1">
      <alignment horizontal="right" vertical="top"/>
    </xf>
    <xf numFmtId="178" fontId="2" fillId="0" borderId="0" xfId="63" applyNumberFormat="1" applyFont="1" applyFill="1">
      <alignment vertical="top"/>
    </xf>
    <xf numFmtId="173" fontId="2" fillId="0" borderId="0" xfId="63" applyNumberFormat="1" applyFont="1" applyFill="1">
      <alignment vertical="top"/>
    </xf>
    <xf numFmtId="0" fontId="5" fillId="0" borderId="0" xfId="65" applyNumberFormat="1" applyFill="1" applyBorder="1">
      <alignment vertical="top"/>
    </xf>
    <xf numFmtId="177" fontId="7" fillId="0" borderId="0" xfId="66" applyNumberFormat="1" applyFill="1">
      <alignment vertical="top"/>
    </xf>
    <xf numFmtId="177" fontId="34" fillId="0" borderId="0" xfId="66" applyNumberFormat="1" applyFont="1" applyFill="1">
      <alignment vertical="top"/>
    </xf>
    <xf numFmtId="177" fontId="2" fillId="0" borderId="0" xfId="67" applyNumberFormat="1" applyFill="1">
      <alignment horizontal="right" vertical="top"/>
    </xf>
    <xf numFmtId="164" fontId="35" fillId="0" borderId="0" xfId="64" applyFont="1" applyFill="1" applyAlignment="1">
      <alignment vertical="top"/>
    </xf>
    <xf numFmtId="164" fontId="8" fillId="0" borderId="0" xfId="64" applyFont="1" applyAlignment="1">
      <alignment vertical="top"/>
    </xf>
    <xf numFmtId="168" fontId="8" fillId="0" borderId="0" xfId="4" applyFont="1">
      <alignment vertical="top"/>
    </xf>
    <xf numFmtId="177" fontId="5" fillId="0" borderId="0" xfId="65" applyNumberFormat="1">
      <alignment vertical="top"/>
    </xf>
    <xf numFmtId="164" fontId="36" fillId="0" borderId="0" xfId="64" applyFont="1" applyAlignment="1">
      <alignment vertical="top"/>
    </xf>
    <xf numFmtId="165" fontId="36" fillId="0" borderId="0" xfId="63" applyFont="1">
      <alignment vertical="top"/>
    </xf>
    <xf numFmtId="164" fontId="8" fillId="0" borderId="0" xfId="64" applyFont="1" applyFill="1" applyAlignment="1">
      <alignment vertical="top"/>
    </xf>
    <xf numFmtId="168" fontId="8" fillId="0" borderId="0" xfId="4" applyFont="1" applyFill="1">
      <alignment vertical="top"/>
    </xf>
    <xf numFmtId="168" fontId="8" fillId="37" borderId="0" xfId="4" applyFont="1" applyFill="1">
      <alignment vertical="top"/>
    </xf>
    <xf numFmtId="165" fontId="4" fillId="0" borderId="0" xfId="63" applyFont="1">
      <alignment vertical="top"/>
    </xf>
    <xf numFmtId="165" fontId="4" fillId="37" borderId="0" xfId="63" applyFont="1" applyFill="1">
      <alignment vertical="top"/>
    </xf>
    <xf numFmtId="165" fontId="2" fillId="38" borderId="0" xfId="63" applyFont="1" applyFill="1" applyAlignment="1">
      <alignment horizontal="right" vertical="top"/>
    </xf>
    <xf numFmtId="165" fontId="8" fillId="0" borderId="0" xfId="63" applyFont="1" applyFill="1">
      <alignment vertical="top"/>
    </xf>
    <xf numFmtId="169" fontId="5" fillId="0" borderId="0" xfId="65" applyNumberFormat="1" applyFill="1">
      <alignment vertical="top"/>
    </xf>
    <xf numFmtId="169" fontId="7" fillId="0" borderId="0" xfId="66" applyNumberFormat="1" applyFill="1">
      <alignment vertical="top"/>
    </xf>
    <xf numFmtId="169" fontId="34" fillId="0" borderId="0" xfId="66" applyNumberFormat="1" applyFont="1" applyFill="1">
      <alignment vertical="top"/>
    </xf>
    <xf numFmtId="169" fontId="2" fillId="0" borderId="0" xfId="67" applyNumberFormat="1" applyFill="1">
      <alignment horizontal="right" vertical="top"/>
    </xf>
    <xf numFmtId="164" fontId="36" fillId="0" borderId="0" xfId="64" applyFont="1" applyFill="1" applyAlignment="1">
      <alignment vertical="top"/>
    </xf>
    <xf numFmtId="169" fontId="37" fillId="0" borderId="0" xfId="15" applyFont="1" applyFill="1">
      <alignment vertical="top"/>
    </xf>
    <xf numFmtId="169" fontId="36" fillId="0" borderId="0" xfId="15" applyFont="1" applyFill="1">
      <alignment vertical="top"/>
    </xf>
    <xf numFmtId="165" fontId="5" fillId="0" borderId="0" xfId="65" applyNumberFormat="1" applyFill="1">
      <alignment vertical="top"/>
    </xf>
    <xf numFmtId="0" fontId="35" fillId="0" borderId="0" xfId="69" applyNumberFormat="1">
      <alignment vertical="top"/>
    </xf>
    <xf numFmtId="164" fontId="35" fillId="0" borderId="0" xfId="63" applyNumberFormat="1" applyFont="1" applyFill="1">
      <alignment vertical="top"/>
    </xf>
    <xf numFmtId="174" fontId="5" fillId="0" borderId="0" xfId="65">
      <alignment vertical="top"/>
    </xf>
    <xf numFmtId="0" fontId="2" fillId="0" borderId="0" xfId="63" applyNumberFormat="1" applyFont="1">
      <alignment vertical="top"/>
    </xf>
    <xf numFmtId="165" fontId="9" fillId="40" borderId="0" xfId="63" applyFont="1" applyFill="1">
      <alignment vertical="top"/>
    </xf>
    <xf numFmtId="165" fontId="8" fillId="40" borderId="0" xfId="63" applyFill="1">
      <alignment vertical="top"/>
    </xf>
    <xf numFmtId="170" fontId="5" fillId="0" borderId="0" xfId="63" applyNumberFormat="1" applyFont="1" applyFill="1">
      <alignment vertical="top"/>
    </xf>
    <xf numFmtId="0" fontId="9" fillId="0" borderId="0" xfId="0" applyFont="1"/>
    <xf numFmtId="165" fontId="6" fillId="38" borderId="0" xfId="63" applyFont="1" applyFill="1">
      <alignment vertical="top"/>
    </xf>
    <xf numFmtId="0" fontId="8" fillId="0" borderId="0" xfId="0" applyFont="1"/>
    <xf numFmtId="0" fontId="6" fillId="0" borderId="0" xfId="0" applyFont="1"/>
    <xf numFmtId="0" fontId="2" fillId="0" borderId="0" xfId="0" applyFont="1"/>
    <xf numFmtId="0" fontId="8" fillId="0" borderId="0" xfId="0" applyFont="1" applyAlignment="1">
      <alignment vertical="top"/>
    </xf>
    <xf numFmtId="179" fontId="2" fillId="0" borderId="0" xfId="0" applyNumberFormat="1" applyFont="1" applyAlignment="1">
      <alignment vertical="top"/>
    </xf>
    <xf numFmtId="0" fontId="10" fillId="0" borderId="0" xfId="0" applyFont="1"/>
    <xf numFmtId="0" fontId="45" fillId="0" borderId="0" xfId="0" applyFont="1"/>
    <xf numFmtId="166" fontId="2" fillId="34" borderId="10" xfId="62" applyNumberFormat="1" applyFont="1" applyFill="1" applyBorder="1" applyAlignment="1">
      <alignment horizontal="center" vertical="top"/>
    </xf>
    <xf numFmtId="166" fontId="6" fillId="34" borderId="10" xfId="62" applyNumberFormat="1" applyFont="1" applyFill="1" applyBorder="1" applyAlignment="1">
      <alignment horizontal="center" vertical="top"/>
    </xf>
    <xf numFmtId="0" fontId="39" fillId="0" borderId="0" xfId="0" applyFont="1"/>
    <xf numFmtId="166" fontId="39" fillId="0" borderId="0" xfId="62" applyNumberFormat="1" applyFont="1"/>
    <xf numFmtId="10" fontId="9" fillId="0" borderId="0" xfId="0" applyNumberFormat="1" applyFont="1"/>
    <xf numFmtId="0" fontId="7" fillId="52" borderId="0" xfId="3" applyFont="1" applyFill="1" applyAlignment="1">
      <alignment vertical="top"/>
    </xf>
    <xf numFmtId="0" fontId="2" fillId="52" borderId="0" xfId="3" applyFont="1" applyFill="1" applyAlignment="1">
      <alignment vertical="top"/>
    </xf>
    <xf numFmtId="164" fontId="2" fillId="52" borderId="0" xfId="64" applyFont="1" applyFill="1" applyBorder="1" applyAlignment="1">
      <alignment vertical="top"/>
    </xf>
    <xf numFmtId="165" fontId="5" fillId="52" borderId="0" xfId="63" applyFont="1" applyFill="1" applyBorder="1">
      <alignment vertical="top"/>
    </xf>
    <xf numFmtId="173" fontId="2" fillId="52" borderId="0" xfId="63" applyNumberFormat="1" applyFont="1" applyFill="1" applyBorder="1">
      <alignment vertical="top"/>
    </xf>
    <xf numFmtId="10" fontId="2" fillId="34" borderId="10" xfId="62" applyNumberFormat="1" applyFont="1" applyFill="1" applyBorder="1" applyAlignment="1">
      <alignment horizontal="center" vertical="top"/>
    </xf>
    <xf numFmtId="9" fontId="39" fillId="0" borderId="0" xfId="62" applyFont="1"/>
    <xf numFmtId="166" fontId="6" fillId="0" borderId="0" xfId="62" applyNumberFormat="1" applyFont="1"/>
    <xf numFmtId="182" fontId="2" fillId="34" borderId="10" xfId="1" applyNumberFormat="1" applyFont="1" applyFill="1" applyBorder="1" applyAlignment="1">
      <alignment horizontal="center" vertical="top"/>
    </xf>
    <xf numFmtId="0" fontId="8" fillId="52" borderId="0" xfId="0" applyFont="1" applyFill="1"/>
    <xf numFmtId="182" fontId="8" fillId="0" borderId="0" xfId="0" applyNumberFormat="1" applyFont="1"/>
    <xf numFmtId="182" fontId="6" fillId="0" borderId="0" xfId="0" applyNumberFormat="1" applyFont="1"/>
    <xf numFmtId="0" fontId="30" fillId="0" borderId="0" xfId="0" applyFont="1"/>
    <xf numFmtId="0" fontId="9" fillId="52" borderId="0" xfId="0" applyFont="1" applyFill="1"/>
    <xf numFmtId="2" fontId="8" fillId="0" borderId="0" xfId="0" applyNumberFormat="1" applyFont="1"/>
    <xf numFmtId="164" fontId="8" fillId="0" borderId="0" xfId="61" applyFont="1"/>
    <xf numFmtId="164" fontId="6" fillId="0" borderId="0" xfId="61" applyFont="1"/>
    <xf numFmtId="9" fontId="8" fillId="0" borderId="0" xfId="62" applyFont="1"/>
    <xf numFmtId="166" fontId="6" fillId="0" borderId="0" xfId="62" applyNumberFormat="1" applyFont="1" applyFill="1"/>
    <xf numFmtId="164" fontId="8" fillId="0" borderId="0" xfId="0" applyNumberFormat="1" applyFont="1"/>
    <xf numFmtId="43" fontId="8" fillId="0" borderId="0" xfId="0" applyNumberFormat="1" applyFont="1"/>
    <xf numFmtId="166" fontId="8" fillId="0" borderId="0" xfId="62" applyNumberFormat="1" applyFont="1"/>
    <xf numFmtId="9" fontId="8" fillId="0" borderId="0" xfId="0" applyNumberFormat="1" applyFont="1"/>
    <xf numFmtId="165" fontId="8" fillId="40" borderId="0" xfId="63" applyFont="1" applyFill="1">
      <alignment vertical="top"/>
    </xf>
    <xf numFmtId="2" fontId="2" fillId="0" borderId="0" xfId="0" applyNumberFormat="1" applyFont="1"/>
    <xf numFmtId="180" fontId="2" fillId="0" borderId="0" xfId="63" applyNumberFormat="1" applyFont="1" applyBorder="1">
      <alignment vertical="top"/>
    </xf>
    <xf numFmtId="180" fontId="8" fillId="0" borderId="0" xfId="0" applyNumberFormat="1" applyFont="1"/>
    <xf numFmtId="164" fontId="2" fillId="0" borderId="0" xfId="61" applyFont="1" applyFill="1" applyBorder="1" applyAlignment="1">
      <alignment vertical="top"/>
    </xf>
    <xf numFmtId="166" fontId="8" fillId="0" borderId="0" xfId="0" applyNumberFormat="1" applyFont="1"/>
    <xf numFmtId="166" fontId="6" fillId="0" borderId="0" xfId="0" applyNumberFormat="1" applyFont="1"/>
    <xf numFmtId="10" fontId="6" fillId="0" borderId="0" xfId="0" applyNumberFormat="1" applyFont="1"/>
    <xf numFmtId="182" fontId="6" fillId="34" borderId="10" xfId="1" applyNumberFormat="1" applyFont="1" applyFill="1" applyBorder="1" applyAlignment="1">
      <alignment horizontal="center" vertical="top"/>
    </xf>
    <xf numFmtId="180" fontId="6" fillId="0" borderId="0" xfId="0" applyNumberFormat="1" applyFont="1"/>
    <xf numFmtId="164" fontId="6" fillId="0" borderId="0" xfId="61" applyFont="1" applyFill="1"/>
    <xf numFmtId="182" fontId="6" fillId="53" borderId="10" xfId="1" applyNumberFormat="1" applyFont="1" applyFill="1" applyBorder="1" applyAlignment="1">
      <alignment horizontal="center" vertical="top"/>
    </xf>
    <xf numFmtId="0" fontId="46" fillId="0" borderId="0" xfId="0" applyFont="1"/>
    <xf numFmtId="0" fontId="5" fillId="0" borderId="0" xfId="0" applyFont="1" applyAlignment="1">
      <alignment vertical="top"/>
    </xf>
    <xf numFmtId="165" fontId="34" fillId="33" borderId="0" xfId="63" applyFont="1" applyFill="1">
      <alignment vertical="top"/>
    </xf>
    <xf numFmtId="165" fontId="8" fillId="33" borderId="0" xfId="63" applyFont="1" applyFill="1">
      <alignment vertical="top"/>
    </xf>
    <xf numFmtId="164" fontId="8" fillId="33" borderId="0" xfId="64" applyFont="1" applyFill="1"/>
    <xf numFmtId="182" fontId="6" fillId="0" borderId="0" xfId="61" applyNumberFormat="1" applyFont="1"/>
    <xf numFmtId="167" fontId="4" fillId="0" borderId="0" xfId="2" applyFont="1">
      <alignment vertical="top"/>
    </xf>
    <xf numFmtId="164" fontId="6" fillId="0" borderId="0" xfId="61" applyFont="1" applyFill="1" applyBorder="1" applyAlignment="1">
      <alignment vertical="top"/>
    </xf>
    <xf numFmtId="164" fontId="2" fillId="0" borderId="0" xfId="61" applyFont="1"/>
    <xf numFmtId="0" fontId="34" fillId="0" borderId="0" xfId="0" applyFont="1"/>
    <xf numFmtId="2" fontId="4" fillId="0" borderId="0" xfId="0" applyNumberFormat="1" applyFont="1"/>
    <xf numFmtId="0" fontId="6" fillId="0" borderId="0" xfId="0" applyFont="1" applyAlignment="1">
      <alignment vertical="top"/>
    </xf>
    <xf numFmtId="0" fontId="2" fillId="0" borderId="0" xfId="0" applyFont="1" applyAlignment="1">
      <alignment vertical="top"/>
    </xf>
    <xf numFmtId="183" fontId="2" fillId="0" borderId="0" xfId="0" applyNumberFormat="1" applyFont="1" applyAlignment="1">
      <alignment vertical="top"/>
    </xf>
    <xf numFmtId="164" fontId="2" fillId="0" borderId="0" xfId="61" applyFont="1" applyFill="1" applyAlignment="1">
      <alignment vertical="top"/>
    </xf>
    <xf numFmtId="9" fontId="8" fillId="0" borderId="0" xfId="62" applyFont="1" applyFill="1"/>
    <xf numFmtId="10" fontId="6" fillId="34" borderId="10" xfId="62" applyNumberFormat="1" applyFont="1" applyFill="1" applyBorder="1" applyAlignment="1">
      <alignment horizontal="center" vertical="top"/>
    </xf>
    <xf numFmtId="10" fontId="6" fillId="0" borderId="0" xfId="62" applyNumberFormat="1" applyFont="1" applyFill="1" applyAlignment="1">
      <alignment vertical="top"/>
    </xf>
    <xf numFmtId="164" fontId="6" fillId="0" borderId="0" xfId="61" applyFont="1" applyFill="1" applyAlignment="1">
      <alignment vertical="top"/>
    </xf>
    <xf numFmtId="10" fontId="2" fillId="0" borderId="0" xfId="62" applyNumberFormat="1" applyFont="1" applyBorder="1" applyAlignment="1">
      <alignment vertical="top"/>
    </xf>
    <xf numFmtId="166" fontId="8" fillId="0" borderId="0" xfId="62" applyNumberFormat="1" applyFont="1" applyFill="1"/>
    <xf numFmtId="185" fontId="8" fillId="0" borderId="0" xfId="0" applyNumberFormat="1" applyFont="1"/>
    <xf numFmtId="164" fontId="8" fillId="0" borderId="0" xfId="61" applyFont="1" applyFill="1"/>
    <xf numFmtId="181" fontId="8" fillId="0" borderId="0" xfId="61" applyNumberFormat="1" applyFont="1" applyFill="1"/>
    <xf numFmtId="181" fontId="8" fillId="0" borderId="0" xfId="0" applyNumberFormat="1" applyFont="1"/>
    <xf numFmtId="186" fontId="8" fillId="0" borderId="0" xfId="0" applyNumberFormat="1" applyFont="1"/>
    <xf numFmtId="164" fontId="2" fillId="0" borderId="0" xfId="61" applyFont="1" applyFill="1"/>
    <xf numFmtId="0" fontId="50" fillId="55" borderId="0" xfId="102" applyFont="1" applyFill="1" applyBorder="1"/>
    <xf numFmtId="0" fontId="51" fillId="55" borderId="11" xfId="0" applyFont="1" applyFill="1" applyBorder="1"/>
    <xf numFmtId="0" fontId="51" fillId="55" borderId="0" xfId="0" applyFont="1" applyFill="1"/>
    <xf numFmtId="0" fontId="52" fillId="55" borderId="0" xfId="76" applyFont="1" applyFill="1" applyBorder="1" applyAlignment="1" applyProtection="1"/>
    <xf numFmtId="0" fontId="53" fillId="0" borderId="0" xfId="103" applyFont="1" applyFill="1" applyBorder="1" applyAlignment="1">
      <alignment vertical="center"/>
    </xf>
    <xf numFmtId="0" fontId="8" fillId="0" borderId="0" xfId="0" applyFont="1" applyAlignment="1">
      <alignment vertical="center"/>
    </xf>
    <xf numFmtId="0" fontId="54" fillId="55" borderId="0" xfId="101" applyFont="1" applyFill="1"/>
    <xf numFmtId="14" fontId="51" fillId="55" borderId="0" xfId="0" applyNumberFormat="1" applyFont="1" applyFill="1" applyAlignment="1">
      <alignment horizontal="left"/>
    </xf>
    <xf numFmtId="165" fontId="2" fillId="38" borderId="0" xfId="63" applyFont="1" applyFill="1" applyAlignment="1">
      <alignment horizontal="center" vertical="top"/>
    </xf>
    <xf numFmtId="0" fontId="55" fillId="36" borderId="0" xfId="0" applyFont="1" applyFill="1" applyAlignment="1">
      <alignment vertical="top"/>
    </xf>
    <xf numFmtId="0" fontId="10" fillId="36" borderId="0" xfId="0" applyFont="1" applyFill="1" applyAlignment="1">
      <alignment vertical="top"/>
    </xf>
    <xf numFmtId="0" fontId="55" fillId="36" borderId="0" xfId="0" applyFont="1" applyFill="1" applyAlignment="1">
      <alignment horizontal="left" vertical="top"/>
    </xf>
    <xf numFmtId="0" fontId="7" fillId="0" borderId="0" xfId="0" applyFont="1" applyAlignment="1">
      <alignment vertical="top"/>
    </xf>
    <xf numFmtId="0" fontId="2" fillId="0" borderId="0" xfId="0" applyFont="1" applyAlignment="1">
      <alignment horizontal="right" vertical="top"/>
    </xf>
    <xf numFmtId="0" fontId="2" fillId="0" borderId="0" xfId="0" applyFont="1" applyAlignment="1">
      <alignment horizontal="center"/>
    </xf>
    <xf numFmtId="0" fontId="2" fillId="56" borderId="0" xfId="0" applyFont="1" applyFill="1" applyAlignment="1">
      <alignment horizontal="left" vertical="top"/>
    </xf>
    <xf numFmtId="0" fontId="2" fillId="0" borderId="0" xfId="0" applyFont="1" applyAlignment="1">
      <alignment horizontal="left" vertical="top"/>
    </xf>
    <xf numFmtId="0" fontId="2" fillId="57" borderId="0" xfId="0" applyFont="1" applyFill="1" applyAlignment="1">
      <alignment horizontal="left" vertical="top"/>
    </xf>
    <xf numFmtId="0" fontId="2" fillId="58" borderId="0" xfId="0" applyFont="1" applyFill="1" applyAlignment="1">
      <alignment horizontal="left" vertical="top"/>
    </xf>
    <xf numFmtId="0" fontId="2" fillId="50" borderId="0" xfId="0" applyFont="1" applyFill="1" applyAlignment="1">
      <alignment horizontal="left" vertical="top"/>
    </xf>
    <xf numFmtId="0" fontId="2" fillId="49" borderId="0" xfId="0" applyFont="1" applyFill="1" applyAlignment="1">
      <alignment horizontal="left" vertical="top"/>
    </xf>
    <xf numFmtId="0" fontId="35" fillId="0" borderId="0" xfId="0" applyFont="1" applyAlignment="1">
      <alignment vertical="top"/>
    </xf>
    <xf numFmtId="0" fontId="36" fillId="0" borderId="0" xfId="0" applyFont="1" applyAlignment="1">
      <alignment vertical="top"/>
    </xf>
    <xf numFmtId="0" fontId="2" fillId="56" borderId="0" xfId="0" applyFont="1" applyFill="1" applyAlignment="1">
      <alignment vertical="top"/>
    </xf>
    <xf numFmtId="0" fontId="2" fillId="59" borderId="0" xfId="0" applyFont="1" applyFill="1" applyAlignment="1">
      <alignment vertical="top"/>
    </xf>
    <xf numFmtId="0" fontId="2" fillId="57" borderId="0" xfId="0" applyFont="1" applyFill="1" applyAlignment="1">
      <alignment vertical="top"/>
    </xf>
    <xf numFmtId="0" fontId="35" fillId="57" borderId="0" xfId="0" applyFont="1" applyFill="1" applyAlignment="1">
      <alignment vertical="top"/>
    </xf>
    <xf numFmtId="0" fontId="2" fillId="58" borderId="0" xfId="0" applyFont="1" applyFill="1" applyAlignment="1">
      <alignment vertical="top"/>
    </xf>
    <xf numFmtId="0" fontId="2" fillId="50" borderId="0" xfId="0" applyFont="1" applyFill="1" applyAlignment="1">
      <alignment vertical="top"/>
    </xf>
    <xf numFmtId="0" fontId="2" fillId="60" borderId="0" xfId="0" applyFont="1" applyFill="1" applyAlignment="1">
      <alignment vertical="top"/>
    </xf>
    <xf numFmtId="0" fontId="2" fillId="49" borderId="0" xfId="0" applyFont="1" applyFill="1" applyAlignment="1">
      <alignment vertical="top"/>
    </xf>
    <xf numFmtId="0" fontId="2" fillId="61" borderId="0" xfId="0" applyFont="1" applyFill="1" applyAlignment="1">
      <alignment vertical="top"/>
    </xf>
    <xf numFmtId="0" fontId="2" fillId="62" borderId="0" xfId="0" applyFont="1" applyFill="1" applyAlignment="1">
      <alignment vertical="top"/>
    </xf>
    <xf numFmtId="0" fontId="2" fillId="63" borderId="0" xfId="0" applyFont="1" applyFill="1" applyAlignment="1">
      <alignment vertical="top"/>
    </xf>
    <xf numFmtId="165" fontId="9" fillId="57" borderId="0" xfId="104" applyFont="1" applyFill="1">
      <alignment vertical="top"/>
    </xf>
    <xf numFmtId="0" fontId="57" fillId="57" borderId="0" xfId="104" applyNumberFormat="1" applyFont="1" applyFill="1" applyAlignment="1">
      <alignment horizontal="left" vertical="center" wrapText="1"/>
    </xf>
    <xf numFmtId="165" fontId="9" fillId="57" borderId="0" xfId="104" applyFont="1" applyFill="1" applyAlignment="1">
      <alignment wrapText="1"/>
    </xf>
    <xf numFmtId="165" fontId="9" fillId="57" borderId="0" xfId="104" applyFont="1" applyFill="1" applyAlignment="1">
      <alignment vertical="top" wrapText="1"/>
    </xf>
    <xf numFmtId="165" fontId="8" fillId="57" borderId="0" xfId="104" applyFont="1" applyFill="1">
      <alignment vertical="top"/>
    </xf>
    <xf numFmtId="165" fontId="31" fillId="33" borderId="0" xfId="1" applyFont="1" applyFill="1">
      <alignment vertical="top"/>
    </xf>
    <xf numFmtId="165" fontId="2" fillId="0" borderId="0" xfId="1">
      <alignment vertical="top"/>
    </xf>
    <xf numFmtId="165" fontId="0" fillId="0" borderId="0" xfId="1" applyFont="1">
      <alignment vertical="top"/>
    </xf>
    <xf numFmtId="165" fontId="0" fillId="40" borderId="12" xfId="1" applyFont="1" applyFill="1" applyBorder="1">
      <alignment vertical="top"/>
    </xf>
    <xf numFmtId="165" fontId="2" fillId="39" borderId="12" xfId="1" applyFill="1" applyBorder="1">
      <alignment vertical="top"/>
    </xf>
    <xf numFmtId="165" fontId="2" fillId="40" borderId="12" xfId="1" applyFont="1" applyFill="1" applyBorder="1">
      <alignment vertical="top"/>
    </xf>
    <xf numFmtId="0" fontId="2" fillId="58" borderId="12" xfId="0" applyFont="1" applyFill="1" applyBorder="1" applyAlignment="1">
      <alignment horizontal="left" vertical="top"/>
    </xf>
    <xf numFmtId="165" fontId="2" fillId="50" borderId="12" xfId="1" applyFont="1" applyFill="1" applyBorder="1">
      <alignment vertical="top"/>
    </xf>
    <xf numFmtId="165" fontId="2" fillId="0" borderId="0" xfId="1" applyAlignment="1">
      <alignment vertical="top" wrapText="1"/>
    </xf>
    <xf numFmtId="165" fontId="35" fillId="0" borderId="0" xfId="1" applyFont="1" applyBorder="1">
      <alignment vertical="top"/>
    </xf>
    <xf numFmtId="165" fontId="2" fillId="40" borderId="12" xfId="1" applyFill="1" applyBorder="1">
      <alignment vertical="top"/>
    </xf>
    <xf numFmtId="0" fontId="2" fillId="53" borderId="0" xfId="3" applyFont="1" applyFill="1" applyAlignment="1">
      <alignment vertical="top"/>
    </xf>
    <xf numFmtId="0" fontId="5" fillId="53" borderId="0" xfId="3" applyFont="1" applyFill="1" applyAlignment="1">
      <alignment vertical="top"/>
    </xf>
    <xf numFmtId="0" fontId="7" fillId="53" borderId="0" xfId="3" applyFont="1" applyFill="1" applyAlignment="1">
      <alignment vertical="top"/>
    </xf>
    <xf numFmtId="165" fontId="5" fillId="53" borderId="0" xfId="63" applyFont="1" applyFill="1" applyBorder="1">
      <alignment vertical="top"/>
    </xf>
    <xf numFmtId="173" fontId="2" fillId="53" borderId="0" xfId="63" applyNumberFormat="1" applyFont="1" applyFill="1" applyBorder="1">
      <alignment vertical="top"/>
    </xf>
    <xf numFmtId="10" fontId="2" fillId="53" borderId="0" xfId="62" applyNumberFormat="1" applyFont="1" applyFill="1" applyBorder="1" applyAlignment="1">
      <alignment vertical="top"/>
    </xf>
    <xf numFmtId="0" fontId="8" fillId="53" borderId="0" xfId="0" applyFont="1" applyFill="1"/>
    <xf numFmtId="2" fontId="2" fillId="53" borderId="0" xfId="3" applyNumberFormat="1" applyFont="1" applyFill="1" applyAlignment="1">
      <alignment vertical="top"/>
    </xf>
    <xf numFmtId="2" fontId="2" fillId="0" borderId="0" xfId="3" applyNumberFormat="1" applyFont="1" applyAlignment="1">
      <alignment vertical="top"/>
    </xf>
    <xf numFmtId="9" fontId="6" fillId="0" borderId="0" xfId="62" applyFont="1"/>
    <xf numFmtId="0" fontId="58" fillId="0" borderId="0" xfId="0" applyFont="1" applyAlignment="1">
      <alignment vertical="top"/>
    </xf>
    <xf numFmtId="0" fontId="2" fillId="64" borderId="13" xfId="0" applyFont="1" applyFill="1" applyBorder="1" applyAlignment="1">
      <alignment horizontal="center" vertical="center"/>
    </xf>
    <xf numFmtId="0" fontId="2" fillId="64" borderId="12" xfId="0" applyFont="1" applyFill="1" applyBorder="1" applyAlignment="1">
      <alignment horizontal="center" vertical="center"/>
    </xf>
    <xf numFmtId="0" fontId="2" fillId="64" borderId="14" xfId="0" applyFont="1" applyFill="1" applyBorder="1" applyAlignment="1">
      <alignment horizontal="center" vertical="center" wrapText="1"/>
    </xf>
    <xf numFmtId="165" fontId="8" fillId="0" borderId="0" xfId="0" applyNumberFormat="1" applyFont="1"/>
    <xf numFmtId="0" fontId="4" fillId="0" borderId="0" xfId="0" applyFont="1"/>
    <xf numFmtId="9" fontId="6" fillId="0" borderId="0" xfId="62" applyFont="1" applyFill="1"/>
    <xf numFmtId="184" fontId="8" fillId="0" borderId="0" xfId="0" applyNumberFormat="1" applyFont="1"/>
    <xf numFmtId="164" fontId="4" fillId="0" borderId="0" xfId="0" applyNumberFormat="1" applyFont="1"/>
    <xf numFmtId="43" fontId="4" fillId="0" borderId="0" xfId="0" applyNumberFormat="1" applyFont="1"/>
    <xf numFmtId="9" fontId="2" fillId="0" borderId="0" xfId="62" applyFont="1" applyFill="1"/>
    <xf numFmtId="164" fontId="4" fillId="0" borderId="0" xfId="61" applyFont="1" applyFill="1"/>
    <xf numFmtId="43" fontId="2" fillId="0" borderId="0" xfId="0" applyNumberFormat="1" applyFont="1"/>
    <xf numFmtId="2" fontId="6" fillId="0" borderId="0" xfId="0" applyNumberFormat="1" applyFont="1"/>
    <xf numFmtId="0" fontId="7" fillId="0" borderId="0" xfId="0" applyFont="1"/>
    <xf numFmtId="164" fontId="6" fillId="0" borderId="0" xfId="0" applyNumberFormat="1" applyFont="1"/>
    <xf numFmtId="165" fontId="5" fillId="0" borderId="0" xfId="63" applyFont="1" applyFill="1" applyBorder="1">
      <alignment vertical="top"/>
    </xf>
    <xf numFmtId="166" fontId="2" fillId="0" borderId="0" xfId="62" applyNumberFormat="1" applyFont="1" applyFill="1"/>
    <xf numFmtId="187" fontId="8" fillId="0" borderId="0" xfId="0" applyNumberFormat="1" applyFont="1"/>
    <xf numFmtId="164" fontId="2" fillId="53" borderId="0" xfId="61" applyFont="1" applyFill="1" applyAlignment="1">
      <alignment vertical="top"/>
    </xf>
    <xf numFmtId="164" fontId="8" fillId="53" borderId="0" xfId="0" applyNumberFormat="1" applyFont="1" applyFill="1"/>
    <xf numFmtId="164" fontId="8" fillId="53" borderId="0" xfId="61" applyFont="1" applyFill="1"/>
    <xf numFmtId="9" fontId="6" fillId="0" borderId="0" xfId="62" applyFont="1" applyFill="1" applyAlignment="1">
      <alignment vertical="top"/>
    </xf>
    <xf numFmtId="0" fontId="4" fillId="0" borderId="0" xfId="0" applyFont="1" applyAlignment="1">
      <alignment vertical="top"/>
    </xf>
    <xf numFmtId="183" fontId="4" fillId="0" borderId="0" xfId="0" applyNumberFormat="1" applyFont="1" applyAlignment="1">
      <alignment vertical="top"/>
    </xf>
    <xf numFmtId="164" fontId="4" fillId="0" borderId="0" xfId="61" applyFont="1" applyFill="1" applyAlignment="1">
      <alignment vertical="top"/>
    </xf>
    <xf numFmtId="164" fontId="6" fillId="53" borderId="0" xfId="61" applyFont="1" applyFill="1"/>
    <xf numFmtId="182" fontId="0" fillId="0" borderId="0" xfId="0" applyNumberFormat="1"/>
    <xf numFmtId="0" fontId="6" fillId="64" borderId="12" xfId="0" applyFont="1" applyFill="1" applyBorder="1" applyAlignment="1">
      <alignment vertical="center" wrapText="1"/>
    </xf>
    <xf numFmtId="164" fontId="30" fillId="0" borderId="0" xfId="61" applyFont="1" applyFill="1"/>
    <xf numFmtId="164" fontId="2" fillId="0" borderId="0" xfId="0" applyNumberFormat="1" applyFont="1"/>
    <xf numFmtId="0" fontId="2" fillId="64" borderId="17" xfId="0" applyFont="1" applyFill="1" applyBorder="1" applyAlignment="1">
      <alignment horizontal="left" vertical="center" wrapText="1"/>
    </xf>
    <xf numFmtId="43" fontId="6" fillId="0" borderId="0" xfId="0" applyNumberFormat="1" applyFont="1"/>
    <xf numFmtId="0" fontId="6" fillId="64" borderId="18" xfId="0" applyFont="1" applyFill="1" applyBorder="1" applyAlignment="1">
      <alignment vertical="center" wrapText="1"/>
    </xf>
    <xf numFmtId="43" fontId="6" fillId="64" borderId="18" xfId="0" applyNumberFormat="1" applyFont="1" applyFill="1" applyBorder="1" applyAlignment="1">
      <alignment vertical="center" wrapText="1"/>
    </xf>
    <xf numFmtId="164" fontId="6" fillId="64" borderId="18" xfId="61" applyFont="1" applyFill="1" applyBorder="1" applyAlignment="1">
      <alignment vertical="center" wrapText="1"/>
    </xf>
    <xf numFmtId="0" fontId="6" fillId="64" borderId="14" xfId="0" applyFont="1" applyFill="1" applyBorder="1" applyAlignment="1">
      <alignment vertical="center" wrapText="1"/>
    </xf>
    <xf numFmtId="0" fontId="2" fillId="64" borderId="12" xfId="0" applyFont="1" applyFill="1" applyBorder="1" applyAlignment="1">
      <alignment horizontal="left" vertical="center" wrapText="1"/>
    </xf>
    <xf numFmtId="0" fontId="2" fillId="64" borderId="12" xfId="0" applyFont="1" applyFill="1" applyBorder="1" applyAlignment="1">
      <alignment horizontal="center" vertical="center" wrapText="1"/>
    </xf>
    <xf numFmtId="43" fontId="6" fillId="64" borderId="12" xfId="0" applyNumberFormat="1" applyFont="1" applyFill="1" applyBorder="1" applyAlignment="1">
      <alignment vertical="center" wrapText="1"/>
    </xf>
    <xf numFmtId="0" fontId="0" fillId="66" borderId="0" xfId="0" applyFill="1"/>
    <xf numFmtId="188" fontId="0" fillId="66" borderId="0" xfId="0" applyNumberFormat="1" applyFill="1"/>
    <xf numFmtId="189" fontId="0" fillId="0" borderId="0" xfId="0" applyNumberFormat="1"/>
    <xf numFmtId="9" fontId="0" fillId="0" borderId="0" xfId="62" applyFont="1"/>
    <xf numFmtId="10" fontId="0" fillId="66" borderId="0" xfId="0" applyNumberFormat="1" applyFill="1"/>
    <xf numFmtId="190" fontId="0" fillId="66" borderId="0" xfId="0" applyNumberFormat="1" applyFill="1"/>
    <xf numFmtId="0" fontId="59" fillId="0" borderId="0" xfId="0" applyFont="1"/>
    <xf numFmtId="165" fontId="60" fillId="33" borderId="0" xfId="63" applyFont="1" applyFill="1">
      <alignment vertical="top"/>
    </xf>
    <xf numFmtId="182" fontId="2" fillId="0" borderId="0" xfId="1" applyNumberFormat="1" applyFont="1" applyFill="1" applyBorder="1" applyAlignment="1">
      <alignment horizontal="center" vertical="top"/>
    </xf>
    <xf numFmtId="0" fontId="61" fillId="65" borderId="0" xfId="0" applyFont="1" applyFill="1"/>
    <xf numFmtId="0" fontId="62" fillId="0" borderId="0" xfId="0" applyFont="1"/>
    <xf numFmtId="189" fontId="6" fillId="0" borderId="0" xfId="0" applyNumberFormat="1" applyFont="1"/>
    <xf numFmtId="189" fontId="2" fillId="34" borderId="10" xfId="1" applyNumberFormat="1" applyFont="1" applyFill="1" applyBorder="1" applyAlignment="1">
      <alignment horizontal="center" vertical="top"/>
    </xf>
    <xf numFmtId="2" fontId="2" fillId="34" borderId="10" xfId="1" applyNumberFormat="1" applyFont="1" applyFill="1" applyBorder="1" applyAlignment="1">
      <alignment horizontal="center" vertical="top"/>
    </xf>
    <xf numFmtId="3" fontId="0" fillId="66" borderId="0" xfId="0" applyNumberFormat="1" applyFill="1"/>
    <xf numFmtId="170" fontId="5" fillId="0" borderId="0" xfId="63" applyNumberFormat="1" applyFont="1" applyFill="1" applyBorder="1">
      <alignment vertical="top"/>
    </xf>
    <xf numFmtId="10" fontId="58" fillId="0" borderId="0" xfId="0" applyNumberFormat="1" applyFont="1" applyAlignment="1">
      <alignment horizontal="left" vertical="center"/>
    </xf>
    <xf numFmtId="0" fontId="58" fillId="0" borderId="0" xfId="0" applyFont="1" applyAlignment="1">
      <alignment horizontal="center" vertical="center"/>
    </xf>
    <xf numFmtId="0" fontId="29" fillId="0" borderId="0" xfId="76" applyFont="1" applyAlignment="1" applyProtection="1"/>
    <xf numFmtId="0" fontId="8" fillId="0" borderId="12" xfId="0" applyFont="1" applyBorder="1"/>
    <xf numFmtId="2" fontId="8" fillId="0" borderId="12" xfId="0" applyNumberFormat="1" applyFont="1" applyBorder="1"/>
    <xf numFmtId="0" fontId="63" fillId="0" borderId="15" xfId="0" applyFont="1" applyBorder="1"/>
    <xf numFmtId="189" fontId="8" fillId="0" borderId="12" xfId="0" applyNumberFormat="1" applyFont="1" applyBorder="1"/>
    <xf numFmtId="189" fontId="8" fillId="0" borderId="0" xfId="0" applyNumberFormat="1" applyFont="1"/>
    <xf numFmtId="9" fontId="8" fillId="0" borderId="12" xfId="62" applyFont="1" applyBorder="1"/>
    <xf numFmtId="166" fontId="8" fillId="0" borderId="12" xfId="62" applyNumberFormat="1" applyFont="1" applyBorder="1"/>
    <xf numFmtId="10" fontId="8" fillId="0" borderId="0" xfId="62" applyNumberFormat="1" applyFont="1"/>
    <xf numFmtId="166" fontId="8" fillId="67" borderId="12" xfId="62" applyNumberFormat="1" applyFont="1" applyFill="1" applyBorder="1"/>
    <xf numFmtId="0" fontId="58" fillId="0" borderId="12" xfId="0" applyFont="1" applyBorder="1" applyAlignment="1">
      <alignment vertical="center"/>
    </xf>
    <xf numFmtId="10" fontId="58" fillId="0" borderId="12" xfId="0" applyNumberFormat="1" applyFont="1" applyBorder="1" applyAlignment="1">
      <alignment vertical="center"/>
    </xf>
    <xf numFmtId="10" fontId="58" fillId="0" borderId="12" xfId="0" applyNumberFormat="1" applyFont="1" applyBorder="1" applyAlignment="1">
      <alignment horizontal="right" vertical="center"/>
    </xf>
    <xf numFmtId="0" fontId="58" fillId="0" borderId="0" xfId="0" applyFont="1" applyAlignment="1">
      <alignment vertical="center"/>
    </xf>
    <xf numFmtId="10" fontId="58" fillId="0" borderId="0" xfId="0" applyNumberFormat="1" applyFont="1" applyAlignment="1">
      <alignment horizontal="center" vertical="center"/>
    </xf>
    <xf numFmtId="0" fontId="64" fillId="0" borderId="0" xfId="0" applyFont="1" applyAlignment="1">
      <alignment vertical="center"/>
    </xf>
    <xf numFmtId="10" fontId="65" fillId="0" borderId="0" xfId="76" applyNumberFormat="1" applyFont="1" applyAlignment="1" applyProtection="1">
      <alignment horizontal="left" vertical="center"/>
    </xf>
    <xf numFmtId="0" fontId="66" fillId="0" borderId="12" xfId="0" applyFont="1" applyBorder="1"/>
    <xf numFmtId="10" fontId="58" fillId="0" borderId="12" xfId="0" applyNumberFormat="1" applyFont="1" applyBorder="1" applyAlignment="1">
      <alignment horizontal="left" vertical="center"/>
    </xf>
    <xf numFmtId="10" fontId="8" fillId="0" borderId="12" xfId="62" applyNumberFormat="1" applyFont="1" applyBorder="1"/>
    <xf numFmtId="0" fontId="8" fillId="34" borderId="0" xfId="0" applyFont="1" applyFill="1"/>
    <xf numFmtId="189" fontId="8" fillId="34" borderId="0" xfId="0" applyNumberFormat="1" applyFont="1" applyFill="1"/>
    <xf numFmtId="49" fontId="51" fillId="54" borderId="0" xfId="0" applyNumberFormat="1" applyFont="1" applyFill="1" applyAlignment="1">
      <alignment horizontal="left"/>
    </xf>
    <xf numFmtId="0" fontId="51" fillId="54" borderId="0" xfId="0" applyFont="1" applyFill="1"/>
    <xf numFmtId="0" fontId="8" fillId="68" borderId="0" xfId="0" applyFont="1" applyFill="1"/>
    <xf numFmtId="0" fontId="5" fillId="68" borderId="0" xfId="3" applyFont="1" applyFill="1" applyAlignment="1">
      <alignment vertical="top"/>
    </xf>
    <xf numFmtId="0" fontId="7" fillId="68" borderId="0" xfId="3" applyFont="1" applyFill="1" applyAlignment="1">
      <alignment vertical="top"/>
    </xf>
    <xf numFmtId="0" fontId="2" fillId="68" borderId="0" xfId="3" applyFont="1" applyFill="1" applyAlignment="1">
      <alignment vertical="top"/>
    </xf>
    <xf numFmtId="0" fontId="30" fillId="68" borderId="0" xfId="0" applyFont="1" applyFill="1"/>
    <xf numFmtId="166" fontId="2" fillId="53" borderId="10" xfId="62" applyNumberFormat="1" applyFont="1" applyFill="1" applyBorder="1" applyAlignment="1">
      <alignment horizontal="center" vertical="top"/>
    </xf>
    <xf numFmtId="9" fontId="6" fillId="64" borderId="12" xfId="62" applyFont="1" applyFill="1" applyBorder="1" applyAlignment="1">
      <alignment vertical="center" wrapText="1"/>
    </xf>
    <xf numFmtId="173" fontId="2" fillId="0" borderId="0" xfId="63" applyNumberFormat="1" applyFont="1" applyFill="1" applyBorder="1">
      <alignment vertical="top"/>
    </xf>
    <xf numFmtId="10" fontId="2" fillId="0" borderId="0" xfId="62" applyNumberFormat="1" applyFont="1" applyFill="1" applyBorder="1" applyAlignment="1">
      <alignment vertical="top"/>
    </xf>
    <xf numFmtId="0" fontId="5" fillId="57" borderId="0" xfId="3" applyFont="1" applyFill="1" applyAlignment="1">
      <alignment vertical="top"/>
    </xf>
    <xf numFmtId="0" fontId="7" fillId="57" borderId="0" xfId="3" applyFont="1" applyFill="1" applyAlignment="1">
      <alignment vertical="top"/>
    </xf>
    <xf numFmtId="0" fontId="2" fillId="57" borderId="0" xfId="3" applyFont="1" applyFill="1" applyAlignment="1">
      <alignment vertical="top"/>
    </xf>
    <xf numFmtId="2" fontId="2" fillId="57" borderId="0" xfId="3" applyNumberFormat="1" applyFont="1" applyFill="1" applyAlignment="1">
      <alignment vertical="top"/>
    </xf>
    <xf numFmtId="165" fontId="5" fillId="57" borderId="0" xfId="63" applyFont="1" applyFill="1" applyBorder="1">
      <alignment vertical="top"/>
    </xf>
    <xf numFmtId="173" fontId="2" fillId="57" borderId="0" xfId="63" applyNumberFormat="1" applyFont="1" applyFill="1" applyBorder="1">
      <alignment vertical="top"/>
    </xf>
    <xf numFmtId="10" fontId="2" fillId="57" borderId="0" xfId="62" applyNumberFormat="1" applyFont="1" applyFill="1" applyBorder="1" applyAlignment="1">
      <alignment vertical="top"/>
    </xf>
    <xf numFmtId="0" fontId="8" fillId="57" borderId="0" xfId="0" applyFont="1" applyFill="1"/>
    <xf numFmtId="189" fontId="4" fillId="34" borderId="0" xfId="0" applyNumberFormat="1" applyFont="1" applyFill="1"/>
    <xf numFmtId="190" fontId="67" fillId="66" borderId="0" xfId="0" applyNumberFormat="1" applyFont="1" applyFill="1"/>
    <xf numFmtId="0" fontId="2" fillId="64" borderId="12" xfId="0" applyFont="1" applyFill="1" applyBorder="1" applyAlignment="1">
      <alignment horizontal="left" vertical="center" wrapText="1"/>
    </xf>
    <xf numFmtId="0" fontId="2" fillId="64" borderId="15" xfId="0" applyFont="1" applyFill="1" applyBorder="1" applyAlignment="1">
      <alignment horizontal="left" vertical="center" wrapText="1"/>
    </xf>
    <xf numFmtId="0" fontId="2" fillId="64" borderId="17" xfId="0" applyFont="1" applyFill="1" applyBorder="1" applyAlignment="1">
      <alignment horizontal="left" vertical="center" wrapText="1"/>
    </xf>
    <xf numFmtId="0" fontId="2" fillId="64" borderId="15" xfId="0" applyFont="1" applyFill="1" applyBorder="1" applyAlignment="1">
      <alignment horizontal="center" vertical="center" wrapText="1"/>
    </xf>
    <xf numFmtId="0" fontId="2" fillId="64" borderId="17" xfId="0" applyFont="1" applyFill="1" applyBorder="1" applyAlignment="1">
      <alignment horizontal="center" vertical="center" wrapText="1"/>
    </xf>
    <xf numFmtId="0" fontId="2" fillId="64" borderId="16" xfId="0" applyFont="1" applyFill="1" applyBorder="1" applyAlignment="1">
      <alignment horizontal="left" vertical="center" wrapText="1"/>
    </xf>
  </cellXfs>
  <cellStyles count="105">
    <cellStyle name="20% - Accent1 2" xfId="35" xr:uid="{00000000-0005-0000-0000-000000000000}"/>
    <cellStyle name="20% - Accent2 2" xfId="39" xr:uid="{00000000-0005-0000-0000-000001000000}"/>
    <cellStyle name="20% - Accent3 2" xfId="43" xr:uid="{00000000-0005-0000-0000-000002000000}"/>
    <cellStyle name="20% - Accent4 2" xfId="47" xr:uid="{00000000-0005-0000-0000-000003000000}"/>
    <cellStyle name="20% - Accent5 2" xfId="51" xr:uid="{00000000-0005-0000-0000-000004000000}"/>
    <cellStyle name="20% - Accent6 2" xfId="55" xr:uid="{00000000-0005-0000-0000-000005000000}"/>
    <cellStyle name="40% - Accent1 2" xfId="36" xr:uid="{00000000-0005-0000-0000-000006000000}"/>
    <cellStyle name="40% - Accent2 2" xfId="40" xr:uid="{00000000-0005-0000-0000-000007000000}"/>
    <cellStyle name="40% - Accent3 2" xfId="44" xr:uid="{00000000-0005-0000-0000-000008000000}"/>
    <cellStyle name="40% - Accent4 2" xfId="48" xr:uid="{00000000-0005-0000-0000-000009000000}"/>
    <cellStyle name="40% - Accent5 2" xfId="52" xr:uid="{00000000-0005-0000-0000-00000A000000}"/>
    <cellStyle name="40% - Accent6 2" xfId="56" xr:uid="{00000000-0005-0000-0000-00000B000000}"/>
    <cellStyle name="60% - Accent1 2" xfId="37" xr:uid="{00000000-0005-0000-0000-00000C000000}"/>
    <cellStyle name="60% - Accent2 2" xfId="41" xr:uid="{00000000-0005-0000-0000-00000D000000}"/>
    <cellStyle name="60% - Accent3 2" xfId="45" xr:uid="{00000000-0005-0000-0000-00000E000000}"/>
    <cellStyle name="60% - Accent4 2" xfId="49" xr:uid="{00000000-0005-0000-0000-00000F000000}"/>
    <cellStyle name="60% - Accent5 2" xfId="53" xr:uid="{00000000-0005-0000-0000-000010000000}"/>
    <cellStyle name="60% - Accent6 2" xfId="57" xr:uid="{00000000-0005-0000-0000-000011000000}"/>
    <cellStyle name="Accent1 2" xfId="34" xr:uid="{00000000-0005-0000-0000-000012000000}"/>
    <cellStyle name="Accent2 2" xfId="38" xr:uid="{00000000-0005-0000-0000-000013000000}"/>
    <cellStyle name="Accent3 2" xfId="42" xr:uid="{00000000-0005-0000-0000-000014000000}"/>
    <cellStyle name="Accent4 2" xfId="46" xr:uid="{00000000-0005-0000-0000-000015000000}"/>
    <cellStyle name="Accent5 2" xfId="50" xr:uid="{00000000-0005-0000-0000-000016000000}"/>
    <cellStyle name="Accent6 2" xfId="54" xr:uid="{00000000-0005-0000-0000-000017000000}"/>
    <cellStyle name="Bad 2" xfId="23" xr:uid="{00000000-0005-0000-0000-000018000000}"/>
    <cellStyle name="Calculation 2" xfId="27" xr:uid="{00000000-0005-0000-0000-000019000000}"/>
    <cellStyle name="Check Cell 2" xfId="29" xr:uid="{00000000-0005-0000-0000-00001A000000}"/>
    <cellStyle name="Column 1" xfId="65" xr:uid="{00000000-0005-0000-0000-00001B000000}"/>
    <cellStyle name="Column 2 + 3" xfId="66" xr:uid="{00000000-0005-0000-0000-00001C000000}"/>
    <cellStyle name="Column 4" xfId="67" xr:uid="{00000000-0005-0000-0000-00001D000000}"/>
    <cellStyle name="Comma" xfId="61" builtinId="3"/>
    <cellStyle name="Comma 2" xfId="11" xr:uid="{00000000-0005-0000-0000-00001F000000}"/>
    <cellStyle name="Comma 3" xfId="13" xr:uid="{00000000-0005-0000-0000-000020000000}"/>
    <cellStyle name="Comma 4" xfId="64" xr:uid="{00000000-0005-0000-0000-000021000000}"/>
    <cellStyle name="Comma 5" xfId="71" xr:uid="{00000000-0005-0000-0000-000022000000}"/>
    <cellStyle name="Comma 6" xfId="79" xr:uid="{00000000-0005-0000-0000-000023000000}"/>
    <cellStyle name="Comma 7" xfId="80" xr:uid="{00000000-0005-0000-0000-000024000000}"/>
    <cellStyle name="Counterflow" xfId="93" xr:uid="{00000000-0005-0000-0000-000025000000}"/>
    <cellStyle name="DateLong" xfId="16" xr:uid="{00000000-0005-0000-0000-000026000000}"/>
    <cellStyle name="DateLong 2" xfId="74" xr:uid="{00000000-0005-0000-0000-000027000000}"/>
    <cellStyle name="DateShort" xfId="4" xr:uid="{00000000-0005-0000-0000-000028000000}"/>
    <cellStyle name="Documentation" xfId="68" xr:uid="{00000000-0005-0000-0000-000029000000}"/>
    <cellStyle name="End of sheet" xfId="101" xr:uid="{00000000-0005-0000-0000-00002A000000}"/>
    <cellStyle name="Explanatory Text 2" xfId="32" xr:uid="{00000000-0005-0000-0000-00002B000000}"/>
    <cellStyle name="Export" xfId="94" xr:uid="{00000000-0005-0000-0000-00002C000000}"/>
    <cellStyle name="Factor" xfId="15" xr:uid="{00000000-0005-0000-0000-00002D000000}"/>
    <cellStyle name="Factor 2" xfId="73" xr:uid="{00000000-0005-0000-0000-00002E000000}"/>
    <cellStyle name="Good 2" xfId="22" xr:uid="{00000000-0005-0000-0000-00002F000000}"/>
    <cellStyle name="Hard coded" xfId="95" xr:uid="{00000000-0005-0000-0000-000030000000}"/>
    <cellStyle name="Heading 1" xfId="103" builtinId="16"/>
    <cellStyle name="Heading 1 2" xfId="18" xr:uid="{00000000-0005-0000-0000-000032000000}"/>
    <cellStyle name="Heading 2 2" xfId="19" xr:uid="{00000000-0005-0000-0000-000033000000}"/>
    <cellStyle name="Heading 3 2" xfId="20" xr:uid="{00000000-0005-0000-0000-000034000000}"/>
    <cellStyle name="Heading 4 2" xfId="21" xr:uid="{00000000-0005-0000-0000-000035000000}"/>
    <cellStyle name="Hyperlink" xfId="76" builtinId="8"/>
    <cellStyle name="Hyperlink 2" xfId="58" xr:uid="{00000000-0005-0000-0000-000037000000}"/>
    <cellStyle name="Import" xfId="69" xr:uid="{00000000-0005-0000-0000-000038000000}"/>
    <cellStyle name="Input 2" xfId="25" xr:uid="{00000000-0005-0000-0000-000039000000}"/>
    <cellStyle name="Level 1 Heading" xfId="97" xr:uid="{00000000-0005-0000-0000-00003A000000}"/>
    <cellStyle name="Level 2 Heading" xfId="98" xr:uid="{00000000-0005-0000-0000-00003B000000}"/>
    <cellStyle name="Level 3 Heading" xfId="99" xr:uid="{00000000-0005-0000-0000-00003C000000}"/>
    <cellStyle name="Linked Cell 2" xfId="28" xr:uid="{00000000-0005-0000-0000-00003D000000}"/>
    <cellStyle name="Neutral 2" xfId="24" xr:uid="{00000000-0005-0000-0000-00003E000000}"/>
    <cellStyle name="Normal" xfId="0" builtinId="0"/>
    <cellStyle name="Normal 12" xfId="10" xr:uid="{00000000-0005-0000-0000-000040000000}"/>
    <cellStyle name="Normal 2" xfId="1" xr:uid="{00000000-0005-0000-0000-000041000000}"/>
    <cellStyle name="Normal 2 2" xfId="7" xr:uid="{00000000-0005-0000-0000-000042000000}"/>
    <cellStyle name="Normal 2 3" xfId="12" xr:uid="{00000000-0005-0000-0000-000043000000}"/>
    <cellStyle name="Normal 2 4" xfId="14" xr:uid="{00000000-0005-0000-0000-000044000000}"/>
    <cellStyle name="Normal 2 5" xfId="5" xr:uid="{00000000-0005-0000-0000-000045000000}"/>
    <cellStyle name="Normal 20" xfId="6" xr:uid="{00000000-0005-0000-0000-000046000000}"/>
    <cellStyle name="Normal 3" xfId="60" xr:uid="{00000000-0005-0000-0000-000047000000}"/>
    <cellStyle name="Normal 4" xfId="63" xr:uid="{00000000-0005-0000-0000-000048000000}"/>
    <cellStyle name="Normal 5" xfId="70" xr:uid="{00000000-0005-0000-0000-000049000000}"/>
    <cellStyle name="Normal 6" xfId="3" xr:uid="{00000000-0005-0000-0000-00004A000000}"/>
    <cellStyle name="Normal 7" xfId="77" xr:uid="{00000000-0005-0000-0000-00004B000000}"/>
    <cellStyle name="Normal 7 5" xfId="8" xr:uid="{00000000-0005-0000-0000-00004C000000}"/>
    <cellStyle name="Normal 7 7" xfId="9" xr:uid="{00000000-0005-0000-0000-00004D000000}"/>
    <cellStyle name="Normal 8" xfId="104" xr:uid="{00000000-0005-0000-0000-00004E000000}"/>
    <cellStyle name="Note 2" xfId="31" xr:uid="{00000000-0005-0000-0000-00004F000000}"/>
    <cellStyle name="Output 2" xfId="26" xr:uid="{00000000-0005-0000-0000-000050000000}"/>
    <cellStyle name="Pantone 130C" xfId="86" xr:uid="{00000000-0005-0000-0000-000051000000}"/>
    <cellStyle name="Pantone 179C" xfId="91" xr:uid="{00000000-0005-0000-0000-000052000000}"/>
    <cellStyle name="Pantone 232C" xfId="90" xr:uid="{00000000-0005-0000-0000-000053000000}"/>
    <cellStyle name="Pantone 2745C" xfId="89" xr:uid="{00000000-0005-0000-0000-000054000000}"/>
    <cellStyle name="Pantone 279C" xfId="84" xr:uid="{00000000-0005-0000-0000-000055000000}"/>
    <cellStyle name="Pantone 281C" xfId="83" xr:uid="{00000000-0005-0000-0000-000056000000}"/>
    <cellStyle name="Pantone 451C" xfId="85" xr:uid="{00000000-0005-0000-0000-000057000000}"/>
    <cellStyle name="Pantone 583C" xfId="88" xr:uid="{00000000-0005-0000-0000-000058000000}"/>
    <cellStyle name="Pantone 633C" xfId="87" xr:uid="{00000000-0005-0000-0000-000059000000}"/>
    <cellStyle name="Percent" xfId="62" builtinId="5"/>
    <cellStyle name="Percent [0]" xfId="96" xr:uid="{00000000-0005-0000-0000-00005B000000}"/>
    <cellStyle name="Percent 2" xfId="2" xr:uid="{00000000-0005-0000-0000-00005C000000}"/>
    <cellStyle name="Percent 3" xfId="72" xr:uid="{00000000-0005-0000-0000-00005D000000}"/>
    <cellStyle name="Percent 4" xfId="78" xr:uid="{00000000-0005-0000-0000-00005E000000}"/>
    <cellStyle name="Percent 5" xfId="81" xr:uid="{00000000-0005-0000-0000-00005F000000}"/>
    <cellStyle name="Title" xfId="102" builtinId="15"/>
    <cellStyle name="Title 2" xfId="17" xr:uid="{00000000-0005-0000-0000-000061000000}"/>
    <cellStyle name="Total 2" xfId="33" xr:uid="{00000000-0005-0000-0000-000062000000}"/>
    <cellStyle name="Warning Text 2" xfId="30" xr:uid="{00000000-0005-0000-0000-000063000000}"/>
    <cellStyle name="Warning Text 3" xfId="82" xr:uid="{00000000-0005-0000-0000-000064000000}"/>
    <cellStyle name="WIP" xfId="92" xr:uid="{00000000-0005-0000-0000-000065000000}"/>
    <cellStyle name="Year" xfId="59" xr:uid="{00000000-0005-0000-0000-000066000000}"/>
    <cellStyle name="Year 2" xfId="75" xr:uid="{00000000-0005-0000-0000-000067000000}"/>
    <cellStyle name="Year 3" xfId="100" xr:uid="{00000000-0005-0000-0000-000068000000}"/>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s>
  <tableStyles count="0" defaultTableStyle="TableStyleMedium2" defaultPivotStyle="PivotStyleLight16"/>
  <colors>
    <mruColors>
      <color rgb="FFFFFF99"/>
      <color rgb="FFFFFFCC"/>
      <color rgb="FF0000FF"/>
      <color rgb="FF98CCFF"/>
      <color rgb="FFCC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1154206</xdr:colOff>
      <xdr:row>1</xdr:row>
      <xdr:rowOff>156882</xdr:rowOff>
    </xdr:from>
    <xdr:to>
      <xdr:col>5</xdr:col>
      <xdr:colOff>915624</xdr:colOff>
      <xdr:row>6</xdr:row>
      <xdr:rowOff>179841</xdr:rowOff>
    </xdr:to>
    <xdr:pic>
      <xdr:nvPicPr>
        <xdr:cNvPr id="3" name="Picture 2">
          <a:extLst>
            <a:ext uri="{FF2B5EF4-FFF2-40B4-BE49-F238E27FC236}">
              <a16:creationId xmlns:a16="http://schemas.microsoft.com/office/drawing/2014/main" id="{16533D62-3047-4229-90BD-E51C0668B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67147" y="549088"/>
          <a:ext cx="3661065" cy="11242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24@ofwa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ofwat.gov.uk/wp-content/uploads/2023/05/Financial-Flows-Data-Source-new-2022-23v8.xlsx" TargetMode="External"/><Relationship Id="rId1" Type="http://schemas.openxmlformats.org/officeDocument/2006/relationships/hyperlink" Target="https://www.ons.gov.uk/employmentandlabourmarket/peopleinwork/earningsandworkinghours/datasets/industry2digitsicashetable4"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B008D-8899-48A5-AF1C-5137AF184BDE}">
  <sheetPr codeName="Sheet1">
    <tabColor rgb="FF002060"/>
    <pageSetUpPr fitToPage="1"/>
  </sheetPr>
  <dimension ref="A1:F122"/>
  <sheetViews>
    <sheetView zoomScale="80" zoomScaleNormal="80" workbookViewId="0">
      <pane ySplit="1" topLeftCell="A2" activePane="bottomLeft" state="frozen"/>
      <selection pane="bottomLeft" activeCell="B13" sqref="B13"/>
    </sheetView>
  </sheetViews>
  <sheetFormatPr defaultColWidth="0" defaultRowHeight="13.8" zeroHeight="1"/>
  <cols>
    <col min="1" max="1" width="26.5" customWidth="1"/>
    <col min="2" max="4" width="56.69921875" customWidth="1"/>
    <col min="5" max="5" width="51.09765625" customWidth="1"/>
    <col min="6" max="6" width="15.5" customWidth="1"/>
    <col min="7" max="16384" width="9" hidden="1"/>
  </cols>
  <sheetData>
    <row r="1" spans="1:6" ht="30.6" thickBot="1">
      <c r="A1" s="215" t="s">
        <v>0</v>
      </c>
      <c r="B1" s="215"/>
      <c r="C1" s="215"/>
      <c r="D1" s="215"/>
      <c r="E1" s="215"/>
      <c r="F1" s="215"/>
    </row>
    <row r="2" spans="1:6" ht="16.2">
      <c r="A2" s="216"/>
      <c r="B2" s="216"/>
      <c r="C2" s="216"/>
      <c r="D2" s="216"/>
      <c r="E2" s="216"/>
      <c r="F2" s="216"/>
    </row>
    <row r="3" spans="1:6" ht="16.2">
      <c r="A3" s="217" t="s">
        <v>1</v>
      </c>
      <c r="B3" s="217" t="s">
        <v>2</v>
      </c>
      <c r="C3" s="217"/>
      <c r="D3" s="217"/>
      <c r="E3" s="217"/>
      <c r="F3" s="217"/>
    </row>
    <row r="4" spans="1:6" ht="16.2">
      <c r="A4" s="217" t="s">
        <v>3</v>
      </c>
      <c r="B4" s="217" t="s">
        <v>4</v>
      </c>
      <c r="C4" s="217"/>
      <c r="D4" s="217"/>
      <c r="E4" s="217"/>
      <c r="F4" s="217"/>
    </row>
    <row r="5" spans="1:6" ht="16.2">
      <c r="A5" s="217" t="s">
        <v>5</v>
      </c>
      <c r="B5" s="217" t="s">
        <v>6</v>
      </c>
      <c r="C5" s="217"/>
      <c r="D5" s="217"/>
      <c r="E5" s="217"/>
      <c r="F5" s="217"/>
    </row>
    <row r="6" spans="1:6" ht="16.2">
      <c r="A6" s="217" t="s">
        <v>7</v>
      </c>
      <c r="B6" s="355" t="s">
        <v>8</v>
      </c>
      <c r="C6" s="222"/>
      <c r="D6" s="222"/>
      <c r="E6" s="222"/>
      <c r="F6" s="222"/>
    </row>
    <row r="7" spans="1:6" ht="16.2">
      <c r="A7" s="217" t="s">
        <v>9</v>
      </c>
      <c r="B7" s="356" t="s">
        <v>10</v>
      </c>
      <c r="C7" s="217"/>
      <c r="D7" s="217"/>
      <c r="E7" s="217"/>
      <c r="F7" s="217"/>
    </row>
    <row r="8" spans="1:6" ht="16.2">
      <c r="A8" s="217" t="s">
        <v>11</v>
      </c>
      <c r="B8" s="355" t="s">
        <v>12</v>
      </c>
      <c r="C8" s="218"/>
      <c r="D8" s="218"/>
      <c r="E8" s="218"/>
      <c r="F8" s="218"/>
    </row>
    <row r="9" spans="1:6" ht="4.2" customHeight="1">
      <c r="A9" s="217"/>
      <c r="B9" s="217"/>
      <c r="C9" s="217"/>
      <c r="D9" s="217"/>
      <c r="E9" s="217"/>
      <c r="F9" s="217"/>
    </row>
    <row r="10" spans="1:6">
      <c r="A10" s="141"/>
      <c r="B10" s="141"/>
      <c r="C10" s="141"/>
      <c r="D10" s="141"/>
      <c r="E10" s="141"/>
      <c r="F10" s="141"/>
    </row>
    <row r="11" spans="1:6" ht="15">
      <c r="A11" s="219" t="s">
        <v>13</v>
      </c>
      <c r="B11" s="220" t="s">
        <v>14</v>
      </c>
      <c r="C11" s="141"/>
      <c r="D11" s="141"/>
      <c r="E11" s="141"/>
      <c r="F11" s="141"/>
    </row>
    <row r="12" spans="1:6" ht="15">
      <c r="A12" s="219"/>
      <c r="B12" s="220" t="s">
        <v>15</v>
      </c>
      <c r="C12" s="141"/>
      <c r="D12" s="141"/>
      <c r="E12" s="141"/>
      <c r="F12" s="141"/>
    </row>
    <row r="13" spans="1:6" ht="15">
      <c r="A13" s="219"/>
      <c r="B13" s="220" t="s">
        <v>16</v>
      </c>
      <c r="C13" s="141"/>
      <c r="D13" s="141"/>
      <c r="E13" s="141"/>
      <c r="F13" s="141"/>
    </row>
    <row r="14" spans="1:6" ht="15">
      <c r="A14" s="219"/>
      <c r="B14" s="220" t="s">
        <v>17</v>
      </c>
      <c r="C14" s="141"/>
      <c r="D14" s="141"/>
      <c r="E14" s="141"/>
      <c r="F14" s="141"/>
    </row>
    <row r="15" spans="1:6">
      <c r="A15" s="220"/>
      <c r="B15" s="220"/>
      <c r="C15" s="141"/>
      <c r="D15" s="141"/>
      <c r="E15" s="141"/>
      <c r="F15" s="141"/>
    </row>
    <row r="16" spans="1:6" ht="15">
      <c r="A16" s="219" t="s">
        <v>18</v>
      </c>
      <c r="B16" s="220" t="s">
        <v>19</v>
      </c>
      <c r="C16" s="141"/>
      <c r="D16" s="141"/>
      <c r="E16" s="141"/>
      <c r="F16" s="141"/>
    </row>
    <row r="17" spans="1:6">
      <c r="A17" s="220"/>
      <c r="B17" s="220"/>
      <c r="C17" s="141"/>
      <c r="D17" s="141"/>
      <c r="E17" s="141"/>
      <c r="F17" s="141"/>
    </row>
    <row r="18" spans="1:6" ht="15">
      <c r="A18" s="219" t="s">
        <v>20</v>
      </c>
      <c r="B18" s="220" t="s">
        <v>21</v>
      </c>
      <c r="C18" s="141"/>
      <c r="D18" s="141"/>
      <c r="E18" s="141"/>
      <c r="F18" s="141"/>
    </row>
    <row r="19" spans="1:6">
      <c r="A19" s="220"/>
      <c r="B19" s="220"/>
      <c r="C19" s="141"/>
      <c r="D19" s="141"/>
      <c r="E19" s="141"/>
      <c r="F19" s="141"/>
    </row>
    <row r="20" spans="1:6" ht="15">
      <c r="A20" s="219" t="s">
        <v>22</v>
      </c>
      <c r="B20" s="275" t="s">
        <v>23</v>
      </c>
      <c r="C20" s="141"/>
      <c r="D20" s="141"/>
      <c r="E20" s="141"/>
      <c r="F20" s="141"/>
    </row>
    <row r="21" spans="1:6" ht="15">
      <c r="A21" s="219"/>
      <c r="B21" s="220"/>
      <c r="C21" s="141"/>
      <c r="D21" s="141"/>
      <c r="E21" s="141"/>
      <c r="F21" s="141"/>
    </row>
    <row r="22" spans="1:6" ht="15">
      <c r="A22" s="219"/>
      <c r="B22" s="276" t="s">
        <v>24</v>
      </c>
      <c r="C22" s="277" t="s">
        <v>25</v>
      </c>
      <c r="D22" s="277" t="s">
        <v>26</v>
      </c>
      <c r="E22" s="278" t="s">
        <v>27</v>
      </c>
      <c r="F22" s="141"/>
    </row>
    <row r="23" spans="1:6" ht="19.5" customHeight="1">
      <c r="A23" s="219"/>
      <c r="B23" s="377" t="s">
        <v>28</v>
      </c>
      <c r="C23" s="377" t="s">
        <v>29</v>
      </c>
      <c r="D23" s="377" t="s">
        <v>30</v>
      </c>
      <c r="E23" s="303" t="str">
        <f>InpActive!$E$44</f>
        <v>Performance related pay recovery mechanism adjustment - WR - Nominal (Neg)</v>
      </c>
      <c r="F23" s="141"/>
    </row>
    <row r="24" spans="1:6" ht="19.5" customHeight="1">
      <c r="A24" s="219"/>
      <c r="B24" s="381"/>
      <c r="C24" s="381"/>
      <c r="D24" s="381"/>
      <c r="E24" s="308" t="str">
        <f>'Cost sharing calculations'!$E$96</f>
        <v>Actual net totex for cost sharing reconciliation - WR - Real</v>
      </c>
      <c r="F24" s="141"/>
    </row>
    <row r="25" spans="1:6" ht="19.5" customHeight="1">
      <c r="A25" s="219"/>
      <c r="B25" s="381"/>
      <c r="C25" s="381"/>
      <c r="D25" s="381"/>
      <c r="E25" s="308" t="str">
        <f>'Cost sharing calculations'!$E$101</f>
        <v>Total Performance related pay recovery mechanism adjustment  - WR - real</v>
      </c>
      <c r="F25" s="141"/>
    </row>
    <row r="26" spans="1:6" ht="19.5" customHeight="1">
      <c r="A26" s="219"/>
      <c r="B26" s="381"/>
      <c r="C26" s="381"/>
      <c r="D26" s="381"/>
      <c r="E26" s="308" t="str">
        <f>'Cost sharing calculations'!$E$106</f>
        <v xml:space="preserve">Actual net totex for cost sharing reconciliation - WR - Real </v>
      </c>
      <c r="F26" s="141"/>
    </row>
    <row r="27" spans="1:6" ht="19.5" customHeight="1">
      <c r="A27" s="219"/>
      <c r="B27" s="381"/>
      <c r="C27" s="381"/>
      <c r="D27" s="381"/>
      <c r="E27" s="308" t="str">
        <f>'Cost sharing calculations'!$E$127</f>
        <v>Net totex available for cost sharing after adjustments profiled - WR - Real</v>
      </c>
      <c r="F27" s="141"/>
    </row>
    <row r="28" spans="1:6" ht="19.5" customHeight="1">
      <c r="A28" s="219"/>
      <c r="B28" s="378"/>
      <c r="C28" s="378"/>
      <c r="D28" s="378"/>
      <c r="E28" s="308" t="str">
        <f>'Cost sharing calculations'!$E$181</f>
        <v>Total adjustment for cost sharing after ex ante allowance &amp; wage adjustment - WR - Real</v>
      </c>
      <c r="F28" s="141"/>
    </row>
    <row r="29" spans="1:6" ht="28.5" customHeight="1">
      <c r="A29" s="219"/>
      <c r="B29" s="306" t="s">
        <v>31</v>
      </c>
      <c r="C29" s="306" t="s">
        <v>32</v>
      </c>
      <c r="D29" s="306" t="s">
        <v>33</v>
      </c>
      <c r="E29" s="310">
        <f>'Abstraction &amp; Rates'!$F$48</f>
        <v>64.6489986033082</v>
      </c>
      <c r="F29" s="141"/>
    </row>
    <row r="30" spans="1:6" ht="16.5" customHeight="1">
      <c r="A30" s="219"/>
      <c r="B30" s="377" t="s">
        <v>31</v>
      </c>
      <c r="C30" s="377" t="s">
        <v>32</v>
      </c>
      <c r="D30" s="377" t="s">
        <v>34</v>
      </c>
      <c r="E30" s="309">
        <f>'Abstraction &amp; Rates'!$F$70</f>
        <v>0</v>
      </c>
      <c r="F30" s="141"/>
    </row>
    <row r="31" spans="1:6" ht="16.5" customHeight="1">
      <c r="A31" s="219"/>
      <c r="B31" s="378"/>
      <c r="C31" s="378"/>
      <c r="D31" s="378"/>
      <c r="E31" s="309">
        <f>'Abstraction &amp; Rates'!$F$74</f>
        <v>20.298806589424693</v>
      </c>
      <c r="F31" s="141"/>
    </row>
    <row r="32" spans="1:6" ht="16.5" customHeight="1">
      <c r="A32" s="219"/>
      <c r="B32" s="377" t="s">
        <v>31</v>
      </c>
      <c r="C32" s="377" t="s">
        <v>35</v>
      </c>
      <c r="D32" s="377" t="s">
        <v>36</v>
      </c>
      <c r="E32" s="309">
        <f ca="1">'Cost sharing calculations'!$F$355</f>
        <v>0</v>
      </c>
      <c r="F32" s="141"/>
    </row>
    <row r="33" spans="1:6" ht="16.5" customHeight="1">
      <c r="A33" s="219"/>
      <c r="B33" s="378"/>
      <c r="C33" s="378"/>
      <c r="D33" s="378"/>
      <c r="E33" s="309">
        <f>'Cost sharing calculations'!$F$529</f>
        <v>0</v>
      </c>
      <c r="F33" s="141"/>
    </row>
    <row r="34" spans="1:6" ht="19.5" customHeight="1">
      <c r="A34" s="219"/>
      <c r="B34" s="377" t="s">
        <v>31</v>
      </c>
      <c r="C34" s="377" t="s">
        <v>37</v>
      </c>
      <c r="D34" s="377" t="s">
        <v>38</v>
      </c>
      <c r="E34" s="308" t="str">
        <f>'Cost sharing calculations'!$E$501</f>
        <v>Actuals for CMA excluded items - WWN - nominal</v>
      </c>
      <c r="F34" s="141"/>
    </row>
    <row r="35" spans="1:6" ht="19.5" customHeight="1">
      <c r="A35" s="219"/>
      <c r="B35" s="378"/>
      <c r="C35" s="378"/>
      <c r="D35" s="378"/>
      <c r="E35" s="308" t="str">
        <f>Bioresources!$E$67</f>
        <v>Actuals for CMA excluded items - BIO - nominal</v>
      </c>
      <c r="F35" s="141"/>
    </row>
    <row r="36" spans="1:6" ht="19.5" customHeight="1">
      <c r="A36" s="219"/>
      <c r="B36" s="377" t="s">
        <v>31</v>
      </c>
      <c r="C36" s="377" t="s">
        <v>37</v>
      </c>
      <c r="D36" s="377" t="s">
        <v>39</v>
      </c>
      <c r="E36" s="308" t="str">
        <f>'Cost sharing calculations'!$E$505</f>
        <v>Allowance for CMA excluded items - WWN - real</v>
      </c>
      <c r="F36" s="141"/>
    </row>
    <row r="37" spans="1:6" ht="19.5" customHeight="1">
      <c r="A37" s="219"/>
      <c r="B37" s="378"/>
      <c r="C37" s="378"/>
      <c r="D37" s="378"/>
      <c r="E37" s="308" t="str">
        <f>Bioresources!$E$71</f>
        <v>Allowance for CMA excluded items - BIO - real</v>
      </c>
      <c r="F37" s="141"/>
    </row>
    <row r="38" spans="1:6" ht="16.5" customHeight="1">
      <c r="A38" s="219"/>
      <c r="B38" s="377" t="s">
        <v>31</v>
      </c>
      <c r="C38" s="377" t="s">
        <v>40</v>
      </c>
      <c r="D38" s="377" t="s">
        <v>41</v>
      </c>
      <c r="E38" s="309">
        <f>Bioresources!$F$91</f>
        <v>-1.3359145912546999</v>
      </c>
      <c r="F38" s="141"/>
    </row>
    <row r="39" spans="1:6" ht="16.5" customHeight="1">
      <c r="A39" s="219"/>
      <c r="B39" s="378"/>
      <c r="C39" s="378"/>
      <c r="D39" s="378"/>
      <c r="E39" s="309">
        <f>Bioresources!$F$95</f>
        <v>-2.1339934379782868</v>
      </c>
      <c r="F39" s="141"/>
    </row>
    <row r="40" spans="1:6" ht="25.5" customHeight="1">
      <c r="A40" s="219"/>
      <c r="B40" s="377" t="s">
        <v>31</v>
      </c>
      <c r="C40" s="377" t="s">
        <v>37</v>
      </c>
      <c r="D40" s="379" t="s">
        <v>42</v>
      </c>
      <c r="E40" s="311" t="str">
        <f>Bioresources!$E$75</f>
        <v>Variance to allowances for CMA excluded items - BIO</v>
      </c>
      <c r="F40" s="141"/>
    </row>
    <row r="41" spans="1:6" ht="15">
      <c r="A41" s="219"/>
      <c r="B41" s="378"/>
      <c r="C41" s="378"/>
      <c r="D41" s="380"/>
      <c r="E41" s="309" t="str">
        <f>'Cost sharing calculations'!$E$509</f>
        <v>Variance to allowances for CMA excluded items - WWN</v>
      </c>
      <c r="F41" s="141"/>
    </row>
    <row r="42" spans="1:6" ht="26.4">
      <c r="A42" s="219"/>
      <c r="B42" s="312" t="s">
        <v>31</v>
      </c>
      <c r="C42" s="312" t="s">
        <v>40</v>
      </c>
      <c r="D42" s="313" t="s">
        <v>43</v>
      </c>
      <c r="E42" s="314">
        <f>Bioresources!$F$95</f>
        <v>-2.1339934379782868</v>
      </c>
      <c r="F42" s="141"/>
    </row>
    <row r="43" spans="1:6" ht="14.7" customHeight="1">
      <c r="A43" s="219"/>
      <c r="B43" s="376" t="s">
        <v>44</v>
      </c>
      <c r="C43" s="376" t="s">
        <v>45</v>
      </c>
      <c r="D43" s="376" t="s">
        <v>46</v>
      </c>
      <c r="E43" s="363">
        <f>InpActive!O268</f>
        <v>0.6</v>
      </c>
      <c r="F43" s="141"/>
    </row>
    <row r="44" spans="1:6" ht="15">
      <c r="A44" s="219"/>
      <c r="B44" s="376"/>
      <c r="C44" s="376"/>
      <c r="D44" s="376"/>
      <c r="E44" s="363">
        <f>InpActive!O271</f>
        <v>0.6</v>
      </c>
      <c r="F44" s="141"/>
    </row>
    <row r="45" spans="1:6" ht="15">
      <c r="A45" s="219"/>
      <c r="B45" s="376"/>
      <c r="C45" s="376"/>
      <c r="D45" s="376"/>
      <c r="E45" s="363">
        <f>InpActive!O274</f>
        <v>0.6</v>
      </c>
      <c r="F45" s="141"/>
    </row>
    <row r="46" spans="1:6" ht="15">
      <c r="A46" s="219"/>
      <c r="B46" s="376"/>
      <c r="C46" s="376"/>
      <c r="D46" s="376"/>
      <c r="E46" s="363">
        <f>InpActive!O277</f>
        <v>0.6</v>
      </c>
      <c r="F46" s="141"/>
    </row>
    <row r="47" spans="1:6" ht="15">
      <c r="A47" s="219"/>
      <c r="B47" s="376"/>
      <c r="C47" s="376"/>
      <c r="D47" s="376"/>
      <c r="E47" s="363" t="str">
        <f ca="1">'Cost sharing calculations'!E39</f>
        <v>Active Sharing Rate - Underperformance Rate - WR</v>
      </c>
      <c r="F47" s="141"/>
    </row>
    <row r="48" spans="1:6" ht="15">
      <c r="A48" s="219"/>
      <c r="B48" s="376"/>
      <c r="C48" s="376"/>
      <c r="D48" s="376"/>
      <c r="E48" s="363" t="str">
        <f ca="1">'Cost sharing calculations'!E45</f>
        <v>Active Sharing Rate - Underperformance Rate - WN</v>
      </c>
      <c r="F48" s="141"/>
    </row>
    <row r="49" spans="1:6" ht="15">
      <c r="A49" s="219"/>
      <c r="B49" s="376"/>
      <c r="C49" s="376"/>
      <c r="D49" s="376"/>
      <c r="E49" s="363" t="str">
        <f>'Cost sharing calculations'!D144</f>
        <v>Under / Overperformance on net totex for cost sharing</v>
      </c>
      <c r="F49" s="141"/>
    </row>
    <row r="50" spans="1:6" ht="15">
      <c r="A50" s="219"/>
      <c r="B50" s="376"/>
      <c r="C50" s="376"/>
      <c r="D50" s="376"/>
      <c r="E50" s="363" t="str">
        <f>'Cost sharing calculations'!D311</f>
        <v>Under / Overperformance on net totex for cost sharing</v>
      </c>
      <c r="F50" s="141"/>
    </row>
    <row r="51" spans="1:6" ht="15">
      <c r="A51" s="219"/>
      <c r="B51" s="376"/>
      <c r="C51" s="376"/>
      <c r="D51" s="376"/>
      <c r="E51" s="363" t="str">
        <f>'Cost sharing calculations'!D480</f>
        <v>Under / Overperformance on net totex for cost sharing</v>
      </c>
      <c r="F51" s="141"/>
    </row>
    <row r="52" spans="1:6" ht="15">
      <c r="A52" s="219"/>
      <c r="B52" s="376"/>
      <c r="C52" s="376"/>
      <c r="D52" s="376"/>
      <c r="E52" s="363" t="str">
        <f>'Thames Tideway Tunnel'!D100</f>
        <v>Under / Overperformance on net totex for cost sharing</v>
      </c>
      <c r="F52" s="141"/>
    </row>
    <row r="53" spans="1:6">
      <c r="A53" s="220"/>
      <c r="B53" s="220"/>
      <c r="C53" s="141"/>
      <c r="D53" s="141"/>
      <c r="E53" s="141"/>
      <c r="F53" s="141"/>
    </row>
    <row r="54" spans="1:6" ht="15">
      <c r="A54" s="219" t="s">
        <v>47</v>
      </c>
      <c r="B54" s="220" t="s">
        <v>48</v>
      </c>
      <c r="C54" s="141"/>
      <c r="D54" s="141"/>
      <c r="E54" s="141"/>
      <c r="F54" s="141"/>
    </row>
    <row r="55" spans="1:6" ht="15">
      <c r="A55" s="219"/>
      <c r="B55" s="220" t="s">
        <v>49</v>
      </c>
      <c r="C55" s="141"/>
      <c r="D55" s="141"/>
      <c r="E55" s="141"/>
      <c r="F55" s="141"/>
    </row>
    <row r="56" spans="1:6" ht="15">
      <c r="A56" s="219"/>
      <c r="B56" s="141" t="s">
        <v>50</v>
      </c>
      <c r="C56" s="141"/>
      <c r="D56" s="141"/>
      <c r="E56" s="141"/>
      <c r="F56" s="141"/>
    </row>
    <row r="57" spans="1:6" ht="15">
      <c r="A57" s="219"/>
      <c r="B57" s="220" t="s">
        <v>51</v>
      </c>
      <c r="C57" s="141"/>
      <c r="D57" s="141"/>
      <c r="E57" s="141"/>
      <c r="F57" s="141"/>
    </row>
    <row r="58" spans="1:6" ht="15">
      <c r="A58" s="219"/>
      <c r="B58" s="220" t="s">
        <v>52</v>
      </c>
      <c r="C58" s="141"/>
      <c r="D58" s="141"/>
      <c r="E58" s="141"/>
      <c r="F58" s="141"/>
    </row>
    <row r="59" spans="1:6">
      <c r="A59" s="220"/>
      <c r="B59" s="141" t="s">
        <v>53</v>
      </c>
      <c r="C59" s="141"/>
      <c r="D59" s="141"/>
      <c r="E59" s="141"/>
      <c r="F59" s="141"/>
    </row>
    <row r="60" spans="1:6">
      <c r="A60" s="220"/>
      <c r="B60" s="220" t="s">
        <v>54</v>
      </c>
      <c r="C60" s="141"/>
      <c r="D60" s="141"/>
      <c r="E60" s="141"/>
      <c r="F60" s="141"/>
    </row>
    <row r="61" spans="1:6">
      <c r="A61" s="220"/>
      <c r="C61" s="141"/>
      <c r="D61" s="141"/>
      <c r="E61" s="141"/>
      <c r="F61" s="141"/>
    </row>
    <row r="62" spans="1:6" ht="15">
      <c r="A62" s="219" t="s">
        <v>55</v>
      </c>
      <c r="B62" s="220" t="s">
        <v>56</v>
      </c>
      <c r="D62" s="141"/>
      <c r="E62" s="141"/>
      <c r="F62" s="141"/>
    </row>
    <row r="63" spans="1:6" ht="15">
      <c r="A63" s="219"/>
      <c r="B63" s="223">
        <f ca="1">Check!$F$8</f>
        <v>0</v>
      </c>
      <c r="C63" s="141"/>
      <c r="D63" s="141"/>
      <c r="E63" s="141"/>
      <c r="F63" s="141"/>
    </row>
    <row r="64" spans="1:6">
      <c r="A64" s="220"/>
      <c r="B64" s="220"/>
      <c r="C64" s="141"/>
      <c r="D64" s="141"/>
      <c r="E64" s="141"/>
      <c r="F64" s="141"/>
    </row>
    <row r="65" spans="1:6">
      <c r="A65" s="141"/>
      <c r="B65" s="141"/>
      <c r="C65" s="141"/>
      <c r="D65" s="141"/>
      <c r="E65" s="141"/>
      <c r="F65" s="141"/>
    </row>
    <row r="66" spans="1:6" ht="14.4">
      <c r="A66" s="221" t="s">
        <v>57</v>
      </c>
      <c r="B66" s="221"/>
      <c r="C66" s="221"/>
      <c r="D66" s="221"/>
      <c r="E66" s="221"/>
      <c r="F66" s="221"/>
    </row>
    <row r="67" spans="1:6"/>
    <row r="68" spans="1:6"/>
    <row r="69" spans="1:6"/>
    <row r="70" spans="1:6"/>
    <row r="71" spans="1:6"/>
    <row r="72" spans="1:6"/>
    <row r="73" spans="1:6"/>
    <row r="74" spans="1:6"/>
    <row r="75" spans="1:6"/>
    <row r="76" spans="1:6"/>
    <row r="77" spans="1:6"/>
    <row r="78" spans="1:6"/>
    <row r="79" spans="1:6"/>
    <row r="80" spans="1:6"/>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sheetData>
  <mergeCells count="24">
    <mergeCell ref="B32:B33"/>
    <mergeCell ref="C32:C33"/>
    <mergeCell ref="D32:D33"/>
    <mergeCell ref="B34:B35"/>
    <mergeCell ref="C34:C35"/>
    <mergeCell ref="D34:D35"/>
    <mergeCell ref="C23:C28"/>
    <mergeCell ref="D23:D28"/>
    <mergeCell ref="B23:B28"/>
    <mergeCell ref="B30:B31"/>
    <mergeCell ref="C30:C31"/>
    <mergeCell ref="D30:D31"/>
    <mergeCell ref="B43:B52"/>
    <mergeCell ref="C43:C52"/>
    <mergeCell ref="D43:D52"/>
    <mergeCell ref="B36:B37"/>
    <mergeCell ref="C36:C37"/>
    <mergeCell ref="D36:D37"/>
    <mergeCell ref="C40:C41"/>
    <mergeCell ref="B40:B41"/>
    <mergeCell ref="D40:D41"/>
    <mergeCell ref="B38:B39"/>
    <mergeCell ref="C38:C39"/>
    <mergeCell ref="D38:D39"/>
  </mergeCells>
  <hyperlinks>
    <hyperlink ref="B8" r:id="rId1" xr:uid="{E0E9DDED-6362-4337-9985-8FDB92A4CA9B}"/>
  </hyperlinks>
  <pageMargins left="0.70866141732283472" right="0.70866141732283472" top="0.74803149606299213" bottom="0.74803149606299213" header="0.31496062992125984" footer="0.31496062992125984"/>
  <pageSetup paperSize="9" scale="63" fitToHeight="0" orientation="landscape" r:id="rId2"/>
  <headerFooter>
    <oddHeader>&amp;L&amp;F        &amp;CSheet: &amp;A      &amp;ROFFICIAL</oddHeader>
    <oddFooter>&amp;LPrinted on &amp;D at &amp;T      &amp;CPage &amp;P of &amp;N         &amp;ROfwat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6FC30-237E-4165-8397-AF537A365588}">
  <sheetPr codeName="Sheet8">
    <tabColor theme="1" tint="0.34998626667073579"/>
    <pageSetUpPr fitToPage="1"/>
  </sheetPr>
  <dimension ref="A1"/>
  <sheetViews>
    <sheetView zoomScale="80" zoomScaleNormal="80" workbookViewId="0"/>
  </sheetViews>
  <sheetFormatPr defaultRowHeight="13.8"/>
  <sheetData/>
  <pageMargins left="0.70866141732283472" right="0.70866141732283472" top="0.74803149606299213" bottom="0.74803149606299213" header="0.31496062992125984" footer="0.31496062992125984"/>
  <pageSetup paperSize="9" fitToHeight="0" orientation="landscape" r:id="rId1"/>
  <headerFooter>
    <oddHeader>&amp;L&amp;F        &amp;CSheet: &amp;A      &amp;ROFFICIAL</oddHeader>
    <oddFooter>&amp;LPrinted on &amp;D at &amp;T      &amp;CPage &amp;P of &amp;N         &amp;ROfwat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AAE87-F058-4E88-B6ED-D2D0F8AA86D4}">
  <sheetPr codeName="Sheet10">
    <pageSetUpPr fitToPage="1"/>
  </sheetPr>
  <dimension ref="A1:L52"/>
  <sheetViews>
    <sheetView zoomScale="80" zoomScaleNormal="80" workbookViewId="0">
      <pane ySplit="1" topLeftCell="A2" activePane="bottomLeft" state="frozen"/>
      <selection activeCell="A43" sqref="A43:XFD52"/>
      <selection pane="bottomLeft"/>
    </sheetView>
  </sheetViews>
  <sheetFormatPr defaultColWidth="0" defaultRowHeight="13.8"/>
  <cols>
    <col min="1" max="2" width="8.69921875" customWidth="1"/>
    <col min="3" max="7" width="1" customWidth="1"/>
    <col min="8" max="8" width="35.69921875" bestFit="1" customWidth="1"/>
    <col min="9" max="9" width="8.69921875" customWidth="1"/>
    <col min="10" max="10" width="40" bestFit="1" customWidth="1"/>
    <col min="11" max="12" width="8.69921875" customWidth="1"/>
    <col min="13" max="16384" width="9" hidden="1"/>
  </cols>
  <sheetData>
    <row r="1" spans="1:12" ht="24.6">
      <c r="A1" s="1" t="str">
        <f ca="1" xml:space="preserve"> RIGHT(CELL("filename", $A$1), LEN(CELL("filename", $A$1)) - SEARCH("]", CELL("filename", $A$1)))</f>
        <v>Style Guide</v>
      </c>
      <c r="B1" s="1"/>
      <c r="C1" s="1"/>
      <c r="D1" s="1"/>
      <c r="E1" s="1"/>
      <c r="F1" s="1"/>
      <c r="G1" s="1"/>
      <c r="H1" s="1"/>
      <c r="I1" s="1"/>
      <c r="J1" s="1"/>
      <c r="K1" s="1"/>
      <c r="L1" s="1"/>
    </row>
    <row r="3" spans="1:12">
      <c r="A3" s="224" t="s">
        <v>58</v>
      </c>
      <c r="B3" s="224"/>
      <c r="C3" s="225"/>
      <c r="D3" s="226"/>
      <c r="E3" s="224"/>
      <c r="F3" s="224"/>
      <c r="G3" s="224"/>
      <c r="H3" s="224"/>
      <c r="I3" s="224"/>
      <c r="J3" s="224"/>
      <c r="K3" s="224"/>
      <c r="L3" s="224"/>
    </row>
    <row r="4" spans="1:12">
      <c r="A4" s="189"/>
      <c r="B4" s="189"/>
      <c r="C4" s="227"/>
      <c r="D4" s="228"/>
      <c r="E4" s="229"/>
      <c r="F4" s="200"/>
      <c r="G4" s="200"/>
      <c r="H4" s="200"/>
      <c r="I4" s="200"/>
      <c r="J4" s="200"/>
      <c r="K4" s="200"/>
      <c r="L4" s="200"/>
    </row>
    <row r="5" spans="1:12">
      <c r="A5" s="189"/>
      <c r="B5" s="189"/>
      <c r="C5" s="227"/>
      <c r="D5" s="228"/>
      <c r="E5" s="200"/>
      <c r="F5" s="200"/>
      <c r="G5" s="200"/>
      <c r="H5" s="230" t="s">
        <v>59</v>
      </c>
      <c r="I5" s="200"/>
      <c r="J5" s="200" t="s">
        <v>60</v>
      </c>
      <c r="K5" s="200"/>
      <c r="L5" s="200"/>
    </row>
    <row r="6" spans="1:12">
      <c r="A6" s="189"/>
      <c r="B6" s="189"/>
      <c r="C6" s="227"/>
      <c r="D6" s="228"/>
      <c r="E6" s="200"/>
      <c r="F6" s="200"/>
      <c r="G6" s="200"/>
      <c r="H6" s="231"/>
      <c r="I6" s="200"/>
      <c r="J6" s="200"/>
      <c r="K6" s="200"/>
      <c r="L6" s="200"/>
    </row>
    <row r="7" spans="1:12">
      <c r="A7" s="189"/>
      <c r="B7" s="189"/>
      <c r="C7" s="227"/>
      <c r="D7" s="228"/>
      <c r="E7" s="200"/>
      <c r="F7" s="200"/>
      <c r="G7" s="200"/>
      <c r="H7" s="232" t="s">
        <v>61</v>
      </c>
      <c r="I7" s="200"/>
      <c r="J7" s="200" t="s">
        <v>62</v>
      </c>
      <c r="K7" s="200"/>
      <c r="L7" s="200"/>
    </row>
    <row r="8" spans="1:12">
      <c r="A8" s="189"/>
      <c r="B8" s="189"/>
      <c r="C8" s="227"/>
      <c r="D8" s="228"/>
      <c r="E8" s="200"/>
      <c r="F8" s="200"/>
      <c r="G8" s="200"/>
      <c r="H8" s="231"/>
      <c r="I8" s="200"/>
      <c r="J8" s="200"/>
      <c r="K8" s="200"/>
      <c r="L8" s="200"/>
    </row>
    <row r="9" spans="1:12">
      <c r="A9" s="189"/>
      <c r="B9" s="189"/>
      <c r="C9" s="227"/>
      <c r="D9" s="228"/>
      <c r="E9" s="200"/>
      <c r="F9" s="200"/>
      <c r="G9" s="200"/>
      <c r="H9" s="233" t="s">
        <v>63</v>
      </c>
      <c r="I9" s="200"/>
      <c r="J9" s="200" t="s">
        <v>64</v>
      </c>
      <c r="K9" s="200"/>
      <c r="L9" s="200"/>
    </row>
    <row r="10" spans="1:12">
      <c r="A10" s="189"/>
      <c r="B10" s="189"/>
      <c r="C10" s="227"/>
      <c r="D10" s="228"/>
      <c r="E10" s="200"/>
      <c r="F10" s="200"/>
      <c r="G10" s="200"/>
      <c r="H10" s="231"/>
      <c r="I10" s="200"/>
      <c r="J10" s="200"/>
      <c r="K10" s="200"/>
      <c r="L10" s="200"/>
    </row>
    <row r="11" spans="1:12">
      <c r="A11" s="189"/>
      <c r="B11" s="189"/>
      <c r="C11" s="227"/>
      <c r="D11" s="228"/>
      <c r="E11" s="200"/>
      <c r="F11" s="200"/>
      <c r="G11" s="200"/>
      <c r="H11" s="234" t="s">
        <v>65</v>
      </c>
      <c r="I11" s="200"/>
      <c r="J11" s="200" t="s">
        <v>66</v>
      </c>
      <c r="K11" s="200"/>
      <c r="L11" s="200"/>
    </row>
    <row r="12" spans="1:12">
      <c r="A12" s="189"/>
      <c r="B12" s="189"/>
      <c r="C12" s="227"/>
      <c r="D12" s="228"/>
      <c r="E12" s="200"/>
      <c r="F12" s="200"/>
      <c r="G12" s="200"/>
      <c r="H12" s="231"/>
      <c r="I12" s="200"/>
      <c r="J12" s="200"/>
      <c r="K12" s="200"/>
      <c r="L12" s="200"/>
    </row>
    <row r="13" spans="1:12">
      <c r="A13" s="189"/>
      <c r="B13" s="189"/>
      <c r="C13" s="227"/>
      <c r="D13" s="228"/>
      <c r="E13" s="200"/>
      <c r="F13" s="200"/>
      <c r="G13" s="200"/>
      <c r="H13" s="235" t="s">
        <v>67</v>
      </c>
      <c r="I13" s="200"/>
      <c r="J13" s="200" t="s">
        <v>68</v>
      </c>
      <c r="K13" s="200"/>
      <c r="L13" s="200"/>
    </row>
    <row r="14" spans="1:12">
      <c r="A14" s="189"/>
      <c r="B14" s="189"/>
      <c r="C14" s="227"/>
      <c r="D14" s="228"/>
      <c r="E14" s="200"/>
      <c r="F14" s="200"/>
      <c r="G14" s="200"/>
      <c r="H14" s="200"/>
      <c r="I14" s="200"/>
      <c r="J14" s="200"/>
      <c r="K14" s="200"/>
      <c r="L14" s="200"/>
    </row>
    <row r="15" spans="1:12">
      <c r="A15" s="189"/>
      <c r="B15" s="189"/>
      <c r="C15" s="227"/>
      <c r="D15" s="228"/>
      <c r="E15" s="200"/>
      <c r="F15" s="200"/>
      <c r="G15" s="200"/>
      <c r="H15" s="200"/>
      <c r="I15" s="200"/>
      <c r="J15" s="200"/>
      <c r="K15" s="200"/>
      <c r="L15" s="200"/>
    </row>
    <row r="16" spans="1:12">
      <c r="A16" s="224" t="s">
        <v>69</v>
      </c>
      <c r="B16" s="224"/>
      <c r="C16" s="225"/>
      <c r="D16" s="226"/>
      <c r="E16" s="224"/>
      <c r="F16" s="224"/>
      <c r="G16" s="224"/>
      <c r="H16" s="224"/>
      <c r="I16" s="224"/>
      <c r="J16" s="224"/>
      <c r="K16" s="224"/>
      <c r="L16" s="224"/>
    </row>
    <row r="17" spans="1:12">
      <c r="A17" s="189"/>
      <c r="B17" s="189"/>
      <c r="C17" s="227"/>
      <c r="D17" s="228"/>
      <c r="E17" s="200"/>
      <c r="F17" s="200"/>
      <c r="G17" s="200"/>
      <c r="H17" s="200"/>
      <c r="I17" s="200"/>
      <c r="J17" s="200"/>
      <c r="K17" s="200"/>
      <c r="L17" s="200"/>
    </row>
    <row r="18" spans="1:12">
      <c r="A18" s="189"/>
      <c r="B18" s="189" t="s">
        <v>70</v>
      </c>
      <c r="C18" s="227"/>
      <c r="D18" s="228"/>
      <c r="E18" s="200"/>
      <c r="F18" s="200"/>
      <c r="G18" s="200"/>
      <c r="H18" s="200"/>
      <c r="I18" s="200"/>
      <c r="J18" s="200"/>
      <c r="K18" s="200"/>
      <c r="L18" s="200"/>
    </row>
    <row r="19" spans="1:12">
      <c r="A19" s="189"/>
      <c r="B19" s="189"/>
      <c r="C19" s="227"/>
      <c r="D19" s="228"/>
      <c r="E19" s="200"/>
      <c r="F19" s="200"/>
      <c r="G19" s="200"/>
      <c r="H19" s="236" t="s">
        <v>71</v>
      </c>
      <c r="I19" s="200"/>
      <c r="J19" s="200" t="s">
        <v>72</v>
      </c>
      <c r="K19" s="200"/>
      <c r="L19" s="200"/>
    </row>
    <row r="20" spans="1:12">
      <c r="A20" s="189"/>
      <c r="B20" s="189"/>
      <c r="C20" s="227"/>
      <c r="D20" s="228"/>
      <c r="E20" s="200"/>
      <c r="F20" s="200"/>
      <c r="G20" s="200"/>
      <c r="H20" s="200"/>
      <c r="I20" s="200"/>
      <c r="J20" s="200"/>
      <c r="K20" s="200"/>
      <c r="L20" s="200"/>
    </row>
    <row r="21" spans="1:12">
      <c r="A21" s="189"/>
      <c r="B21" s="189"/>
      <c r="C21" s="227"/>
      <c r="D21" s="228"/>
      <c r="E21" s="200"/>
      <c r="F21" s="200"/>
      <c r="G21" s="200"/>
      <c r="H21" s="237" t="s">
        <v>73</v>
      </c>
      <c r="I21" s="200"/>
      <c r="J21" s="200" t="s">
        <v>74</v>
      </c>
      <c r="K21" s="200"/>
      <c r="L21" s="200"/>
    </row>
    <row r="22" spans="1:12">
      <c r="A22" s="189"/>
      <c r="B22" s="189"/>
      <c r="C22" s="227"/>
      <c r="D22" s="228"/>
      <c r="E22" s="200"/>
      <c r="F22" s="200"/>
      <c r="G22" s="200"/>
      <c r="H22" s="200"/>
      <c r="I22" s="200"/>
      <c r="J22" s="200"/>
      <c r="K22" s="200"/>
      <c r="L22" s="200"/>
    </row>
    <row r="23" spans="1:12">
      <c r="A23" s="189"/>
      <c r="B23" s="189"/>
      <c r="C23" s="227"/>
      <c r="D23" s="228"/>
      <c r="E23" s="200"/>
      <c r="F23" s="200"/>
      <c r="G23" s="200"/>
      <c r="H23" s="200" t="s">
        <v>75</v>
      </c>
      <c r="I23" s="200"/>
      <c r="J23" s="200" t="s">
        <v>76</v>
      </c>
      <c r="K23" s="200"/>
      <c r="L23" s="200"/>
    </row>
    <row r="24" spans="1:12">
      <c r="A24" s="189"/>
      <c r="B24" s="189"/>
      <c r="C24" s="227"/>
      <c r="D24" s="228"/>
      <c r="E24" s="200"/>
      <c r="F24" s="200"/>
      <c r="G24" s="200"/>
      <c r="H24" s="200"/>
      <c r="I24" s="200"/>
      <c r="J24" s="200"/>
      <c r="K24" s="200"/>
      <c r="L24" s="200"/>
    </row>
    <row r="25" spans="1:12">
      <c r="A25" s="189"/>
      <c r="B25" s="189" t="s">
        <v>77</v>
      </c>
      <c r="C25" s="227"/>
      <c r="D25" s="228"/>
      <c r="E25" s="200"/>
      <c r="F25" s="200"/>
      <c r="G25" s="200"/>
      <c r="H25" s="200"/>
      <c r="I25" s="200"/>
      <c r="J25" s="200"/>
      <c r="K25" s="200"/>
      <c r="L25" s="200"/>
    </row>
    <row r="26" spans="1:12">
      <c r="A26" s="189"/>
      <c r="B26" s="189"/>
      <c r="C26" s="227"/>
      <c r="D26" s="228"/>
      <c r="E26" s="200"/>
      <c r="F26" s="200"/>
      <c r="G26" s="200"/>
      <c r="H26" s="238" t="s">
        <v>78</v>
      </c>
      <c r="I26" s="200"/>
      <c r="J26" s="200" t="s">
        <v>79</v>
      </c>
      <c r="K26" s="200"/>
      <c r="L26" s="200"/>
    </row>
    <row r="27" spans="1:12">
      <c r="A27" s="189"/>
      <c r="B27" s="189"/>
      <c r="C27" s="227"/>
      <c r="D27" s="228"/>
      <c r="E27" s="200"/>
      <c r="F27" s="200"/>
      <c r="G27" s="200"/>
      <c r="H27" s="200"/>
      <c r="I27" s="200"/>
      <c r="J27" s="200"/>
      <c r="K27" s="200"/>
      <c r="L27" s="200"/>
    </row>
    <row r="28" spans="1:12">
      <c r="A28" s="189"/>
      <c r="B28" s="189"/>
      <c r="C28" s="227"/>
      <c r="D28" s="228"/>
      <c r="E28" s="200"/>
      <c r="F28" s="200"/>
      <c r="G28" s="200"/>
      <c r="H28" s="239" t="s">
        <v>80</v>
      </c>
      <c r="I28" s="200"/>
      <c r="J28" s="200" t="s">
        <v>81</v>
      </c>
      <c r="K28" s="200"/>
      <c r="L28" s="200"/>
    </row>
    <row r="29" spans="1:12">
      <c r="A29" s="189"/>
      <c r="B29" s="189"/>
      <c r="C29" s="227"/>
      <c r="D29" s="228"/>
      <c r="E29" s="200"/>
      <c r="F29" s="200"/>
      <c r="G29" s="200"/>
      <c r="H29" s="200"/>
      <c r="I29" s="200"/>
      <c r="J29" s="200"/>
      <c r="K29" s="200"/>
      <c r="L29" s="200"/>
    </row>
    <row r="30" spans="1:12">
      <c r="A30" s="189"/>
      <c r="B30" s="189"/>
      <c r="C30" s="227"/>
      <c r="D30" s="228"/>
      <c r="E30" s="200"/>
      <c r="F30" s="200"/>
      <c r="G30" s="200"/>
      <c r="H30" s="240" t="s">
        <v>82</v>
      </c>
      <c r="I30" s="200"/>
      <c r="J30" s="200" t="s">
        <v>83</v>
      </c>
      <c r="K30" s="200"/>
      <c r="L30" s="200"/>
    </row>
    <row r="31" spans="1:12">
      <c r="A31" s="189"/>
      <c r="B31" s="189"/>
      <c r="C31" s="227"/>
      <c r="D31" s="228"/>
      <c r="E31" s="200"/>
      <c r="F31" s="200"/>
      <c r="G31" s="200"/>
      <c r="H31" s="200"/>
      <c r="I31" s="200"/>
      <c r="J31" s="200"/>
      <c r="K31" s="200"/>
      <c r="L31" s="200"/>
    </row>
    <row r="32" spans="1:12">
      <c r="A32" s="189"/>
      <c r="B32" s="189"/>
      <c r="C32" s="227"/>
      <c r="D32" s="228"/>
      <c r="E32" s="200"/>
      <c r="F32" s="200"/>
      <c r="G32" s="200"/>
      <c r="H32" s="241" t="s">
        <v>84</v>
      </c>
      <c r="I32" s="200"/>
      <c r="J32" s="200" t="s">
        <v>85</v>
      </c>
      <c r="K32" s="200"/>
      <c r="L32" s="200"/>
    </row>
    <row r="33" spans="1:12">
      <c r="A33" s="189"/>
      <c r="B33" s="189"/>
      <c r="C33" s="227"/>
      <c r="D33" s="228"/>
      <c r="E33" s="200"/>
      <c r="F33" s="200"/>
      <c r="G33" s="200"/>
      <c r="H33" s="200"/>
      <c r="I33" s="200"/>
      <c r="J33" s="200"/>
      <c r="K33" s="200"/>
      <c r="L33" s="200"/>
    </row>
    <row r="34" spans="1:12">
      <c r="A34" s="189"/>
      <c r="B34" s="189"/>
      <c r="C34" s="227"/>
      <c r="D34" s="228"/>
      <c r="E34" s="200"/>
      <c r="F34" s="200"/>
      <c r="G34" s="200"/>
      <c r="H34" s="240" t="s">
        <v>86</v>
      </c>
      <c r="I34" s="200"/>
      <c r="J34" s="200" t="s">
        <v>87</v>
      </c>
      <c r="K34" s="200"/>
      <c r="L34" s="200"/>
    </row>
    <row r="35" spans="1:12">
      <c r="A35" s="189"/>
      <c r="B35" s="189"/>
      <c r="C35" s="227"/>
      <c r="D35" s="228"/>
      <c r="E35" s="200"/>
      <c r="F35" s="200"/>
      <c r="G35" s="200"/>
      <c r="H35" s="200"/>
      <c r="I35" s="200"/>
      <c r="J35" s="200"/>
      <c r="K35" s="200"/>
      <c r="L35" s="200"/>
    </row>
    <row r="36" spans="1:12">
      <c r="A36" s="189"/>
      <c r="B36" s="189" t="s">
        <v>88</v>
      </c>
      <c r="C36" s="227"/>
      <c r="D36" s="228"/>
      <c r="E36" s="200"/>
      <c r="F36" s="200"/>
      <c r="G36" s="200"/>
      <c r="H36" s="200"/>
      <c r="I36" s="200"/>
      <c r="J36" s="200"/>
      <c r="K36" s="200"/>
      <c r="L36" s="200"/>
    </row>
    <row r="37" spans="1:12">
      <c r="A37" s="189"/>
      <c r="B37" s="189"/>
      <c r="C37" s="227"/>
      <c r="D37" s="228"/>
      <c r="E37" s="200"/>
      <c r="F37" s="200"/>
      <c r="G37" s="200"/>
      <c r="H37" s="242" t="s">
        <v>89</v>
      </c>
      <c r="I37" s="200"/>
      <c r="J37" s="200" t="s">
        <v>90</v>
      </c>
      <c r="K37" s="200"/>
      <c r="L37" s="200"/>
    </row>
    <row r="38" spans="1:12">
      <c r="A38" s="189"/>
      <c r="B38" s="189"/>
      <c r="C38" s="227"/>
      <c r="D38" s="228"/>
      <c r="E38" s="200"/>
      <c r="F38" s="200"/>
      <c r="G38" s="200"/>
      <c r="H38" s="200"/>
      <c r="I38" s="200"/>
      <c r="J38" s="200"/>
      <c r="K38" s="200"/>
      <c r="L38" s="200"/>
    </row>
    <row r="39" spans="1:12">
      <c r="A39" s="189"/>
      <c r="B39" s="189"/>
      <c r="C39" s="227"/>
      <c r="D39" s="228"/>
      <c r="E39" s="200"/>
      <c r="F39" s="200"/>
      <c r="G39" s="200"/>
      <c r="H39" s="243" t="s">
        <v>91</v>
      </c>
      <c r="I39" s="200"/>
      <c r="J39" s="200" t="s">
        <v>92</v>
      </c>
      <c r="K39" s="200"/>
      <c r="L39" s="200"/>
    </row>
    <row r="40" spans="1:12">
      <c r="A40" s="189"/>
      <c r="B40" s="189"/>
      <c r="C40" s="227"/>
      <c r="D40" s="228"/>
      <c r="E40" s="200"/>
      <c r="F40" s="200"/>
      <c r="G40" s="200"/>
      <c r="H40" s="200"/>
      <c r="I40" s="200"/>
      <c r="J40" s="200"/>
      <c r="K40" s="200"/>
      <c r="L40" s="200"/>
    </row>
    <row r="41" spans="1:12">
      <c r="A41" s="189"/>
      <c r="B41" s="189"/>
      <c r="C41" s="227"/>
      <c r="D41" s="228"/>
      <c r="E41" s="200"/>
      <c r="F41" s="200"/>
      <c r="G41" s="200"/>
      <c r="H41" s="244" t="s">
        <v>93</v>
      </c>
      <c r="I41" s="200"/>
      <c r="J41" s="200" t="s">
        <v>94</v>
      </c>
      <c r="K41" s="200"/>
      <c r="L41" s="200"/>
    </row>
    <row r="42" spans="1:12">
      <c r="A42" s="189"/>
      <c r="B42" s="189"/>
      <c r="C42" s="227"/>
      <c r="D42" s="228"/>
      <c r="E42" s="200"/>
      <c r="F42" s="200"/>
      <c r="G42" s="200"/>
      <c r="H42" s="200"/>
      <c r="I42" s="200"/>
      <c r="J42" s="200"/>
      <c r="K42" s="200"/>
      <c r="L42" s="200"/>
    </row>
    <row r="43" spans="1:12">
      <c r="A43" s="189"/>
      <c r="B43" s="189"/>
      <c r="C43" s="227"/>
      <c r="D43" s="228"/>
      <c r="E43" s="200"/>
      <c r="F43" s="200"/>
      <c r="G43" s="200"/>
      <c r="H43" s="245" t="s">
        <v>95</v>
      </c>
      <c r="I43" s="200"/>
      <c r="J43" s="200" t="s">
        <v>96</v>
      </c>
      <c r="K43" s="200"/>
      <c r="L43" s="200"/>
    </row>
    <row r="44" spans="1:12">
      <c r="A44" s="189"/>
      <c r="B44" s="189"/>
      <c r="C44" s="227"/>
      <c r="D44" s="228"/>
      <c r="E44" s="200"/>
      <c r="F44" s="200"/>
      <c r="G44" s="200"/>
      <c r="H44" s="200"/>
      <c r="I44" s="200"/>
      <c r="J44" s="200"/>
      <c r="K44" s="200"/>
      <c r="L44" s="200"/>
    </row>
    <row r="45" spans="1:12">
      <c r="A45" s="189"/>
      <c r="B45" s="189"/>
      <c r="C45" s="227"/>
      <c r="D45" s="228"/>
      <c r="E45" s="200"/>
      <c r="F45" s="200"/>
      <c r="G45" s="200"/>
      <c r="H45" s="246" t="s">
        <v>97</v>
      </c>
      <c r="I45" s="200"/>
      <c r="J45" s="200" t="s">
        <v>98</v>
      </c>
      <c r="K45" s="200"/>
      <c r="L45" s="200"/>
    </row>
    <row r="46" spans="1:12">
      <c r="A46" s="189"/>
      <c r="B46" s="189"/>
      <c r="C46" s="227"/>
      <c r="D46" s="228"/>
      <c r="E46" s="200"/>
      <c r="F46" s="200"/>
      <c r="G46" s="200"/>
      <c r="H46" s="200"/>
      <c r="I46" s="200"/>
      <c r="J46" s="200"/>
      <c r="K46" s="200"/>
      <c r="L46" s="200"/>
    </row>
    <row r="47" spans="1:12">
      <c r="A47" s="189"/>
      <c r="B47" s="189" t="s">
        <v>99</v>
      </c>
      <c r="C47" s="227"/>
      <c r="D47" s="228"/>
      <c r="E47" s="200"/>
      <c r="F47" s="200"/>
      <c r="G47" s="200"/>
      <c r="H47" s="200"/>
      <c r="I47" s="200"/>
      <c r="J47" s="200"/>
      <c r="K47" s="200"/>
      <c r="L47" s="200"/>
    </row>
    <row r="48" spans="1:12">
      <c r="A48" s="189"/>
      <c r="B48" s="189"/>
      <c r="C48" s="227"/>
      <c r="D48" s="228"/>
      <c r="E48" s="200"/>
      <c r="F48" s="200"/>
      <c r="G48" s="200"/>
      <c r="H48" s="247" t="s">
        <v>100</v>
      </c>
      <c r="I48" s="200"/>
      <c r="J48" s="200" t="s">
        <v>101</v>
      </c>
      <c r="K48" s="200"/>
      <c r="L48" s="200"/>
    </row>
    <row r="49" spans="1:12">
      <c r="A49" s="189"/>
      <c r="B49" s="189"/>
      <c r="C49" s="227"/>
      <c r="D49" s="228"/>
      <c r="E49" s="200"/>
      <c r="F49" s="200"/>
      <c r="G49" s="200"/>
      <c r="H49" s="200"/>
      <c r="I49" s="200"/>
      <c r="J49" s="200"/>
      <c r="K49" s="200"/>
      <c r="L49" s="200"/>
    </row>
    <row r="50" spans="1:12">
      <c r="A50" s="189"/>
      <c r="B50" s="189"/>
      <c r="C50" s="227"/>
      <c r="D50" s="228"/>
      <c r="E50" s="200"/>
      <c r="F50" s="200"/>
      <c r="G50" s="200"/>
      <c r="H50" s="248" t="s">
        <v>102</v>
      </c>
      <c r="I50" s="200"/>
      <c r="J50" s="200" t="s">
        <v>103</v>
      </c>
      <c r="K50" s="200"/>
      <c r="L50" s="200"/>
    </row>
    <row r="51" spans="1:12">
      <c r="A51" s="189"/>
      <c r="B51" s="189"/>
      <c r="C51" s="227"/>
      <c r="D51" s="228"/>
      <c r="E51" s="200"/>
      <c r="F51" s="200"/>
      <c r="G51" s="200"/>
      <c r="H51" s="200"/>
      <c r="I51" s="200"/>
      <c r="J51" s="200"/>
      <c r="K51" s="200"/>
      <c r="L51" s="200"/>
    </row>
    <row r="52" spans="1:12">
      <c r="A52" s="249" t="s">
        <v>104</v>
      </c>
      <c r="B52" s="249"/>
      <c r="C52" s="250"/>
      <c r="D52" s="250"/>
      <c r="E52" s="251"/>
      <c r="F52" s="252"/>
      <c r="G52" s="249"/>
      <c r="H52" s="249"/>
      <c r="I52" s="253"/>
      <c r="J52" s="249"/>
      <c r="K52" s="249"/>
      <c r="L52" s="249"/>
    </row>
  </sheetData>
  <pageMargins left="0.70866141732283472" right="0.70866141732283472" top="0.74803149606299213" bottom="0.74803149606299213" header="0.31496062992125984" footer="0.31496062992125984"/>
  <pageSetup paperSize="9" scale="97" fitToHeight="0" orientation="landscape" r:id="rId1"/>
  <headerFooter>
    <oddHeader>&amp;L&amp;F        &amp;CSheet: &amp;A      &amp;ROFFICIAL</oddHeader>
    <oddFooter>&amp;LPrinted on &amp;D at &amp;T      &amp;CPage &amp;P of &amp;N         &amp;ROfwat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44332-44CE-4A3D-A1C1-6691E917FA1A}">
  <sheetPr codeName="Sheet11">
    <pageSetUpPr fitToPage="1"/>
  </sheetPr>
  <dimension ref="A1:K26"/>
  <sheetViews>
    <sheetView zoomScale="80" zoomScaleNormal="80" workbookViewId="0">
      <pane ySplit="1" topLeftCell="A2" activePane="bottomLeft" state="frozen"/>
      <selection activeCell="A43" sqref="A43:XFD52"/>
      <selection pane="bottomLeft" activeCell="D16" sqref="D16"/>
    </sheetView>
  </sheetViews>
  <sheetFormatPr defaultColWidth="0" defaultRowHeight="13.8" zeroHeight="1"/>
  <cols>
    <col min="1" max="1" width="8.69921875" customWidth="1"/>
    <col min="2" max="2" width="25.69921875" customWidth="1"/>
    <col min="3" max="3" width="4.8984375" customWidth="1"/>
    <col min="4" max="4" width="25.69921875" customWidth="1"/>
    <col min="5" max="5" width="4.8984375" customWidth="1"/>
    <col min="6" max="6" width="26.59765625" customWidth="1"/>
    <col min="7" max="7" width="4.8984375" customWidth="1"/>
    <col min="8" max="8" width="25.69921875" customWidth="1"/>
    <col min="9" max="9" width="4.8984375" customWidth="1"/>
    <col min="10" max="10" width="25.69921875" customWidth="1"/>
    <col min="11" max="11" width="5.5" customWidth="1"/>
    <col min="12" max="16384" width="9" hidden="1"/>
  </cols>
  <sheetData>
    <row r="1" spans="1:11" ht="24.6">
      <c r="A1" s="1" t="str">
        <f ca="1" xml:space="preserve"> RIGHT(CELL("filename", $A$1), LEN(CELL("filename", $A$1)) - SEARCH("]", CELL("filename", $A$1)))</f>
        <v>ToC</v>
      </c>
      <c r="B1" s="254"/>
      <c r="C1" s="254"/>
      <c r="D1" s="254"/>
      <c r="E1" s="254"/>
      <c r="F1" s="254"/>
      <c r="G1" s="254"/>
      <c r="H1" s="254"/>
      <c r="I1" s="254"/>
      <c r="J1" s="254"/>
      <c r="K1" s="254"/>
    </row>
    <row r="2" spans="1:11">
      <c r="A2" s="255"/>
      <c r="B2" s="255"/>
      <c r="C2" s="255"/>
      <c r="D2" s="255"/>
      <c r="E2" s="255"/>
      <c r="F2" s="255"/>
      <c r="G2" s="255"/>
      <c r="H2" s="255"/>
      <c r="I2" s="255"/>
      <c r="J2" s="255"/>
    </row>
    <row r="3" spans="1:11">
      <c r="A3" s="255"/>
      <c r="B3" s="255" t="s">
        <v>105</v>
      </c>
      <c r="C3" s="255"/>
      <c r="D3" s="256" t="s">
        <v>106</v>
      </c>
      <c r="E3" s="255"/>
      <c r="F3" s="255" t="s">
        <v>107</v>
      </c>
      <c r="G3" s="255"/>
      <c r="H3" s="256" t="s">
        <v>108</v>
      </c>
      <c r="I3" s="255"/>
      <c r="J3" s="255" t="s">
        <v>109</v>
      </c>
    </row>
    <row r="4" spans="1:11">
      <c r="A4" s="255"/>
      <c r="B4" s="255"/>
      <c r="C4" s="255"/>
      <c r="D4" s="255"/>
      <c r="E4" s="255"/>
      <c r="F4" s="255"/>
      <c r="G4" s="255"/>
      <c r="H4" s="255"/>
      <c r="I4" s="255"/>
      <c r="J4" s="255"/>
    </row>
    <row r="5" spans="1:11">
      <c r="A5" s="255"/>
      <c r="B5" s="257" t="str">
        <f>Cover!A1</f>
        <v>Cover</v>
      </c>
      <c r="C5" s="255"/>
      <c r="D5" s="258" t="str">
        <f ca="1">InpActive!A1</f>
        <v>InpActive</v>
      </c>
      <c r="E5" s="255"/>
      <c r="F5" s="259" t="str">
        <f ca="1">Index!A1</f>
        <v>Index</v>
      </c>
      <c r="G5" s="255"/>
      <c r="H5" s="260" t="str">
        <f ca="1">Outputs!A1</f>
        <v>Outputs</v>
      </c>
      <c r="I5" s="255"/>
      <c r="J5" s="261" t="str">
        <f ca="1">Check!A1</f>
        <v>Check</v>
      </c>
    </row>
    <row r="6" spans="1:11" ht="37.5" customHeight="1">
      <c r="A6" s="255"/>
      <c r="B6" s="255" t="s">
        <v>110</v>
      </c>
      <c r="C6" s="255"/>
      <c r="D6" s="255" t="s">
        <v>111</v>
      </c>
      <c r="E6" s="255"/>
      <c r="F6" s="262" t="s">
        <v>112</v>
      </c>
      <c r="G6" s="255"/>
      <c r="H6" s="262" t="s">
        <v>113</v>
      </c>
      <c r="I6" s="255"/>
      <c r="J6" s="262" t="s">
        <v>114</v>
      </c>
    </row>
    <row r="7" spans="1:11">
      <c r="A7" s="255"/>
      <c r="B7" s="255"/>
      <c r="C7" s="255"/>
      <c r="D7" s="255"/>
      <c r="E7" s="255"/>
      <c r="F7" s="263"/>
      <c r="G7" s="255"/>
      <c r="H7" s="255"/>
      <c r="I7" s="255"/>
      <c r="J7" s="255"/>
    </row>
    <row r="8" spans="1:11">
      <c r="A8" s="255"/>
      <c r="B8" s="257" t="str">
        <f ca="1">'Style Guide'!A1</f>
        <v>Style Guide</v>
      </c>
      <c r="C8" s="255"/>
      <c r="D8" s="255"/>
      <c r="E8" s="255"/>
      <c r="F8" s="259" t="str">
        <f ca="1">Time!A1</f>
        <v>Time</v>
      </c>
      <c r="G8" s="255"/>
      <c r="H8" s="255"/>
      <c r="I8" s="255"/>
      <c r="J8" s="255"/>
    </row>
    <row r="9" spans="1:11" ht="37.5" customHeight="1">
      <c r="A9" s="255"/>
      <c r="B9" s="262" t="s">
        <v>115</v>
      </c>
      <c r="C9" s="255"/>
      <c r="D9" s="255"/>
      <c r="E9" s="255"/>
      <c r="F9" s="262" t="s">
        <v>116</v>
      </c>
      <c r="G9" s="255"/>
      <c r="H9" s="255"/>
      <c r="I9" s="255"/>
      <c r="J9" s="255"/>
    </row>
    <row r="10" spans="1:11">
      <c r="A10" s="255"/>
      <c r="B10" s="255"/>
      <c r="C10" s="255"/>
      <c r="D10" s="255"/>
      <c r="E10" s="255"/>
      <c r="F10" s="255"/>
      <c r="G10" s="255"/>
      <c r="H10" s="255"/>
      <c r="I10" s="255"/>
      <c r="J10" s="255"/>
    </row>
    <row r="11" spans="1:11">
      <c r="A11" s="255"/>
      <c r="B11" s="264" t="str">
        <f ca="1">A1</f>
        <v>ToC</v>
      </c>
      <c r="C11" s="255"/>
      <c r="D11" s="255"/>
      <c r="E11" s="255"/>
      <c r="F11" s="259" t="str">
        <f ca="1">'Cost sharing calculations'!A1</f>
        <v>Cost sharing calculations</v>
      </c>
      <c r="G11" s="255"/>
      <c r="H11" s="255"/>
      <c r="I11" s="255"/>
      <c r="J11" s="255"/>
    </row>
    <row r="12" spans="1:11" ht="37.5" customHeight="1">
      <c r="A12" s="255"/>
      <c r="B12" s="255" t="s">
        <v>117</v>
      </c>
      <c r="C12" s="255"/>
      <c r="D12" s="255"/>
      <c r="E12" s="255"/>
      <c r="F12" s="262" t="s">
        <v>118</v>
      </c>
      <c r="G12" s="255"/>
      <c r="H12" s="255"/>
      <c r="I12" s="255"/>
      <c r="J12" s="255"/>
    </row>
    <row r="13" spans="1:11">
      <c r="A13" s="255"/>
      <c r="B13" s="255"/>
      <c r="C13" s="255"/>
      <c r="D13" s="255"/>
      <c r="E13" s="255"/>
      <c r="F13" s="255"/>
      <c r="G13" s="255"/>
      <c r="H13" s="255"/>
      <c r="I13" s="255"/>
      <c r="J13" s="255"/>
    </row>
    <row r="14" spans="1:11">
      <c r="A14" s="255"/>
      <c r="B14" s="255"/>
      <c r="C14" s="255"/>
      <c r="D14" s="255"/>
      <c r="E14" s="255"/>
      <c r="F14" s="259" t="s">
        <v>32</v>
      </c>
      <c r="G14" s="255"/>
      <c r="H14" s="255"/>
      <c r="I14" s="255"/>
      <c r="J14" s="255"/>
    </row>
    <row r="15" spans="1:11" ht="52.8">
      <c r="A15" s="255"/>
      <c r="B15" s="255"/>
      <c r="C15" s="255"/>
      <c r="D15" s="255"/>
      <c r="E15" s="255"/>
      <c r="F15" s="262" t="s">
        <v>119</v>
      </c>
      <c r="G15" s="255"/>
      <c r="H15" s="255"/>
      <c r="I15" s="255"/>
      <c r="J15" s="255"/>
    </row>
    <row r="16" spans="1:11">
      <c r="A16" s="255"/>
      <c r="B16" s="255"/>
      <c r="C16" s="255"/>
      <c r="D16" s="255"/>
      <c r="E16" s="255"/>
      <c r="F16" s="262"/>
      <c r="G16" s="255"/>
      <c r="H16" s="255"/>
      <c r="I16" s="255"/>
      <c r="J16" s="255"/>
    </row>
    <row r="17" spans="1:11">
      <c r="A17" s="255"/>
      <c r="B17" s="255"/>
      <c r="C17" s="255"/>
      <c r="D17" s="255"/>
      <c r="E17" s="255"/>
      <c r="F17" s="259" t="str">
        <f ca="1">Bioresources!$A$1</f>
        <v>Bioresources</v>
      </c>
      <c r="G17" s="255"/>
      <c r="H17" s="255"/>
      <c r="I17" s="255"/>
      <c r="J17" s="255"/>
    </row>
    <row r="18" spans="1:11" ht="39.6">
      <c r="A18" s="255"/>
      <c r="B18" s="255"/>
      <c r="C18" s="255"/>
      <c r="D18" s="255"/>
      <c r="E18" s="255"/>
      <c r="F18" s="262" t="s">
        <v>120</v>
      </c>
      <c r="G18" s="255"/>
      <c r="H18" s="255"/>
      <c r="I18" s="255"/>
      <c r="J18" s="255"/>
    </row>
    <row r="19" spans="1:11">
      <c r="A19" s="255"/>
      <c r="B19" s="255"/>
      <c r="C19" s="255"/>
      <c r="D19" s="255"/>
      <c r="E19" s="255"/>
      <c r="F19" s="255"/>
      <c r="G19" s="255"/>
      <c r="H19" s="255"/>
      <c r="I19" s="255"/>
      <c r="J19" s="255"/>
    </row>
    <row r="20" spans="1:11">
      <c r="A20" s="255"/>
      <c r="B20" s="255"/>
      <c r="C20" s="255"/>
      <c r="D20" s="255"/>
      <c r="E20" s="255"/>
      <c r="F20" s="259" t="s">
        <v>121</v>
      </c>
      <c r="G20" s="255"/>
      <c r="H20" s="255"/>
      <c r="I20" s="255"/>
      <c r="J20" s="255"/>
    </row>
    <row r="21" spans="1:11" ht="39.6">
      <c r="A21" s="255"/>
      <c r="B21" s="255"/>
      <c r="C21" s="255"/>
      <c r="D21" s="255"/>
      <c r="E21" s="255"/>
      <c r="F21" s="262" t="s">
        <v>122</v>
      </c>
      <c r="G21" s="255"/>
      <c r="H21" s="255"/>
      <c r="I21" s="255"/>
      <c r="J21" s="255"/>
    </row>
    <row r="22" spans="1:11">
      <c r="A22" s="255"/>
      <c r="B22" s="255"/>
      <c r="C22" s="255"/>
      <c r="D22" s="255"/>
      <c r="E22" s="255"/>
      <c r="F22" s="255"/>
      <c r="G22" s="255"/>
      <c r="H22" s="255"/>
      <c r="I22" s="255"/>
      <c r="J22" s="255"/>
    </row>
    <row r="23" spans="1:11">
      <c r="A23" s="255"/>
      <c r="B23" s="255"/>
      <c r="C23" s="255"/>
      <c r="D23" s="255"/>
      <c r="E23" s="255"/>
      <c r="F23" s="259" t="s">
        <v>123</v>
      </c>
      <c r="G23" s="255"/>
      <c r="H23" s="255"/>
      <c r="I23" s="255"/>
      <c r="J23" s="255"/>
    </row>
    <row r="24" spans="1:11" ht="39.6">
      <c r="A24" s="255"/>
      <c r="B24" s="255"/>
      <c r="C24" s="255"/>
      <c r="D24" s="255"/>
      <c r="E24" s="255"/>
      <c r="F24" s="262" t="s">
        <v>124</v>
      </c>
      <c r="G24" s="255"/>
      <c r="H24" s="255"/>
      <c r="I24" s="255"/>
      <c r="J24" s="255"/>
    </row>
    <row r="25" spans="1:11"/>
    <row r="26" spans="1:11">
      <c r="A26" s="249" t="s">
        <v>104</v>
      </c>
      <c r="B26" s="249"/>
      <c r="C26" s="250"/>
      <c r="D26" s="250"/>
      <c r="E26" s="251"/>
      <c r="F26" s="252"/>
      <c r="G26" s="249"/>
      <c r="H26" s="249"/>
      <c r="I26" s="253"/>
      <c r="J26" s="249"/>
      <c r="K26" s="249"/>
    </row>
  </sheetData>
  <pageMargins left="0.70866141732283472" right="0.70866141732283472" top="0.74803149606299213" bottom="0.74803149606299213" header="0.31496062992125984" footer="0.31496062992125984"/>
  <pageSetup paperSize="9" scale="73" fitToHeight="0" orientation="landscape" r:id="rId1"/>
  <headerFooter>
    <oddHeader>&amp;L&amp;F        &amp;CSheet: &amp;A      &amp;ROFFICIAL</oddHeader>
    <oddFooter>&amp;LPrinted on &amp;D at &amp;T      &amp;CPage &amp;P of &amp;N         &amp;ROfwat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98099-574B-4630-9213-22F668057FA0}">
  <sheetPr codeName="Sheet2">
    <tabColor theme="1" tint="0.34998626667073579"/>
    <pageSetUpPr fitToPage="1"/>
  </sheetPr>
  <dimension ref="A1"/>
  <sheetViews>
    <sheetView zoomScale="80" zoomScaleNormal="80" workbookViewId="0"/>
  </sheetViews>
  <sheetFormatPr defaultRowHeight="13.8"/>
  <sheetData/>
  <pageMargins left="0.70866141732283472" right="0.70866141732283472" top="0.74803149606299213" bottom="0.74803149606299213" header="0.31496062992125984" footer="0.31496062992125984"/>
  <pageSetup paperSize="9" fitToHeight="0" orientation="landscape" r:id="rId1"/>
  <headerFooter>
    <oddHeader>&amp;L&amp;F        &amp;CSheet: &amp;A      &amp;ROFFICIAL</oddHeader>
    <oddFooter>&amp;LPrinted on &amp;D at &amp;T      &amp;CPage &amp;P of &amp;N         &amp;ROfwat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99"/>
  </sheetPr>
  <dimension ref="A1:Q652"/>
  <sheetViews>
    <sheetView topLeftCell="C1" zoomScale="70" zoomScaleNormal="70" workbookViewId="0">
      <selection activeCell="E123" sqref="E123"/>
    </sheetView>
  </sheetViews>
  <sheetFormatPr defaultRowHeight="13.8"/>
  <cols>
    <col min="2" max="2" width="32.59765625" bestFit="1" customWidth="1"/>
    <col min="3" max="3" width="209.09765625" bestFit="1" customWidth="1"/>
  </cols>
  <sheetData>
    <row r="1" spans="1:17" ht="14.4">
      <c r="C1" s="325" t="s">
        <v>125</v>
      </c>
      <c r="E1" s="325" t="s">
        <v>126</v>
      </c>
    </row>
    <row r="2" spans="1:17" ht="14.4">
      <c r="A2" s="324" t="s">
        <v>127</v>
      </c>
      <c r="B2" s="324" t="s">
        <v>128</v>
      </c>
      <c r="C2" s="324" t="s">
        <v>129</v>
      </c>
      <c r="D2" s="324" t="s">
        <v>130</v>
      </c>
      <c r="E2" s="324" t="s">
        <v>131</v>
      </c>
      <c r="F2" s="324" t="s">
        <v>132</v>
      </c>
      <c r="G2" s="324" t="s">
        <v>133</v>
      </c>
      <c r="H2" s="324" t="s">
        <v>133</v>
      </c>
      <c r="I2" s="324" t="s">
        <v>133</v>
      </c>
      <c r="J2" s="324" t="s">
        <v>133</v>
      </c>
      <c r="K2" s="324" t="s">
        <v>133</v>
      </c>
      <c r="L2" s="324" t="s">
        <v>134</v>
      </c>
      <c r="M2" s="324" t="s">
        <v>133</v>
      </c>
      <c r="N2" s="324" t="s">
        <v>133</v>
      </c>
      <c r="O2" s="324" t="s">
        <v>133</v>
      </c>
      <c r="P2" s="324" t="s">
        <v>133</v>
      </c>
      <c r="Q2" s="324" t="s">
        <v>133</v>
      </c>
    </row>
    <row r="4" spans="1:17" ht="14.4">
      <c r="F4" s="324" t="s">
        <v>135</v>
      </c>
      <c r="L4" s="324" t="s">
        <v>136</v>
      </c>
    </row>
    <row r="5" spans="1:17" ht="14.4">
      <c r="F5" s="324" t="s">
        <v>137</v>
      </c>
      <c r="L5" s="324" t="s">
        <v>137</v>
      </c>
    </row>
    <row r="6" spans="1:17" ht="14.4">
      <c r="F6" s="324" t="s">
        <v>138</v>
      </c>
      <c r="G6" s="324" t="s">
        <v>139</v>
      </c>
      <c r="H6" s="324" t="s">
        <v>140</v>
      </c>
      <c r="I6" s="324" t="s">
        <v>141</v>
      </c>
      <c r="J6" s="324" t="s">
        <v>142</v>
      </c>
      <c r="K6" s="324" t="s">
        <v>143</v>
      </c>
      <c r="L6" s="324" t="s">
        <v>138</v>
      </c>
      <c r="M6" s="324" t="s">
        <v>139</v>
      </c>
      <c r="N6" s="324" t="s">
        <v>140</v>
      </c>
      <c r="O6" s="324" t="s">
        <v>141</v>
      </c>
      <c r="P6" s="324" t="s">
        <v>142</v>
      </c>
      <c r="Q6" s="324" t="s">
        <v>143</v>
      </c>
    </row>
    <row r="7" spans="1:17">
      <c r="A7" t="s">
        <v>144</v>
      </c>
      <c r="B7" t="s">
        <v>145</v>
      </c>
      <c r="C7" t="s">
        <v>146</v>
      </c>
      <c r="D7" t="s">
        <v>147</v>
      </c>
      <c r="E7" t="s">
        <v>148</v>
      </c>
      <c r="F7" s="316">
        <v>33.33</v>
      </c>
      <c r="G7" s="316">
        <v>36.6094545718612</v>
      </c>
      <c r="H7" s="316">
        <v>37.129432702413098</v>
      </c>
      <c r="I7" s="315" t="s">
        <v>133</v>
      </c>
      <c r="J7" s="315" t="s">
        <v>133</v>
      </c>
      <c r="K7" s="315" t="s">
        <v>133</v>
      </c>
      <c r="L7" s="315" t="s">
        <v>133</v>
      </c>
      <c r="M7" s="315" t="s">
        <v>133</v>
      </c>
      <c r="N7" s="315" t="s">
        <v>133</v>
      </c>
      <c r="O7" s="315" t="s">
        <v>133</v>
      </c>
      <c r="P7" s="315" t="s">
        <v>133</v>
      </c>
      <c r="Q7" s="315" t="s">
        <v>133</v>
      </c>
    </row>
    <row r="8" spans="1:17">
      <c r="A8" t="s">
        <v>144</v>
      </c>
      <c r="B8" t="s">
        <v>149</v>
      </c>
      <c r="C8" t="s">
        <v>150</v>
      </c>
      <c r="D8" t="s">
        <v>147</v>
      </c>
      <c r="E8" t="s">
        <v>148</v>
      </c>
      <c r="F8" s="316">
        <v>344.24799999999999</v>
      </c>
      <c r="G8" s="316">
        <v>398.6768108553</v>
      </c>
      <c r="H8" s="316">
        <v>502.02600099974899</v>
      </c>
      <c r="I8" s="315" t="s">
        <v>133</v>
      </c>
      <c r="J8" s="315" t="s">
        <v>133</v>
      </c>
      <c r="K8" s="315" t="s">
        <v>133</v>
      </c>
      <c r="L8" s="315" t="s">
        <v>133</v>
      </c>
      <c r="M8" s="315" t="s">
        <v>133</v>
      </c>
      <c r="N8" s="315" t="s">
        <v>133</v>
      </c>
      <c r="O8" s="315" t="s">
        <v>133</v>
      </c>
      <c r="P8" s="315" t="s">
        <v>133</v>
      </c>
      <c r="Q8" s="315" t="s">
        <v>133</v>
      </c>
    </row>
    <row r="9" spans="1:17">
      <c r="A9" t="s">
        <v>144</v>
      </c>
      <c r="B9" t="s">
        <v>151</v>
      </c>
      <c r="C9" t="s">
        <v>152</v>
      </c>
      <c r="D9" t="s">
        <v>147</v>
      </c>
      <c r="E9" t="s">
        <v>148</v>
      </c>
      <c r="F9" s="316">
        <v>403.05799999999999</v>
      </c>
      <c r="G9" s="316">
        <v>442.17748364479201</v>
      </c>
      <c r="H9" s="316">
        <v>506.26912232494999</v>
      </c>
      <c r="I9" s="315" t="s">
        <v>133</v>
      </c>
      <c r="J9" s="315" t="s">
        <v>133</v>
      </c>
      <c r="K9" s="315" t="s">
        <v>133</v>
      </c>
      <c r="L9" s="315" t="s">
        <v>133</v>
      </c>
      <c r="M9" s="315" t="s">
        <v>133</v>
      </c>
      <c r="N9" s="315" t="s">
        <v>133</v>
      </c>
      <c r="O9" s="315" t="s">
        <v>133</v>
      </c>
      <c r="P9" s="315" t="s">
        <v>133</v>
      </c>
      <c r="Q9" s="315" t="s">
        <v>133</v>
      </c>
    </row>
    <row r="10" spans="1:17">
      <c r="A10" t="s">
        <v>144</v>
      </c>
      <c r="B10" t="s">
        <v>153</v>
      </c>
      <c r="C10" t="s">
        <v>154</v>
      </c>
      <c r="D10" t="s">
        <v>147</v>
      </c>
      <c r="E10" t="s">
        <v>148</v>
      </c>
      <c r="F10" s="316">
        <v>0</v>
      </c>
      <c r="G10" s="316">
        <v>0</v>
      </c>
      <c r="H10" s="316">
        <v>0</v>
      </c>
      <c r="I10" s="315" t="s">
        <v>133</v>
      </c>
      <c r="J10" s="315" t="s">
        <v>133</v>
      </c>
      <c r="K10" s="315" t="s">
        <v>133</v>
      </c>
      <c r="L10" s="315" t="s">
        <v>133</v>
      </c>
      <c r="M10" s="315" t="s">
        <v>133</v>
      </c>
      <c r="N10" s="315" t="s">
        <v>133</v>
      </c>
      <c r="O10" s="315" t="s">
        <v>133</v>
      </c>
      <c r="P10" s="315" t="s">
        <v>133</v>
      </c>
      <c r="Q10" s="315" t="s">
        <v>133</v>
      </c>
    </row>
    <row r="11" spans="1:17">
      <c r="A11" t="s">
        <v>144</v>
      </c>
      <c r="B11" t="s">
        <v>155</v>
      </c>
      <c r="C11" t="s">
        <v>156</v>
      </c>
      <c r="D11" t="s">
        <v>147</v>
      </c>
      <c r="E11" t="s">
        <v>148</v>
      </c>
      <c r="F11" s="315" t="s">
        <v>133</v>
      </c>
      <c r="G11" s="316">
        <v>0</v>
      </c>
      <c r="H11" s="316">
        <v>0</v>
      </c>
      <c r="I11" s="315" t="s">
        <v>133</v>
      </c>
      <c r="J11" s="315" t="s">
        <v>133</v>
      </c>
      <c r="K11" s="315" t="s">
        <v>133</v>
      </c>
      <c r="L11" s="315" t="s">
        <v>133</v>
      </c>
      <c r="M11" s="315" t="s">
        <v>133</v>
      </c>
      <c r="N11" s="315" t="s">
        <v>133</v>
      </c>
      <c r="O11" s="315" t="s">
        <v>133</v>
      </c>
      <c r="P11" s="315" t="s">
        <v>133</v>
      </c>
      <c r="Q11" s="315" t="s">
        <v>133</v>
      </c>
    </row>
    <row r="12" spans="1:17">
      <c r="A12" t="s">
        <v>144</v>
      </c>
      <c r="B12" t="s">
        <v>157</v>
      </c>
      <c r="C12" t="s">
        <v>158</v>
      </c>
      <c r="D12" t="s">
        <v>147</v>
      </c>
      <c r="E12" t="s">
        <v>148</v>
      </c>
      <c r="F12" s="315" t="s">
        <v>133</v>
      </c>
      <c r="G12" s="316">
        <v>0</v>
      </c>
      <c r="H12" s="316">
        <v>0</v>
      </c>
      <c r="I12" s="315" t="s">
        <v>133</v>
      </c>
      <c r="J12" s="315" t="s">
        <v>133</v>
      </c>
      <c r="K12" s="315" t="s">
        <v>133</v>
      </c>
      <c r="L12" s="315" t="s">
        <v>133</v>
      </c>
      <c r="M12" s="315" t="s">
        <v>133</v>
      </c>
      <c r="N12" s="315" t="s">
        <v>133</v>
      </c>
      <c r="O12" s="315" t="s">
        <v>133</v>
      </c>
      <c r="P12" s="315" t="s">
        <v>133</v>
      </c>
      <c r="Q12" s="315" t="s">
        <v>133</v>
      </c>
    </row>
    <row r="13" spans="1:17">
      <c r="A13" t="s">
        <v>144</v>
      </c>
      <c r="B13" t="s">
        <v>159</v>
      </c>
      <c r="C13" t="s">
        <v>160</v>
      </c>
      <c r="D13" t="s">
        <v>147</v>
      </c>
      <c r="E13" t="s">
        <v>148</v>
      </c>
      <c r="F13" s="315" t="s">
        <v>133</v>
      </c>
      <c r="G13" s="316">
        <v>0</v>
      </c>
      <c r="H13" s="316">
        <v>0</v>
      </c>
      <c r="I13" s="315" t="s">
        <v>133</v>
      </c>
      <c r="J13" s="315" t="s">
        <v>133</v>
      </c>
      <c r="K13" s="315" t="s">
        <v>133</v>
      </c>
      <c r="L13" s="315" t="s">
        <v>133</v>
      </c>
      <c r="M13" s="315" t="s">
        <v>133</v>
      </c>
      <c r="N13" s="315" t="s">
        <v>133</v>
      </c>
      <c r="O13" s="315" t="s">
        <v>133</v>
      </c>
      <c r="P13" s="315" t="s">
        <v>133</v>
      </c>
      <c r="Q13" s="315" t="s">
        <v>133</v>
      </c>
    </row>
    <row r="14" spans="1:17">
      <c r="A14" t="s">
        <v>144</v>
      </c>
      <c r="B14" t="s">
        <v>161</v>
      </c>
      <c r="C14" t="s">
        <v>162</v>
      </c>
      <c r="D14" t="s">
        <v>147</v>
      </c>
      <c r="E14" t="s">
        <v>148</v>
      </c>
      <c r="F14" s="315" t="s">
        <v>133</v>
      </c>
      <c r="G14" s="316">
        <v>0</v>
      </c>
      <c r="H14" s="316">
        <v>0</v>
      </c>
      <c r="I14" s="315" t="s">
        <v>133</v>
      </c>
      <c r="J14" s="315" t="s">
        <v>133</v>
      </c>
      <c r="K14" s="315" t="s">
        <v>133</v>
      </c>
      <c r="L14" s="315" t="s">
        <v>133</v>
      </c>
      <c r="M14" s="315" t="s">
        <v>133</v>
      </c>
      <c r="N14" s="315" t="s">
        <v>133</v>
      </c>
      <c r="O14" s="315" t="s">
        <v>133</v>
      </c>
      <c r="P14" s="315" t="s">
        <v>133</v>
      </c>
      <c r="Q14" s="315" t="s">
        <v>133</v>
      </c>
    </row>
    <row r="15" spans="1:17">
      <c r="A15" t="s">
        <v>144</v>
      </c>
      <c r="B15" t="s">
        <v>163</v>
      </c>
      <c r="C15" t="s">
        <v>164</v>
      </c>
      <c r="D15" t="s">
        <v>147</v>
      </c>
      <c r="E15" t="s">
        <v>148</v>
      </c>
      <c r="F15" s="315" t="s">
        <v>133</v>
      </c>
      <c r="G15" s="316">
        <v>0</v>
      </c>
      <c r="H15" s="316">
        <v>0</v>
      </c>
      <c r="I15" s="315" t="s">
        <v>133</v>
      </c>
      <c r="J15" s="315" t="s">
        <v>133</v>
      </c>
      <c r="K15" s="315" t="s">
        <v>133</v>
      </c>
      <c r="L15" s="315" t="s">
        <v>133</v>
      </c>
      <c r="M15" s="315" t="s">
        <v>133</v>
      </c>
      <c r="N15" s="315" t="s">
        <v>133</v>
      </c>
      <c r="O15" s="315" t="s">
        <v>133</v>
      </c>
      <c r="P15" s="315" t="s">
        <v>133</v>
      </c>
      <c r="Q15" s="315" t="s">
        <v>133</v>
      </c>
    </row>
    <row r="16" spans="1:17">
      <c r="A16" t="s">
        <v>144</v>
      </c>
      <c r="B16" t="s">
        <v>165</v>
      </c>
      <c r="C16" t="s">
        <v>166</v>
      </c>
      <c r="D16" t="s">
        <v>147</v>
      </c>
      <c r="E16" t="s">
        <v>148</v>
      </c>
      <c r="F16" s="315" t="s">
        <v>133</v>
      </c>
      <c r="G16" s="316">
        <v>0</v>
      </c>
      <c r="H16" s="316">
        <v>0</v>
      </c>
      <c r="I16" s="315" t="s">
        <v>133</v>
      </c>
      <c r="J16" s="315" t="s">
        <v>133</v>
      </c>
      <c r="K16" s="315" t="s">
        <v>133</v>
      </c>
      <c r="L16" s="315" t="s">
        <v>133</v>
      </c>
      <c r="M16" s="315" t="s">
        <v>133</v>
      </c>
      <c r="N16" s="315" t="s">
        <v>133</v>
      </c>
      <c r="O16" s="315" t="s">
        <v>133</v>
      </c>
      <c r="P16" s="315" t="s">
        <v>133</v>
      </c>
      <c r="Q16" s="315" t="s">
        <v>133</v>
      </c>
    </row>
    <row r="17" spans="1:17">
      <c r="A17" t="s">
        <v>144</v>
      </c>
      <c r="B17" t="s">
        <v>167</v>
      </c>
      <c r="C17" t="s">
        <v>168</v>
      </c>
      <c r="D17" t="s">
        <v>147</v>
      </c>
      <c r="E17" t="s">
        <v>148</v>
      </c>
      <c r="F17" s="315" t="s">
        <v>133</v>
      </c>
      <c r="G17" s="316">
        <v>0</v>
      </c>
      <c r="H17" s="316">
        <v>0</v>
      </c>
      <c r="I17" s="315" t="s">
        <v>133</v>
      </c>
      <c r="J17" s="315" t="s">
        <v>133</v>
      </c>
      <c r="K17" s="315" t="s">
        <v>133</v>
      </c>
      <c r="L17" s="315" t="s">
        <v>133</v>
      </c>
      <c r="M17" s="315" t="s">
        <v>133</v>
      </c>
      <c r="N17" s="315" t="s">
        <v>133</v>
      </c>
      <c r="O17" s="315" t="s">
        <v>133</v>
      </c>
      <c r="P17" s="315" t="s">
        <v>133</v>
      </c>
      <c r="Q17" s="315" t="s">
        <v>133</v>
      </c>
    </row>
    <row r="18" spans="1:17">
      <c r="A18" t="s">
        <v>144</v>
      </c>
      <c r="B18" t="s">
        <v>169</v>
      </c>
      <c r="C18" t="s">
        <v>170</v>
      </c>
      <c r="D18" t="s">
        <v>147</v>
      </c>
      <c r="E18" t="s">
        <v>148</v>
      </c>
      <c r="F18" s="315" t="s">
        <v>133</v>
      </c>
      <c r="G18" s="316">
        <v>0</v>
      </c>
      <c r="H18" s="316">
        <v>0</v>
      </c>
      <c r="I18" s="315" t="s">
        <v>133</v>
      </c>
      <c r="J18" s="315" t="s">
        <v>133</v>
      </c>
      <c r="K18" s="315" t="s">
        <v>133</v>
      </c>
      <c r="L18" s="315" t="s">
        <v>133</v>
      </c>
      <c r="M18" s="315" t="s">
        <v>133</v>
      </c>
      <c r="N18" s="315" t="s">
        <v>133</v>
      </c>
      <c r="O18" s="315" t="s">
        <v>133</v>
      </c>
      <c r="P18" s="315" t="s">
        <v>133</v>
      </c>
      <c r="Q18" s="315" t="s">
        <v>133</v>
      </c>
    </row>
    <row r="19" spans="1:17">
      <c r="A19" t="s">
        <v>144</v>
      </c>
      <c r="B19" t="s">
        <v>171</v>
      </c>
      <c r="C19" t="s">
        <v>172</v>
      </c>
      <c r="D19" t="s">
        <v>147</v>
      </c>
      <c r="E19" t="s">
        <v>148</v>
      </c>
      <c r="F19" s="315" t="s">
        <v>133</v>
      </c>
      <c r="G19" s="316">
        <v>0</v>
      </c>
      <c r="H19" s="316">
        <v>0</v>
      </c>
      <c r="I19" s="315" t="s">
        <v>133</v>
      </c>
      <c r="J19" s="315" t="s">
        <v>133</v>
      </c>
      <c r="K19" s="315" t="s">
        <v>133</v>
      </c>
      <c r="L19" s="315" t="s">
        <v>133</v>
      </c>
      <c r="M19" s="315" t="s">
        <v>133</v>
      </c>
      <c r="N19" s="315" t="s">
        <v>133</v>
      </c>
      <c r="O19" s="315" t="s">
        <v>133</v>
      </c>
      <c r="P19" s="315" t="s">
        <v>133</v>
      </c>
      <c r="Q19" s="315" t="s">
        <v>133</v>
      </c>
    </row>
    <row r="20" spans="1:17">
      <c r="A20" t="s">
        <v>144</v>
      </c>
      <c r="B20" t="s">
        <v>173</v>
      </c>
      <c r="C20" t="s">
        <v>174</v>
      </c>
      <c r="D20" t="s">
        <v>147</v>
      </c>
      <c r="E20" t="s">
        <v>148</v>
      </c>
      <c r="F20" s="315" t="s">
        <v>133</v>
      </c>
      <c r="G20" s="316">
        <v>0</v>
      </c>
      <c r="H20" s="316">
        <v>0</v>
      </c>
      <c r="I20" s="315" t="s">
        <v>133</v>
      </c>
      <c r="J20" s="315" t="s">
        <v>133</v>
      </c>
      <c r="K20" s="315" t="s">
        <v>133</v>
      </c>
      <c r="L20" s="315" t="s">
        <v>133</v>
      </c>
      <c r="M20" s="315" t="s">
        <v>133</v>
      </c>
      <c r="N20" s="315" t="s">
        <v>133</v>
      </c>
      <c r="O20" s="315" t="s">
        <v>133</v>
      </c>
      <c r="P20" s="315" t="s">
        <v>133</v>
      </c>
      <c r="Q20" s="315" t="s">
        <v>133</v>
      </c>
    </row>
    <row r="21" spans="1:17">
      <c r="A21" t="s">
        <v>144</v>
      </c>
      <c r="B21" t="s">
        <v>175</v>
      </c>
      <c r="C21" t="s">
        <v>176</v>
      </c>
      <c r="D21" t="s">
        <v>147</v>
      </c>
      <c r="E21" t="s">
        <v>148</v>
      </c>
      <c r="F21" s="316">
        <v>2.5449999999999999</v>
      </c>
      <c r="G21" s="316">
        <v>2.8869398769454802</v>
      </c>
      <c r="H21" s="316">
        <v>2.3759999999999999</v>
      </c>
      <c r="I21" s="315" t="s">
        <v>133</v>
      </c>
      <c r="J21" s="315" t="s">
        <v>133</v>
      </c>
      <c r="K21" s="315" t="s">
        <v>133</v>
      </c>
      <c r="L21" s="315" t="s">
        <v>133</v>
      </c>
      <c r="M21" s="315" t="s">
        <v>133</v>
      </c>
      <c r="N21" s="315" t="s">
        <v>133</v>
      </c>
      <c r="O21" s="315" t="s">
        <v>133</v>
      </c>
      <c r="P21" s="315" t="s">
        <v>133</v>
      </c>
      <c r="Q21" s="315" t="s">
        <v>133</v>
      </c>
    </row>
    <row r="22" spans="1:17">
      <c r="A22" t="s">
        <v>144</v>
      </c>
      <c r="B22" t="s">
        <v>177</v>
      </c>
      <c r="C22" t="s">
        <v>178</v>
      </c>
      <c r="D22" t="s">
        <v>147</v>
      </c>
      <c r="E22" t="s">
        <v>148</v>
      </c>
      <c r="F22" s="316">
        <v>37.585000000000001</v>
      </c>
      <c r="G22" s="316">
        <v>37.852371999031597</v>
      </c>
      <c r="H22" s="316">
        <v>30.827999999999999</v>
      </c>
      <c r="I22" s="315" t="s">
        <v>133</v>
      </c>
      <c r="J22" s="315" t="s">
        <v>133</v>
      </c>
      <c r="K22" s="315" t="s">
        <v>133</v>
      </c>
      <c r="L22" s="315" t="s">
        <v>133</v>
      </c>
      <c r="M22" s="315" t="s">
        <v>133</v>
      </c>
      <c r="N22" s="315" t="s">
        <v>133</v>
      </c>
      <c r="O22" s="315" t="s">
        <v>133</v>
      </c>
      <c r="P22" s="315" t="s">
        <v>133</v>
      </c>
      <c r="Q22" s="315" t="s">
        <v>133</v>
      </c>
    </row>
    <row r="23" spans="1:17">
      <c r="A23" t="s">
        <v>144</v>
      </c>
      <c r="B23" t="s">
        <v>179</v>
      </c>
      <c r="C23" t="s">
        <v>180</v>
      </c>
      <c r="D23" t="s">
        <v>147</v>
      </c>
      <c r="E23" t="s">
        <v>148</v>
      </c>
      <c r="F23" s="316">
        <v>21.361999999999998</v>
      </c>
      <c r="G23" s="316">
        <v>19.966563300000001</v>
      </c>
      <c r="H23" s="316">
        <v>20.753978360000001</v>
      </c>
      <c r="I23" s="315" t="s">
        <v>133</v>
      </c>
      <c r="J23" s="315" t="s">
        <v>133</v>
      </c>
      <c r="K23" s="315" t="s">
        <v>133</v>
      </c>
      <c r="L23" s="315" t="s">
        <v>133</v>
      </c>
      <c r="M23" s="315" t="s">
        <v>133</v>
      </c>
      <c r="N23" s="315" t="s">
        <v>133</v>
      </c>
      <c r="O23" s="315" t="s">
        <v>133</v>
      </c>
      <c r="P23" s="315" t="s">
        <v>133</v>
      </c>
      <c r="Q23" s="315" t="s">
        <v>133</v>
      </c>
    </row>
    <row r="24" spans="1:17">
      <c r="A24" t="s">
        <v>144</v>
      </c>
      <c r="B24" t="s">
        <v>181</v>
      </c>
      <c r="C24" t="s">
        <v>182</v>
      </c>
      <c r="D24" t="s">
        <v>147</v>
      </c>
      <c r="E24" t="s">
        <v>148</v>
      </c>
      <c r="F24" s="316">
        <v>3.2869999999999999</v>
      </c>
      <c r="G24" s="316">
        <v>3.12346506</v>
      </c>
      <c r="H24" s="316">
        <v>3.21163789</v>
      </c>
      <c r="I24" s="315" t="s">
        <v>133</v>
      </c>
      <c r="J24" s="315" t="s">
        <v>133</v>
      </c>
      <c r="K24" s="315" t="s">
        <v>133</v>
      </c>
      <c r="L24" s="315" t="s">
        <v>133</v>
      </c>
      <c r="M24" s="315" t="s">
        <v>133</v>
      </c>
      <c r="N24" s="315" t="s">
        <v>133</v>
      </c>
      <c r="O24" s="315" t="s">
        <v>133</v>
      </c>
      <c r="P24" s="315" t="s">
        <v>133</v>
      </c>
      <c r="Q24" s="315" t="s">
        <v>133</v>
      </c>
    </row>
    <row r="25" spans="1:17">
      <c r="A25" t="s">
        <v>144</v>
      </c>
      <c r="B25" t="s">
        <v>183</v>
      </c>
      <c r="C25" t="s">
        <v>184</v>
      </c>
      <c r="D25" t="s">
        <v>147</v>
      </c>
      <c r="E25" t="s">
        <v>148</v>
      </c>
      <c r="F25" s="315" t="s">
        <v>133</v>
      </c>
      <c r="G25" s="316">
        <v>0</v>
      </c>
      <c r="H25" s="315" t="s">
        <v>133</v>
      </c>
      <c r="I25" s="315" t="s">
        <v>133</v>
      </c>
      <c r="J25" s="315" t="s">
        <v>133</v>
      </c>
      <c r="K25" s="315" t="s">
        <v>133</v>
      </c>
      <c r="L25" s="315" t="s">
        <v>133</v>
      </c>
      <c r="M25" s="315" t="s">
        <v>133</v>
      </c>
      <c r="N25" s="315" t="s">
        <v>133</v>
      </c>
      <c r="O25" s="315" t="s">
        <v>133</v>
      </c>
      <c r="P25" s="315" t="s">
        <v>133</v>
      </c>
      <c r="Q25" s="315" t="s">
        <v>133</v>
      </c>
    </row>
    <row r="26" spans="1:17">
      <c r="A26" t="s">
        <v>144</v>
      </c>
      <c r="B26" t="s">
        <v>185</v>
      </c>
      <c r="C26" t="s">
        <v>186</v>
      </c>
      <c r="D26" t="s">
        <v>147</v>
      </c>
      <c r="E26" t="s">
        <v>134</v>
      </c>
      <c r="F26" s="315" t="s">
        <v>133</v>
      </c>
      <c r="G26" s="315" t="s">
        <v>133</v>
      </c>
      <c r="H26" s="315" t="s">
        <v>133</v>
      </c>
      <c r="I26" s="315" t="s">
        <v>133</v>
      </c>
      <c r="J26" s="315" t="s">
        <v>133</v>
      </c>
      <c r="K26" s="315" t="s">
        <v>133</v>
      </c>
      <c r="L26" s="315" t="s">
        <v>133</v>
      </c>
      <c r="M26" s="315" t="s">
        <v>133</v>
      </c>
      <c r="N26" s="315" t="s">
        <v>133</v>
      </c>
      <c r="O26" s="315" t="s">
        <v>133</v>
      </c>
      <c r="P26" s="315" t="s">
        <v>133</v>
      </c>
      <c r="Q26" s="316">
        <v>194.666000127861</v>
      </c>
    </row>
    <row r="27" spans="1:17">
      <c r="A27" t="s">
        <v>144</v>
      </c>
      <c r="B27" t="s">
        <v>187</v>
      </c>
      <c r="C27" t="s">
        <v>188</v>
      </c>
      <c r="D27" t="s">
        <v>147</v>
      </c>
      <c r="E27" t="s">
        <v>134</v>
      </c>
      <c r="F27" s="315" t="s">
        <v>133</v>
      </c>
      <c r="G27" s="315" t="s">
        <v>133</v>
      </c>
      <c r="H27" s="315" t="s">
        <v>133</v>
      </c>
      <c r="I27" s="315" t="s">
        <v>133</v>
      </c>
      <c r="J27" s="315" t="s">
        <v>133</v>
      </c>
      <c r="K27" s="315" t="s">
        <v>133</v>
      </c>
      <c r="L27" s="315" t="s">
        <v>133</v>
      </c>
      <c r="M27" s="315" t="s">
        <v>133</v>
      </c>
      <c r="N27" s="315" t="s">
        <v>133</v>
      </c>
      <c r="O27" s="315" t="s">
        <v>133</v>
      </c>
      <c r="P27" s="315" t="s">
        <v>133</v>
      </c>
      <c r="Q27" s="316">
        <v>1361.7012451442499</v>
      </c>
    </row>
    <row r="28" spans="1:17">
      <c r="A28" t="s">
        <v>144</v>
      </c>
      <c r="B28" t="s">
        <v>189</v>
      </c>
      <c r="C28" t="s">
        <v>190</v>
      </c>
      <c r="D28" t="s">
        <v>147</v>
      </c>
      <c r="E28" t="s">
        <v>134</v>
      </c>
      <c r="F28" s="315" t="s">
        <v>133</v>
      </c>
      <c r="G28" s="315" t="s">
        <v>133</v>
      </c>
      <c r="H28" s="315" t="s">
        <v>133</v>
      </c>
      <c r="I28" s="315" t="s">
        <v>133</v>
      </c>
      <c r="J28" s="315" t="s">
        <v>133</v>
      </c>
      <c r="K28" s="315" t="s">
        <v>133</v>
      </c>
      <c r="L28" s="315" t="s">
        <v>133</v>
      </c>
      <c r="M28" s="315" t="s">
        <v>133</v>
      </c>
      <c r="N28" s="315" t="s">
        <v>133</v>
      </c>
      <c r="O28" s="315" t="s">
        <v>133</v>
      </c>
      <c r="P28" s="315" t="s">
        <v>133</v>
      </c>
      <c r="Q28" s="316">
        <v>383.38023754030002</v>
      </c>
    </row>
    <row r="29" spans="1:17">
      <c r="A29" t="s">
        <v>144</v>
      </c>
      <c r="B29" t="s">
        <v>191</v>
      </c>
      <c r="C29" t="s">
        <v>192</v>
      </c>
      <c r="D29" t="s">
        <v>147</v>
      </c>
      <c r="E29" t="s">
        <v>134</v>
      </c>
      <c r="F29" s="315" t="s">
        <v>133</v>
      </c>
      <c r="G29" s="315" t="s">
        <v>133</v>
      </c>
      <c r="H29" s="315" t="s">
        <v>133</v>
      </c>
      <c r="I29" s="315" t="s">
        <v>133</v>
      </c>
      <c r="J29" s="315" t="s">
        <v>133</v>
      </c>
      <c r="K29" s="315" t="s">
        <v>133</v>
      </c>
      <c r="L29" s="315" t="s">
        <v>133</v>
      </c>
      <c r="M29" s="315" t="s">
        <v>133</v>
      </c>
      <c r="N29" s="315" t="s">
        <v>133</v>
      </c>
      <c r="O29" s="315" t="s">
        <v>133</v>
      </c>
      <c r="P29" s="315" t="s">
        <v>133</v>
      </c>
      <c r="Q29" s="316">
        <v>1785.8124069134101</v>
      </c>
    </row>
    <row r="30" spans="1:17">
      <c r="A30" t="s">
        <v>144</v>
      </c>
      <c r="B30" t="s">
        <v>193</v>
      </c>
      <c r="C30" t="s">
        <v>194</v>
      </c>
      <c r="D30" t="s">
        <v>147</v>
      </c>
      <c r="E30" t="s">
        <v>134</v>
      </c>
      <c r="F30" s="315" t="s">
        <v>133</v>
      </c>
      <c r="G30" s="315" t="s">
        <v>133</v>
      </c>
      <c r="H30" s="315" t="s">
        <v>133</v>
      </c>
      <c r="I30" s="315" t="s">
        <v>133</v>
      </c>
      <c r="J30" s="315" t="s">
        <v>133</v>
      </c>
      <c r="K30" s="315" t="s">
        <v>133</v>
      </c>
      <c r="L30" s="315" t="s">
        <v>133</v>
      </c>
      <c r="M30" s="315" t="s">
        <v>133</v>
      </c>
      <c r="N30" s="315" t="s">
        <v>133</v>
      </c>
      <c r="O30" s="315" t="s">
        <v>133</v>
      </c>
      <c r="P30" s="315" t="s">
        <v>133</v>
      </c>
      <c r="Q30" s="316">
        <v>15.017879284905799</v>
      </c>
    </row>
    <row r="31" spans="1:17">
      <c r="A31" t="s">
        <v>144</v>
      </c>
      <c r="B31" t="s">
        <v>195</v>
      </c>
      <c r="C31" t="s">
        <v>196</v>
      </c>
      <c r="D31" t="s">
        <v>147</v>
      </c>
      <c r="E31" t="s">
        <v>134</v>
      </c>
      <c r="F31" s="315" t="s">
        <v>133</v>
      </c>
      <c r="G31" s="315" t="s">
        <v>133</v>
      </c>
      <c r="H31" s="315" t="s">
        <v>133</v>
      </c>
      <c r="I31" s="315" t="s">
        <v>133</v>
      </c>
      <c r="J31" s="315" t="s">
        <v>133</v>
      </c>
      <c r="K31" s="315" t="s">
        <v>133</v>
      </c>
      <c r="L31" s="315" t="s">
        <v>133</v>
      </c>
      <c r="M31" s="315" t="s">
        <v>133</v>
      </c>
      <c r="N31" s="315" t="s">
        <v>133</v>
      </c>
      <c r="O31" s="315" t="s">
        <v>133</v>
      </c>
      <c r="P31" s="315" t="s">
        <v>133</v>
      </c>
      <c r="Q31" s="316">
        <v>173.73642308081199</v>
      </c>
    </row>
    <row r="32" spans="1:17">
      <c r="A32" t="s">
        <v>144</v>
      </c>
      <c r="B32" t="s">
        <v>197</v>
      </c>
      <c r="C32" t="s">
        <v>198</v>
      </c>
      <c r="D32" t="s">
        <v>147</v>
      </c>
      <c r="E32" t="s">
        <v>134</v>
      </c>
      <c r="F32" s="315" t="s">
        <v>133</v>
      </c>
      <c r="G32" s="315" t="s">
        <v>133</v>
      </c>
      <c r="H32" s="315" t="s">
        <v>133</v>
      </c>
      <c r="I32" s="315" t="s">
        <v>133</v>
      </c>
      <c r="J32" s="315" t="s">
        <v>133</v>
      </c>
      <c r="K32" s="315" t="s">
        <v>133</v>
      </c>
      <c r="L32" s="315" t="s">
        <v>133</v>
      </c>
      <c r="M32" s="315" t="s">
        <v>133</v>
      </c>
      <c r="N32" s="315" t="s">
        <v>133</v>
      </c>
      <c r="O32" s="315" t="s">
        <v>133</v>
      </c>
      <c r="P32" s="315" t="s">
        <v>133</v>
      </c>
      <c r="Q32" s="316">
        <v>14.057121940915501</v>
      </c>
    </row>
    <row r="33" spans="1:17">
      <c r="A33" t="s">
        <v>144</v>
      </c>
      <c r="B33" t="s">
        <v>199</v>
      </c>
      <c r="C33" t="s">
        <v>200</v>
      </c>
      <c r="D33" t="s">
        <v>147</v>
      </c>
      <c r="E33" t="s">
        <v>134</v>
      </c>
      <c r="F33" s="315" t="s">
        <v>133</v>
      </c>
      <c r="G33" s="315" t="s">
        <v>133</v>
      </c>
      <c r="H33" s="315" t="s">
        <v>133</v>
      </c>
      <c r="I33" s="315" t="s">
        <v>133</v>
      </c>
      <c r="J33" s="315" t="s">
        <v>133</v>
      </c>
      <c r="K33" s="315" t="s">
        <v>133</v>
      </c>
      <c r="L33" s="315" t="s">
        <v>133</v>
      </c>
      <c r="M33" s="315" t="s">
        <v>133</v>
      </c>
      <c r="N33" s="315" t="s">
        <v>133</v>
      </c>
      <c r="O33" s="315" t="s">
        <v>133</v>
      </c>
      <c r="P33" s="315" t="s">
        <v>133</v>
      </c>
      <c r="Q33" s="316">
        <v>100.314611395394</v>
      </c>
    </row>
    <row r="34" spans="1:17">
      <c r="A34" t="s">
        <v>144</v>
      </c>
      <c r="B34" t="s">
        <v>201</v>
      </c>
      <c r="C34" t="s">
        <v>202</v>
      </c>
      <c r="D34" t="s">
        <v>147</v>
      </c>
      <c r="E34" t="s">
        <v>134</v>
      </c>
      <c r="F34" s="315" t="s">
        <v>133</v>
      </c>
      <c r="G34" s="315" t="s">
        <v>133</v>
      </c>
      <c r="H34" s="315" t="s">
        <v>133</v>
      </c>
      <c r="I34" s="315" t="s">
        <v>133</v>
      </c>
      <c r="J34" s="315" t="s">
        <v>133</v>
      </c>
      <c r="K34" s="315" t="s">
        <v>133</v>
      </c>
      <c r="L34" s="315" t="s">
        <v>133</v>
      </c>
      <c r="M34" s="315" t="s">
        <v>133</v>
      </c>
      <c r="N34" s="315" t="s">
        <v>133</v>
      </c>
      <c r="O34" s="315" t="s">
        <v>133</v>
      </c>
      <c r="P34" s="315" t="s">
        <v>133</v>
      </c>
      <c r="Q34" s="316">
        <v>46.109679929217897</v>
      </c>
    </row>
    <row r="35" spans="1:17">
      <c r="A35" t="s">
        <v>144</v>
      </c>
      <c r="B35" t="s">
        <v>203</v>
      </c>
      <c r="C35" t="s">
        <v>204</v>
      </c>
      <c r="D35" t="s">
        <v>147</v>
      </c>
      <c r="E35" t="s">
        <v>134</v>
      </c>
      <c r="F35" s="315" t="s">
        <v>133</v>
      </c>
      <c r="G35" s="315" t="s">
        <v>133</v>
      </c>
      <c r="H35" s="315" t="s">
        <v>133</v>
      </c>
      <c r="I35" s="315" t="s">
        <v>133</v>
      </c>
      <c r="J35" s="315" t="s">
        <v>133</v>
      </c>
      <c r="K35" s="315" t="s">
        <v>133</v>
      </c>
      <c r="L35" s="315" t="s">
        <v>133</v>
      </c>
      <c r="M35" s="315" t="s">
        <v>133</v>
      </c>
      <c r="N35" s="315" t="s">
        <v>133</v>
      </c>
      <c r="O35" s="315" t="s">
        <v>133</v>
      </c>
      <c r="P35" s="315" t="s">
        <v>133</v>
      </c>
      <c r="Q35" s="316">
        <v>2.27478578405514</v>
      </c>
    </row>
    <row r="36" spans="1:17">
      <c r="A36" t="s">
        <v>144</v>
      </c>
      <c r="B36" t="s">
        <v>205</v>
      </c>
      <c r="C36" t="s">
        <v>206</v>
      </c>
      <c r="D36" t="s">
        <v>207</v>
      </c>
      <c r="E36" t="s">
        <v>134</v>
      </c>
      <c r="F36" s="315" t="s">
        <v>133</v>
      </c>
      <c r="G36" s="315" t="s">
        <v>133</v>
      </c>
      <c r="H36" s="315" t="s">
        <v>133</v>
      </c>
      <c r="I36" s="315" t="s">
        <v>133</v>
      </c>
      <c r="J36" s="315" t="s">
        <v>133</v>
      </c>
      <c r="K36" s="315" t="s">
        <v>133</v>
      </c>
      <c r="L36" s="315" t="s">
        <v>133</v>
      </c>
      <c r="M36" s="315" t="s">
        <v>133</v>
      </c>
      <c r="N36" s="315" t="s">
        <v>133</v>
      </c>
      <c r="O36" s="315" t="s">
        <v>133</v>
      </c>
      <c r="P36" s="315" t="s">
        <v>133</v>
      </c>
      <c r="Q36" s="319">
        <v>0.34962756826139901</v>
      </c>
    </row>
    <row r="37" spans="1:17">
      <c r="A37" t="s">
        <v>144</v>
      </c>
      <c r="B37" t="s">
        <v>208</v>
      </c>
      <c r="C37" t="s">
        <v>209</v>
      </c>
      <c r="D37" t="s">
        <v>207</v>
      </c>
      <c r="E37" t="s">
        <v>134</v>
      </c>
      <c r="F37" s="315" t="s">
        <v>133</v>
      </c>
      <c r="G37" s="315" t="s">
        <v>133</v>
      </c>
      <c r="H37" s="315" t="s">
        <v>133</v>
      </c>
      <c r="I37" s="315" t="s">
        <v>133</v>
      </c>
      <c r="J37" s="315" t="s">
        <v>133</v>
      </c>
      <c r="K37" s="315" t="s">
        <v>133</v>
      </c>
      <c r="L37" s="315" t="s">
        <v>133</v>
      </c>
      <c r="M37" s="315" t="s">
        <v>133</v>
      </c>
      <c r="N37" s="315" t="s">
        <v>133</v>
      </c>
      <c r="O37" s="315" t="s">
        <v>133</v>
      </c>
      <c r="P37" s="315" t="s">
        <v>133</v>
      </c>
      <c r="Q37" s="319">
        <v>0.65037243173860104</v>
      </c>
    </row>
    <row r="38" spans="1:17">
      <c r="A38" t="s">
        <v>144</v>
      </c>
      <c r="B38" t="s">
        <v>210</v>
      </c>
      <c r="C38" t="s">
        <v>211</v>
      </c>
      <c r="D38" t="s">
        <v>147</v>
      </c>
      <c r="E38" t="s">
        <v>148</v>
      </c>
      <c r="F38" s="316">
        <v>9.8689999999999998</v>
      </c>
      <c r="G38" s="316">
        <v>10.1086312367089</v>
      </c>
      <c r="H38" s="316">
        <v>10.0955657467089</v>
      </c>
      <c r="I38" s="315" t="s">
        <v>133</v>
      </c>
      <c r="J38" s="315" t="s">
        <v>133</v>
      </c>
      <c r="K38" s="315" t="s">
        <v>133</v>
      </c>
      <c r="L38" s="315" t="s">
        <v>133</v>
      </c>
      <c r="M38" s="315" t="s">
        <v>133</v>
      </c>
      <c r="N38" s="315" t="s">
        <v>133</v>
      </c>
      <c r="O38" s="315" t="s">
        <v>133</v>
      </c>
      <c r="P38" s="315" t="s">
        <v>133</v>
      </c>
      <c r="Q38" s="315" t="s">
        <v>133</v>
      </c>
    </row>
    <row r="39" spans="1:17">
      <c r="A39" t="s">
        <v>144</v>
      </c>
      <c r="B39" t="s">
        <v>212</v>
      </c>
      <c r="C39" t="s">
        <v>213</v>
      </c>
      <c r="D39" t="s">
        <v>147</v>
      </c>
      <c r="E39" t="s">
        <v>148</v>
      </c>
      <c r="F39" s="316">
        <v>0.50700000000000001</v>
      </c>
      <c r="G39" s="316">
        <v>0.48875200000000002</v>
      </c>
      <c r="H39" s="316">
        <v>0.48298691999999999</v>
      </c>
      <c r="I39" s="315" t="s">
        <v>133</v>
      </c>
      <c r="J39" s="315" t="s">
        <v>133</v>
      </c>
      <c r="K39" s="315" t="s">
        <v>133</v>
      </c>
      <c r="L39" s="315" t="s">
        <v>133</v>
      </c>
      <c r="M39" s="315" t="s">
        <v>133</v>
      </c>
      <c r="N39" s="315" t="s">
        <v>133</v>
      </c>
      <c r="O39" s="315" t="s">
        <v>133</v>
      </c>
      <c r="P39" s="315" t="s">
        <v>133</v>
      </c>
      <c r="Q39" s="315" t="s">
        <v>133</v>
      </c>
    </row>
    <row r="40" spans="1:17">
      <c r="A40" t="s">
        <v>144</v>
      </c>
      <c r="B40" t="s">
        <v>214</v>
      </c>
      <c r="C40" t="s">
        <v>215</v>
      </c>
      <c r="D40" t="s">
        <v>147</v>
      </c>
      <c r="E40" t="s">
        <v>134</v>
      </c>
      <c r="F40" s="315" t="s">
        <v>133</v>
      </c>
      <c r="G40" s="315" t="s">
        <v>133</v>
      </c>
      <c r="H40" s="315" t="s">
        <v>133</v>
      </c>
      <c r="I40" s="315" t="s">
        <v>133</v>
      </c>
      <c r="J40" s="315" t="s">
        <v>133</v>
      </c>
      <c r="K40" s="315" t="s">
        <v>133</v>
      </c>
      <c r="L40" s="315" t="s">
        <v>133</v>
      </c>
      <c r="M40" s="315" t="s">
        <v>133</v>
      </c>
      <c r="N40" s="315" t="s">
        <v>133</v>
      </c>
      <c r="O40" s="315" t="s">
        <v>133</v>
      </c>
      <c r="P40" s="315" t="s">
        <v>133</v>
      </c>
      <c r="Q40" s="316">
        <v>0</v>
      </c>
    </row>
    <row r="41" spans="1:17">
      <c r="A41" t="s">
        <v>144</v>
      </c>
      <c r="B41" t="s">
        <v>216</v>
      </c>
      <c r="C41" t="s">
        <v>217</v>
      </c>
      <c r="D41" t="s">
        <v>147</v>
      </c>
      <c r="E41" t="s">
        <v>134</v>
      </c>
      <c r="F41" s="315" t="s">
        <v>133</v>
      </c>
      <c r="G41" s="315" t="s">
        <v>133</v>
      </c>
      <c r="H41" s="315" t="s">
        <v>133</v>
      </c>
      <c r="I41" s="315" t="s">
        <v>133</v>
      </c>
      <c r="J41" s="315" t="s">
        <v>133</v>
      </c>
      <c r="K41" s="315" t="s">
        <v>133</v>
      </c>
      <c r="L41" s="315" t="s">
        <v>133</v>
      </c>
      <c r="M41" s="315" t="s">
        <v>133</v>
      </c>
      <c r="N41" s="315" t="s">
        <v>133</v>
      </c>
      <c r="O41" s="315" t="s">
        <v>133</v>
      </c>
      <c r="P41" s="315" t="s">
        <v>133</v>
      </c>
      <c r="Q41" s="316">
        <v>0</v>
      </c>
    </row>
    <row r="42" spans="1:17">
      <c r="A42" t="s">
        <v>144</v>
      </c>
      <c r="B42" t="s">
        <v>218</v>
      </c>
      <c r="C42" t="s">
        <v>219</v>
      </c>
      <c r="D42" t="s">
        <v>147</v>
      </c>
      <c r="E42" t="s">
        <v>134</v>
      </c>
      <c r="F42" s="315" t="s">
        <v>133</v>
      </c>
      <c r="G42" s="315" t="s">
        <v>133</v>
      </c>
      <c r="H42" s="315" t="s">
        <v>133</v>
      </c>
      <c r="I42" s="315" t="s">
        <v>133</v>
      </c>
      <c r="J42" s="315" t="s">
        <v>133</v>
      </c>
      <c r="K42" s="315" t="s">
        <v>133</v>
      </c>
      <c r="L42" s="315" t="s">
        <v>133</v>
      </c>
      <c r="M42" s="315" t="s">
        <v>133</v>
      </c>
      <c r="N42" s="315" t="s">
        <v>133</v>
      </c>
      <c r="O42" s="315" t="s">
        <v>133</v>
      </c>
      <c r="P42" s="315" t="s">
        <v>133</v>
      </c>
      <c r="Q42" s="316">
        <v>0</v>
      </c>
    </row>
    <row r="43" spans="1:17">
      <c r="A43" t="s">
        <v>144</v>
      </c>
      <c r="B43" t="s">
        <v>220</v>
      </c>
      <c r="C43" t="s">
        <v>206</v>
      </c>
      <c r="D43" t="s">
        <v>207</v>
      </c>
      <c r="E43" t="s">
        <v>134</v>
      </c>
      <c r="F43" s="315" t="s">
        <v>133</v>
      </c>
      <c r="G43" s="315" t="s">
        <v>133</v>
      </c>
      <c r="H43" s="315" t="s">
        <v>133</v>
      </c>
      <c r="I43" s="315" t="s">
        <v>133</v>
      </c>
      <c r="J43" s="315" t="s">
        <v>133</v>
      </c>
      <c r="K43" s="315" t="s">
        <v>133</v>
      </c>
      <c r="L43" s="315" t="s">
        <v>133</v>
      </c>
      <c r="M43" s="315" t="s">
        <v>133</v>
      </c>
      <c r="N43" s="315" t="s">
        <v>133</v>
      </c>
      <c r="O43" s="315" t="s">
        <v>133</v>
      </c>
      <c r="P43" s="315" t="s">
        <v>133</v>
      </c>
      <c r="Q43" s="319">
        <v>0.31893911964359201</v>
      </c>
    </row>
    <row r="44" spans="1:17">
      <c r="A44" t="s">
        <v>144</v>
      </c>
      <c r="B44" t="s">
        <v>221</v>
      </c>
      <c r="C44" t="s">
        <v>209</v>
      </c>
      <c r="D44" t="s">
        <v>207</v>
      </c>
      <c r="E44" t="s">
        <v>134</v>
      </c>
      <c r="F44" s="315" t="s">
        <v>133</v>
      </c>
      <c r="G44" s="315" t="s">
        <v>133</v>
      </c>
      <c r="H44" s="315" t="s">
        <v>133</v>
      </c>
      <c r="I44" s="315" t="s">
        <v>133</v>
      </c>
      <c r="J44" s="315" t="s">
        <v>133</v>
      </c>
      <c r="K44" s="315" t="s">
        <v>133</v>
      </c>
      <c r="L44" s="315" t="s">
        <v>133</v>
      </c>
      <c r="M44" s="315" t="s">
        <v>133</v>
      </c>
      <c r="N44" s="315" t="s">
        <v>133</v>
      </c>
      <c r="O44" s="315" t="s">
        <v>133</v>
      </c>
      <c r="P44" s="315" t="s">
        <v>133</v>
      </c>
      <c r="Q44" s="319">
        <v>0.68106088035640799</v>
      </c>
    </row>
    <row r="45" spans="1:17">
      <c r="A45" t="s">
        <v>222</v>
      </c>
      <c r="B45" t="s">
        <v>145</v>
      </c>
      <c r="C45" t="s">
        <v>146</v>
      </c>
      <c r="D45" t="s">
        <v>147</v>
      </c>
      <c r="E45" t="s">
        <v>148</v>
      </c>
      <c r="F45" s="316">
        <v>52.354999999999997</v>
      </c>
      <c r="G45" s="316">
        <v>38.0685</v>
      </c>
      <c r="H45" s="316">
        <v>50.47</v>
      </c>
      <c r="I45" s="315" t="s">
        <v>133</v>
      </c>
      <c r="J45" s="315" t="s">
        <v>133</v>
      </c>
      <c r="K45" s="315" t="s">
        <v>133</v>
      </c>
      <c r="L45" s="315" t="s">
        <v>133</v>
      </c>
      <c r="M45" s="315" t="s">
        <v>133</v>
      </c>
      <c r="N45" s="315" t="s">
        <v>133</v>
      </c>
      <c r="O45" s="315" t="s">
        <v>133</v>
      </c>
      <c r="P45" s="315" t="s">
        <v>133</v>
      </c>
      <c r="Q45" s="315" t="s">
        <v>133</v>
      </c>
    </row>
    <row r="46" spans="1:17">
      <c r="A46" t="s">
        <v>222</v>
      </c>
      <c r="B46" t="s">
        <v>149</v>
      </c>
      <c r="C46" t="s">
        <v>150</v>
      </c>
      <c r="D46" t="s">
        <v>147</v>
      </c>
      <c r="E46" t="s">
        <v>148</v>
      </c>
      <c r="F46" s="316">
        <v>234.892</v>
      </c>
      <c r="G46" s="316">
        <v>237.884196</v>
      </c>
      <c r="H46" s="316">
        <v>283.68700000000001</v>
      </c>
      <c r="I46" s="315" t="s">
        <v>133</v>
      </c>
      <c r="J46" s="315" t="s">
        <v>133</v>
      </c>
      <c r="K46" s="315" t="s">
        <v>133</v>
      </c>
      <c r="L46" s="315" t="s">
        <v>133</v>
      </c>
      <c r="M46" s="315" t="s">
        <v>133</v>
      </c>
      <c r="N46" s="315" t="s">
        <v>133</v>
      </c>
      <c r="O46" s="315" t="s">
        <v>133</v>
      </c>
      <c r="P46" s="315" t="s">
        <v>133</v>
      </c>
      <c r="Q46" s="315" t="s">
        <v>133</v>
      </c>
    </row>
    <row r="47" spans="1:17">
      <c r="A47" t="s">
        <v>222</v>
      </c>
      <c r="B47" t="s">
        <v>151</v>
      </c>
      <c r="C47" t="s">
        <v>152</v>
      </c>
      <c r="D47" t="s">
        <v>147</v>
      </c>
      <c r="E47" t="s">
        <v>148</v>
      </c>
      <c r="F47" s="316">
        <v>261.916</v>
      </c>
      <c r="G47" s="316">
        <v>236.08199999999999</v>
      </c>
      <c r="H47" s="316">
        <v>266.78100000000001</v>
      </c>
      <c r="I47" s="315" t="s">
        <v>133</v>
      </c>
      <c r="J47" s="315" t="s">
        <v>133</v>
      </c>
      <c r="K47" s="315" t="s">
        <v>133</v>
      </c>
      <c r="L47" s="315" t="s">
        <v>133</v>
      </c>
      <c r="M47" s="315" t="s">
        <v>133</v>
      </c>
      <c r="N47" s="315" t="s">
        <v>133</v>
      </c>
      <c r="O47" s="315" t="s">
        <v>133</v>
      </c>
      <c r="P47" s="315" t="s">
        <v>133</v>
      </c>
      <c r="Q47" s="315" t="s">
        <v>133</v>
      </c>
    </row>
    <row r="48" spans="1:17">
      <c r="A48" t="s">
        <v>222</v>
      </c>
      <c r="B48" t="s">
        <v>153</v>
      </c>
      <c r="C48" t="s">
        <v>154</v>
      </c>
      <c r="D48" t="s">
        <v>147</v>
      </c>
      <c r="E48" t="s">
        <v>148</v>
      </c>
      <c r="F48" s="316">
        <v>0</v>
      </c>
      <c r="G48" s="316">
        <v>0</v>
      </c>
      <c r="H48" s="316">
        <v>0</v>
      </c>
      <c r="I48" s="315" t="s">
        <v>133</v>
      </c>
      <c r="J48" s="315" t="s">
        <v>133</v>
      </c>
      <c r="K48" s="315" t="s">
        <v>133</v>
      </c>
      <c r="L48" s="315" t="s">
        <v>133</v>
      </c>
      <c r="M48" s="315" t="s">
        <v>133</v>
      </c>
      <c r="N48" s="315" t="s">
        <v>133</v>
      </c>
      <c r="O48" s="315" t="s">
        <v>133</v>
      </c>
      <c r="P48" s="315" t="s">
        <v>133</v>
      </c>
      <c r="Q48" s="315" t="s">
        <v>133</v>
      </c>
    </row>
    <row r="49" spans="1:17">
      <c r="A49" t="s">
        <v>222</v>
      </c>
      <c r="B49" t="s">
        <v>155</v>
      </c>
      <c r="C49" t="s">
        <v>156</v>
      </c>
      <c r="D49" t="s">
        <v>147</v>
      </c>
      <c r="E49" t="s">
        <v>148</v>
      </c>
      <c r="F49" s="315" t="s">
        <v>133</v>
      </c>
      <c r="G49" s="316">
        <v>0</v>
      </c>
      <c r="H49" s="316">
        <v>0</v>
      </c>
      <c r="I49" s="315" t="s">
        <v>133</v>
      </c>
      <c r="J49" s="315" t="s">
        <v>133</v>
      </c>
      <c r="K49" s="315" t="s">
        <v>133</v>
      </c>
      <c r="L49" s="315" t="s">
        <v>133</v>
      </c>
      <c r="M49" s="315" t="s">
        <v>133</v>
      </c>
      <c r="N49" s="315" t="s">
        <v>133</v>
      </c>
      <c r="O49" s="315" t="s">
        <v>133</v>
      </c>
      <c r="P49" s="315" t="s">
        <v>133</v>
      </c>
      <c r="Q49" s="315" t="s">
        <v>133</v>
      </c>
    </row>
    <row r="50" spans="1:17">
      <c r="A50" t="s">
        <v>222</v>
      </c>
      <c r="B50" t="s">
        <v>157</v>
      </c>
      <c r="C50" t="s">
        <v>158</v>
      </c>
      <c r="D50" t="s">
        <v>147</v>
      </c>
      <c r="E50" t="s">
        <v>148</v>
      </c>
      <c r="F50" s="315" t="s">
        <v>133</v>
      </c>
      <c r="G50" s="316">
        <v>0</v>
      </c>
      <c r="H50" s="316">
        <v>0</v>
      </c>
      <c r="I50" s="315" t="s">
        <v>133</v>
      </c>
      <c r="J50" s="315" t="s">
        <v>133</v>
      </c>
      <c r="K50" s="315" t="s">
        <v>133</v>
      </c>
      <c r="L50" s="315" t="s">
        <v>133</v>
      </c>
      <c r="M50" s="315" t="s">
        <v>133</v>
      </c>
      <c r="N50" s="315" t="s">
        <v>133</v>
      </c>
      <c r="O50" s="315" t="s">
        <v>133</v>
      </c>
      <c r="P50" s="315" t="s">
        <v>133</v>
      </c>
      <c r="Q50" s="315" t="s">
        <v>133</v>
      </c>
    </row>
    <row r="51" spans="1:17">
      <c r="A51" t="s">
        <v>222</v>
      </c>
      <c r="B51" t="s">
        <v>159</v>
      </c>
      <c r="C51" t="s">
        <v>160</v>
      </c>
      <c r="D51" t="s">
        <v>147</v>
      </c>
      <c r="E51" t="s">
        <v>148</v>
      </c>
      <c r="F51" s="315" t="s">
        <v>133</v>
      </c>
      <c r="G51" s="316">
        <v>0</v>
      </c>
      <c r="H51" s="316">
        <v>0</v>
      </c>
      <c r="I51" s="315" t="s">
        <v>133</v>
      </c>
      <c r="J51" s="315" t="s">
        <v>133</v>
      </c>
      <c r="K51" s="315" t="s">
        <v>133</v>
      </c>
      <c r="L51" s="315" t="s">
        <v>133</v>
      </c>
      <c r="M51" s="315" t="s">
        <v>133</v>
      </c>
      <c r="N51" s="315" t="s">
        <v>133</v>
      </c>
      <c r="O51" s="315" t="s">
        <v>133</v>
      </c>
      <c r="P51" s="315" t="s">
        <v>133</v>
      </c>
      <c r="Q51" s="315" t="s">
        <v>133</v>
      </c>
    </row>
    <row r="52" spans="1:17">
      <c r="A52" t="s">
        <v>222</v>
      </c>
      <c r="B52" t="s">
        <v>161</v>
      </c>
      <c r="C52" t="s">
        <v>162</v>
      </c>
      <c r="D52" t="s">
        <v>147</v>
      </c>
      <c r="E52" t="s">
        <v>148</v>
      </c>
      <c r="F52" s="315" t="s">
        <v>133</v>
      </c>
      <c r="G52" s="316">
        <v>0</v>
      </c>
      <c r="H52" s="316">
        <v>0</v>
      </c>
      <c r="I52" s="315" t="s">
        <v>133</v>
      </c>
      <c r="J52" s="315" t="s">
        <v>133</v>
      </c>
      <c r="K52" s="315" t="s">
        <v>133</v>
      </c>
      <c r="L52" s="315" t="s">
        <v>133</v>
      </c>
      <c r="M52" s="315" t="s">
        <v>133</v>
      </c>
      <c r="N52" s="315" t="s">
        <v>133</v>
      </c>
      <c r="O52" s="315" t="s">
        <v>133</v>
      </c>
      <c r="P52" s="315" t="s">
        <v>133</v>
      </c>
      <c r="Q52" s="315" t="s">
        <v>133</v>
      </c>
    </row>
    <row r="53" spans="1:17">
      <c r="A53" t="s">
        <v>222</v>
      </c>
      <c r="B53" t="s">
        <v>163</v>
      </c>
      <c r="C53" t="s">
        <v>164</v>
      </c>
      <c r="D53" t="s">
        <v>147</v>
      </c>
      <c r="E53" t="s">
        <v>148</v>
      </c>
      <c r="F53" s="315" t="s">
        <v>133</v>
      </c>
      <c r="G53" s="316">
        <v>0</v>
      </c>
      <c r="H53" s="316">
        <v>0</v>
      </c>
      <c r="I53" s="315" t="s">
        <v>133</v>
      </c>
      <c r="J53" s="315" t="s">
        <v>133</v>
      </c>
      <c r="K53" s="315" t="s">
        <v>133</v>
      </c>
      <c r="L53" s="315" t="s">
        <v>133</v>
      </c>
      <c r="M53" s="315" t="s">
        <v>133</v>
      </c>
      <c r="N53" s="315" t="s">
        <v>133</v>
      </c>
      <c r="O53" s="315" t="s">
        <v>133</v>
      </c>
      <c r="P53" s="315" t="s">
        <v>133</v>
      </c>
      <c r="Q53" s="315" t="s">
        <v>133</v>
      </c>
    </row>
    <row r="54" spans="1:17">
      <c r="A54" t="s">
        <v>222</v>
      </c>
      <c r="B54" t="s">
        <v>165</v>
      </c>
      <c r="C54" t="s">
        <v>166</v>
      </c>
      <c r="D54" t="s">
        <v>147</v>
      </c>
      <c r="E54" t="s">
        <v>148</v>
      </c>
      <c r="F54" s="315" t="s">
        <v>133</v>
      </c>
      <c r="G54" s="316">
        <v>0</v>
      </c>
      <c r="H54" s="316">
        <v>0</v>
      </c>
      <c r="I54" s="315" t="s">
        <v>133</v>
      </c>
      <c r="J54" s="315" t="s">
        <v>133</v>
      </c>
      <c r="K54" s="315" t="s">
        <v>133</v>
      </c>
      <c r="L54" s="315" t="s">
        <v>133</v>
      </c>
      <c r="M54" s="315" t="s">
        <v>133</v>
      </c>
      <c r="N54" s="315" t="s">
        <v>133</v>
      </c>
      <c r="O54" s="315" t="s">
        <v>133</v>
      </c>
      <c r="P54" s="315" t="s">
        <v>133</v>
      </c>
      <c r="Q54" s="315" t="s">
        <v>133</v>
      </c>
    </row>
    <row r="55" spans="1:17">
      <c r="A55" t="s">
        <v>222</v>
      </c>
      <c r="B55" t="s">
        <v>167</v>
      </c>
      <c r="C55" t="s">
        <v>168</v>
      </c>
      <c r="D55" t="s">
        <v>147</v>
      </c>
      <c r="E55" t="s">
        <v>148</v>
      </c>
      <c r="F55" s="315" t="s">
        <v>133</v>
      </c>
      <c r="G55" s="316">
        <v>0</v>
      </c>
      <c r="H55" s="316">
        <v>0</v>
      </c>
      <c r="I55" s="315" t="s">
        <v>133</v>
      </c>
      <c r="J55" s="315" t="s">
        <v>133</v>
      </c>
      <c r="K55" s="315" t="s">
        <v>133</v>
      </c>
      <c r="L55" s="315" t="s">
        <v>133</v>
      </c>
      <c r="M55" s="315" t="s">
        <v>133</v>
      </c>
      <c r="N55" s="315" t="s">
        <v>133</v>
      </c>
      <c r="O55" s="315" t="s">
        <v>133</v>
      </c>
      <c r="P55" s="315" t="s">
        <v>133</v>
      </c>
      <c r="Q55" s="315" t="s">
        <v>133</v>
      </c>
    </row>
    <row r="56" spans="1:17">
      <c r="A56" t="s">
        <v>222</v>
      </c>
      <c r="B56" t="s">
        <v>169</v>
      </c>
      <c r="C56" t="s">
        <v>170</v>
      </c>
      <c r="D56" t="s">
        <v>147</v>
      </c>
      <c r="E56" t="s">
        <v>148</v>
      </c>
      <c r="F56" s="315" t="s">
        <v>133</v>
      </c>
      <c r="G56" s="316">
        <v>0</v>
      </c>
      <c r="H56" s="316">
        <v>0</v>
      </c>
      <c r="I56" s="315" t="s">
        <v>133</v>
      </c>
      <c r="J56" s="315" t="s">
        <v>133</v>
      </c>
      <c r="K56" s="315" t="s">
        <v>133</v>
      </c>
      <c r="L56" s="315" t="s">
        <v>133</v>
      </c>
      <c r="M56" s="315" t="s">
        <v>133</v>
      </c>
      <c r="N56" s="315" t="s">
        <v>133</v>
      </c>
      <c r="O56" s="315" t="s">
        <v>133</v>
      </c>
      <c r="P56" s="315" t="s">
        <v>133</v>
      </c>
      <c r="Q56" s="315" t="s">
        <v>133</v>
      </c>
    </row>
    <row r="57" spans="1:17">
      <c r="A57" t="s">
        <v>222</v>
      </c>
      <c r="B57" t="s">
        <v>171</v>
      </c>
      <c r="C57" t="s">
        <v>172</v>
      </c>
      <c r="D57" t="s">
        <v>147</v>
      </c>
      <c r="E57" t="s">
        <v>148</v>
      </c>
      <c r="F57" s="315" t="s">
        <v>133</v>
      </c>
      <c r="G57" s="316">
        <v>0</v>
      </c>
      <c r="H57" s="316">
        <v>0</v>
      </c>
      <c r="I57" s="315" t="s">
        <v>133</v>
      </c>
      <c r="J57" s="315" t="s">
        <v>133</v>
      </c>
      <c r="K57" s="315" t="s">
        <v>133</v>
      </c>
      <c r="L57" s="315" t="s">
        <v>133</v>
      </c>
      <c r="M57" s="315" t="s">
        <v>133</v>
      </c>
      <c r="N57" s="315" t="s">
        <v>133</v>
      </c>
      <c r="O57" s="315" t="s">
        <v>133</v>
      </c>
      <c r="P57" s="315" t="s">
        <v>133</v>
      </c>
      <c r="Q57" s="315" t="s">
        <v>133</v>
      </c>
    </row>
    <row r="58" spans="1:17">
      <c r="A58" t="s">
        <v>222</v>
      </c>
      <c r="B58" t="s">
        <v>173</v>
      </c>
      <c r="C58" t="s">
        <v>174</v>
      </c>
      <c r="D58" t="s">
        <v>147</v>
      </c>
      <c r="E58" t="s">
        <v>148</v>
      </c>
      <c r="F58" s="315" t="s">
        <v>133</v>
      </c>
      <c r="G58" s="316">
        <v>0</v>
      </c>
      <c r="H58" s="316">
        <v>0</v>
      </c>
      <c r="I58" s="315" t="s">
        <v>133</v>
      </c>
      <c r="J58" s="315" t="s">
        <v>133</v>
      </c>
      <c r="K58" s="315" t="s">
        <v>133</v>
      </c>
      <c r="L58" s="315" t="s">
        <v>133</v>
      </c>
      <c r="M58" s="315" t="s">
        <v>133</v>
      </c>
      <c r="N58" s="315" t="s">
        <v>133</v>
      </c>
      <c r="O58" s="315" t="s">
        <v>133</v>
      </c>
      <c r="P58" s="315" t="s">
        <v>133</v>
      </c>
      <c r="Q58" s="315" t="s">
        <v>133</v>
      </c>
    </row>
    <row r="59" spans="1:17">
      <c r="A59" t="s">
        <v>222</v>
      </c>
      <c r="B59" t="s">
        <v>175</v>
      </c>
      <c r="C59" t="s">
        <v>176</v>
      </c>
      <c r="D59" t="s">
        <v>147</v>
      </c>
      <c r="E59" t="s">
        <v>148</v>
      </c>
      <c r="F59" s="316">
        <v>0.76400000000000001</v>
      </c>
      <c r="G59" s="316">
        <v>0.78800000000000003</v>
      </c>
      <c r="H59" s="316">
        <v>2.2320000000000002</v>
      </c>
      <c r="I59" s="315" t="s">
        <v>133</v>
      </c>
      <c r="J59" s="315" t="s">
        <v>133</v>
      </c>
      <c r="K59" s="315" t="s">
        <v>133</v>
      </c>
      <c r="L59" s="315" t="s">
        <v>133</v>
      </c>
      <c r="M59" s="315" t="s">
        <v>133</v>
      </c>
      <c r="N59" s="315" t="s">
        <v>133</v>
      </c>
      <c r="O59" s="315" t="s">
        <v>133</v>
      </c>
      <c r="P59" s="315" t="s">
        <v>133</v>
      </c>
      <c r="Q59" s="315" t="s">
        <v>133</v>
      </c>
    </row>
    <row r="60" spans="1:17">
      <c r="A60" t="s">
        <v>222</v>
      </c>
      <c r="B60" t="s">
        <v>177</v>
      </c>
      <c r="C60" t="s">
        <v>178</v>
      </c>
      <c r="D60" t="s">
        <v>147</v>
      </c>
      <c r="E60" t="s">
        <v>148</v>
      </c>
      <c r="F60" s="316">
        <v>15.228</v>
      </c>
      <c r="G60" s="316">
        <v>15.504</v>
      </c>
      <c r="H60" s="316">
        <v>13.913</v>
      </c>
      <c r="I60" s="315" t="s">
        <v>133</v>
      </c>
      <c r="J60" s="315" t="s">
        <v>133</v>
      </c>
      <c r="K60" s="315" t="s">
        <v>133</v>
      </c>
      <c r="L60" s="315" t="s">
        <v>133</v>
      </c>
      <c r="M60" s="315" t="s">
        <v>133</v>
      </c>
      <c r="N60" s="315" t="s">
        <v>133</v>
      </c>
      <c r="O60" s="315" t="s">
        <v>133</v>
      </c>
      <c r="P60" s="315" t="s">
        <v>133</v>
      </c>
      <c r="Q60" s="315" t="s">
        <v>133</v>
      </c>
    </row>
    <row r="61" spans="1:17">
      <c r="A61" t="s">
        <v>222</v>
      </c>
      <c r="B61" t="s">
        <v>179</v>
      </c>
      <c r="C61" t="s">
        <v>180</v>
      </c>
      <c r="D61" t="s">
        <v>147</v>
      </c>
      <c r="E61" t="s">
        <v>148</v>
      </c>
      <c r="F61" s="316">
        <v>8.1530000000000005</v>
      </c>
      <c r="G61" s="316">
        <v>7.8520000000000003</v>
      </c>
      <c r="H61" s="316">
        <v>8.2910000000000004</v>
      </c>
      <c r="I61" s="315" t="s">
        <v>133</v>
      </c>
      <c r="J61" s="315" t="s">
        <v>133</v>
      </c>
      <c r="K61" s="315" t="s">
        <v>133</v>
      </c>
      <c r="L61" s="315" t="s">
        <v>133</v>
      </c>
      <c r="M61" s="315" t="s">
        <v>133</v>
      </c>
      <c r="N61" s="315" t="s">
        <v>133</v>
      </c>
      <c r="O61" s="315" t="s">
        <v>133</v>
      </c>
      <c r="P61" s="315" t="s">
        <v>133</v>
      </c>
      <c r="Q61" s="315" t="s">
        <v>133</v>
      </c>
    </row>
    <row r="62" spans="1:17">
      <c r="A62" t="s">
        <v>222</v>
      </c>
      <c r="B62" t="s">
        <v>181</v>
      </c>
      <c r="C62" t="s">
        <v>182</v>
      </c>
      <c r="D62" t="s">
        <v>147</v>
      </c>
      <c r="E62" t="s">
        <v>148</v>
      </c>
      <c r="F62" s="316">
        <v>0.64</v>
      </c>
      <c r="G62" s="316">
        <v>0.57199999999999995</v>
      </c>
      <c r="H62" s="316">
        <v>0.64</v>
      </c>
      <c r="I62" s="315" t="s">
        <v>133</v>
      </c>
      <c r="J62" s="315" t="s">
        <v>133</v>
      </c>
      <c r="K62" s="315" t="s">
        <v>133</v>
      </c>
      <c r="L62" s="315" t="s">
        <v>133</v>
      </c>
      <c r="M62" s="315" t="s">
        <v>133</v>
      </c>
      <c r="N62" s="315" t="s">
        <v>133</v>
      </c>
      <c r="O62" s="315" t="s">
        <v>133</v>
      </c>
      <c r="P62" s="315" t="s">
        <v>133</v>
      </c>
      <c r="Q62" s="315" t="s">
        <v>133</v>
      </c>
    </row>
    <row r="63" spans="1:17">
      <c r="A63" t="s">
        <v>222</v>
      </c>
      <c r="B63" t="s">
        <v>183</v>
      </c>
      <c r="C63" t="s">
        <v>184</v>
      </c>
      <c r="D63" t="s">
        <v>147</v>
      </c>
      <c r="E63" t="s">
        <v>148</v>
      </c>
      <c r="F63" s="315" t="s">
        <v>133</v>
      </c>
      <c r="G63" s="316">
        <v>0</v>
      </c>
      <c r="H63" s="316">
        <v>0</v>
      </c>
      <c r="I63" s="315" t="s">
        <v>133</v>
      </c>
      <c r="J63" s="315" t="s">
        <v>133</v>
      </c>
      <c r="K63" s="315" t="s">
        <v>133</v>
      </c>
      <c r="L63" s="315" t="s">
        <v>133</v>
      </c>
      <c r="M63" s="315" t="s">
        <v>133</v>
      </c>
      <c r="N63" s="315" t="s">
        <v>133</v>
      </c>
      <c r="O63" s="315" t="s">
        <v>133</v>
      </c>
      <c r="P63" s="315" t="s">
        <v>133</v>
      </c>
      <c r="Q63" s="315" t="s">
        <v>133</v>
      </c>
    </row>
    <row r="64" spans="1:17">
      <c r="A64" t="s">
        <v>222</v>
      </c>
      <c r="B64" t="s">
        <v>185</v>
      </c>
      <c r="C64" t="s">
        <v>186</v>
      </c>
      <c r="D64" t="s">
        <v>147</v>
      </c>
      <c r="E64" t="s">
        <v>134</v>
      </c>
      <c r="F64" s="315" t="s">
        <v>133</v>
      </c>
      <c r="G64" s="315" t="s">
        <v>133</v>
      </c>
      <c r="H64" s="315" t="s">
        <v>133</v>
      </c>
      <c r="I64" s="315" t="s">
        <v>133</v>
      </c>
      <c r="J64" s="315" t="s">
        <v>133</v>
      </c>
      <c r="K64" s="315" t="s">
        <v>133</v>
      </c>
      <c r="L64" s="315" t="s">
        <v>133</v>
      </c>
      <c r="M64" s="315" t="s">
        <v>133</v>
      </c>
      <c r="N64" s="315" t="s">
        <v>133</v>
      </c>
      <c r="O64" s="315" t="s">
        <v>133</v>
      </c>
      <c r="P64" s="315" t="s">
        <v>133</v>
      </c>
      <c r="Q64" s="316">
        <v>159.46769046697801</v>
      </c>
    </row>
    <row r="65" spans="1:17">
      <c r="A65" t="s">
        <v>222</v>
      </c>
      <c r="B65" t="s">
        <v>187</v>
      </c>
      <c r="C65" t="s">
        <v>188</v>
      </c>
      <c r="D65" t="s">
        <v>147</v>
      </c>
      <c r="E65" t="s">
        <v>134</v>
      </c>
      <c r="F65" s="315" t="s">
        <v>133</v>
      </c>
      <c r="G65" s="315" t="s">
        <v>133</v>
      </c>
      <c r="H65" s="315" t="s">
        <v>133</v>
      </c>
      <c r="I65" s="315" t="s">
        <v>133</v>
      </c>
      <c r="J65" s="315" t="s">
        <v>133</v>
      </c>
      <c r="K65" s="315" t="s">
        <v>133</v>
      </c>
      <c r="L65" s="315" t="s">
        <v>133</v>
      </c>
      <c r="M65" s="315" t="s">
        <v>133</v>
      </c>
      <c r="N65" s="315" t="s">
        <v>133</v>
      </c>
      <c r="O65" s="315" t="s">
        <v>133</v>
      </c>
      <c r="P65" s="315" t="s">
        <v>133</v>
      </c>
      <c r="Q65" s="316">
        <v>963.45145267472299</v>
      </c>
    </row>
    <row r="66" spans="1:17">
      <c r="A66" t="s">
        <v>222</v>
      </c>
      <c r="B66" t="s">
        <v>189</v>
      </c>
      <c r="C66" t="s">
        <v>190</v>
      </c>
      <c r="D66" t="s">
        <v>147</v>
      </c>
      <c r="E66" t="s">
        <v>134</v>
      </c>
      <c r="F66" s="315" t="s">
        <v>133</v>
      </c>
      <c r="G66" s="315" t="s">
        <v>133</v>
      </c>
      <c r="H66" s="315" t="s">
        <v>133</v>
      </c>
      <c r="I66" s="315" t="s">
        <v>133</v>
      </c>
      <c r="J66" s="315" t="s">
        <v>133</v>
      </c>
      <c r="K66" s="315" t="s">
        <v>133</v>
      </c>
      <c r="L66" s="315" t="s">
        <v>133</v>
      </c>
      <c r="M66" s="315" t="s">
        <v>133</v>
      </c>
      <c r="N66" s="315" t="s">
        <v>133</v>
      </c>
      <c r="O66" s="315" t="s">
        <v>133</v>
      </c>
      <c r="P66" s="315" t="s">
        <v>133</v>
      </c>
      <c r="Q66" s="316">
        <v>117.509394302204</v>
      </c>
    </row>
    <row r="67" spans="1:17">
      <c r="A67" t="s">
        <v>222</v>
      </c>
      <c r="B67" t="s">
        <v>191</v>
      </c>
      <c r="C67" t="s">
        <v>192</v>
      </c>
      <c r="D67" t="s">
        <v>147</v>
      </c>
      <c r="E67" t="s">
        <v>134</v>
      </c>
      <c r="F67" s="315" t="s">
        <v>133</v>
      </c>
      <c r="G67" s="315" t="s">
        <v>133</v>
      </c>
      <c r="H67" s="315" t="s">
        <v>133</v>
      </c>
      <c r="I67" s="315" t="s">
        <v>133</v>
      </c>
      <c r="J67" s="315" t="s">
        <v>133</v>
      </c>
      <c r="K67" s="315" t="s">
        <v>133</v>
      </c>
      <c r="L67" s="315" t="s">
        <v>133</v>
      </c>
      <c r="M67" s="315" t="s">
        <v>133</v>
      </c>
      <c r="N67" s="315" t="s">
        <v>133</v>
      </c>
      <c r="O67" s="315" t="s">
        <v>133</v>
      </c>
      <c r="P67" s="315" t="s">
        <v>133</v>
      </c>
      <c r="Q67" s="316">
        <v>1047.89859656973</v>
      </c>
    </row>
    <row r="68" spans="1:17">
      <c r="A68" t="s">
        <v>222</v>
      </c>
      <c r="B68" t="s">
        <v>193</v>
      </c>
      <c r="C68" t="s">
        <v>194</v>
      </c>
      <c r="D68" t="s">
        <v>147</v>
      </c>
      <c r="E68" t="s">
        <v>134</v>
      </c>
      <c r="F68" s="315" t="s">
        <v>133</v>
      </c>
      <c r="G68" s="315" t="s">
        <v>133</v>
      </c>
      <c r="H68" s="315" t="s">
        <v>133</v>
      </c>
      <c r="I68" s="315" t="s">
        <v>133</v>
      </c>
      <c r="J68" s="315" t="s">
        <v>133</v>
      </c>
      <c r="K68" s="315" t="s">
        <v>133</v>
      </c>
      <c r="L68" s="315" t="s">
        <v>133</v>
      </c>
      <c r="M68" s="315" t="s">
        <v>133</v>
      </c>
      <c r="N68" s="315" t="s">
        <v>133</v>
      </c>
      <c r="O68" s="315" t="s">
        <v>133</v>
      </c>
      <c r="P68" s="315" t="s">
        <v>133</v>
      </c>
      <c r="Q68" s="316">
        <v>2.4895379338241899</v>
      </c>
    </row>
    <row r="69" spans="1:17">
      <c r="A69" t="s">
        <v>222</v>
      </c>
      <c r="B69" t="s">
        <v>195</v>
      </c>
      <c r="C69" t="s">
        <v>196</v>
      </c>
      <c r="D69" t="s">
        <v>147</v>
      </c>
      <c r="E69" t="s">
        <v>134</v>
      </c>
      <c r="F69" s="315" t="s">
        <v>133</v>
      </c>
      <c r="G69" s="315" t="s">
        <v>133</v>
      </c>
      <c r="H69" s="315" t="s">
        <v>133</v>
      </c>
      <c r="I69" s="315" t="s">
        <v>133</v>
      </c>
      <c r="J69" s="315" t="s">
        <v>133</v>
      </c>
      <c r="K69" s="315" t="s">
        <v>133</v>
      </c>
      <c r="L69" s="315" t="s">
        <v>133</v>
      </c>
      <c r="M69" s="315" t="s">
        <v>133</v>
      </c>
      <c r="N69" s="315" t="s">
        <v>133</v>
      </c>
      <c r="O69" s="315" t="s">
        <v>133</v>
      </c>
      <c r="P69" s="315" t="s">
        <v>133</v>
      </c>
      <c r="Q69" s="316">
        <v>72.021844280840995</v>
      </c>
    </row>
    <row r="70" spans="1:17">
      <c r="A70" t="s">
        <v>222</v>
      </c>
      <c r="B70" t="s">
        <v>197</v>
      </c>
      <c r="C70" t="s">
        <v>198</v>
      </c>
      <c r="D70" t="s">
        <v>147</v>
      </c>
      <c r="E70" t="s">
        <v>134</v>
      </c>
      <c r="F70" s="315" t="s">
        <v>133</v>
      </c>
      <c r="G70" s="315" t="s">
        <v>133</v>
      </c>
      <c r="H70" s="315" t="s">
        <v>133</v>
      </c>
      <c r="I70" s="315" t="s">
        <v>133</v>
      </c>
      <c r="J70" s="315" t="s">
        <v>133</v>
      </c>
      <c r="K70" s="315" t="s">
        <v>133</v>
      </c>
      <c r="L70" s="315" t="s">
        <v>133</v>
      </c>
      <c r="M70" s="315" t="s">
        <v>133</v>
      </c>
      <c r="N70" s="315" t="s">
        <v>133</v>
      </c>
      <c r="O70" s="315" t="s">
        <v>133</v>
      </c>
      <c r="P70" s="315" t="s">
        <v>133</v>
      </c>
      <c r="Q70" s="316">
        <v>2.4915758880912202</v>
      </c>
    </row>
    <row r="71" spans="1:17">
      <c r="A71" t="s">
        <v>222</v>
      </c>
      <c r="B71" t="s">
        <v>199</v>
      </c>
      <c r="C71" t="s">
        <v>200</v>
      </c>
      <c r="D71" t="s">
        <v>147</v>
      </c>
      <c r="E71" t="s">
        <v>134</v>
      </c>
      <c r="F71" s="315" t="s">
        <v>133</v>
      </c>
      <c r="G71" s="315" t="s">
        <v>133</v>
      </c>
      <c r="H71" s="315" t="s">
        <v>133</v>
      </c>
      <c r="I71" s="315" t="s">
        <v>133</v>
      </c>
      <c r="J71" s="315" t="s">
        <v>133</v>
      </c>
      <c r="K71" s="315" t="s">
        <v>133</v>
      </c>
      <c r="L71" s="315" t="s">
        <v>133</v>
      </c>
      <c r="M71" s="315" t="s">
        <v>133</v>
      </c>
      <c r="N71" s="315" t="s">
        <v>133</v>
      </c>
      <c r="O71" s="315" t="s">
        <v>133</v>
      </c>
      <c r="P71" s="315" t="s">
        <v>133</v>
      </c>
      <c r="Q71" s="316">
        <v>43.804499200461599</v>
      </c>
    </row>
    <row r="72" spans="1:17">
      <c r="A72" t="s">
        <v>222</v>
      </c>
      <c r="B72" t="s">
        <v>201</v>
      </c>
      <c r="C72" t="s">
        <v>202</v>
      </c>
      <c r="D72" t="s">
        <v>147</v>
      </c>
      <c r="E72" t="s">
        <v>134</v>
      </c>
      <c r="F72" s="315" t="s">
        <v>133</v>
      </c>
      <c r="G72" s="315" t="s">
        <v>133</v>
      </c>
      <c r="H72" s="315" t="s">
        <v>133</v>
      </c>
      <c r="I72" s="315" t="s">
        <v>133</v>
      </c>
      <c r="J72" s="315" t="s">
        <v>133</v>
      </c>
      <c r="K72" s="315" t="s">
        <v>133</v>
      </c>
      <c r="L72" s="315" t="s">
        <v>133</v>
      </c>
      <c r="M72" s="315" t="s">
        <v>133</v>
      </c>
      <c r="N72" s="315" t="s">
        <v>133</v>
      </c>
      <c r="O72" s="315" t="s">
        <v>133</v>
      </c>
      <c r="P72" s="315" t="s">
        <v>133</v>
      </c>
      <c r="Q72" s="316">
        <v>39.582650515316999</v>
      </c>
    </row>
    <row r="73" spans="1:17">
      <c r="A73" t="s">
        <v>222</v>
      </c>
      <c r="B73" t="s">
        <v>203</v>
      </c>
      <c r="C73" t="s">
        <v>204</v>
      </c>
      <c r="D73" t="s">
        <v>147</v>
      </c>
      <c r="E73" t="s">
        <v>134</v>
      </c>
      <c r="F73" s="315" t="s">
        <v>133</v>
      </c>
      <c r="G73" s="315" t="s">
        <v>133</v>
      </c>
      <c r="H73" s="315" t="s">
        <v>133</v>
      </c>
      <c r="I73" s="315" t="s">
        <v>133</v>
      </c>
      <c r="J73" s="315" t="s">
        <v>133</v>
      </c>
      <c r="K73" s="315" t="s">
        <v>133</v>
      </c>
      <c r="L73" s="315" t="s">
        <v>133</v>
      </c>
      <c r="M73" s="315" t="s">
        <v>133</v>
      </c>
      <c r="N73" s="315" t="s">
        <v>133</v>
      </c>
      <c r="O73" s="315" t="s">
        <v>133</v>
      </c>
      <c r="P73" s="315" t="s">
        <v>133</v>
      </c>
      <c r="Q73" s="316">
        <v>1.66489564336963</v>
      </c>
    </row>
    <row r="74" spans="1:17">
      <c r="A74" t="s">
        <v>222</v>
      </c>
      <c r="B74" t="s">
        <v>205</v>
      </c>
      <c r="C74" t="s">
        <v>206</v>
      </c>
      <c r="D74" t="s">
        <v>207</v>
      </c>
      <c r="E74" t="s">
        <v>134</v>
      </c>
      <c r="F74" s="315" t="s">
        <v>133</v>
      </c>
      <c r="G74" s="315" t="s">
        <v>133</v>
      </c>
      <c r="H74" s="315" t="s">
        <v>133</v>
      </c>
      <c r="I74" s="315" t="s">
        <v>133</v>
      </c>
      <c r="J74" s="315" t="s">
        <v>133</v>
      </c>
      <c r="K74" s="315" t="s">
        <v>133</v>
      </c>
      <c r="L74" s="315" t="s">
        <v>133</v>
      </c>
      <c r="M74" s="315" t="s">
        <v>133</v>
      </c>
      <c r="N74" s="315" t="s">
        <v>133</v>
      </c>
      <c r="O74" s="315" t="s">
        <v>133</v>
      </c>
      <c r="P74" s="315" t="s">
        <v>133</v>
      </c>
      <c r="Q74" s="319">
        <v>0.41507146635502701</v>
      </c>
    </row>
    <row r="75" spans="1:17">
      <c r="A75" t="s">
        <v>222</v>
      </c>
      <c r="B75" t="s">
        <v>208</v>
      </c>
      <c r="C75" t="s">
        <v>209</v>
      </c>
      <c r="D75" t="s">
        <v>207</v>
      </c>
      <c r="E75" t="s">
        <v>134</v>
      </c>
      <c r="F75" s="315" t="s">
        <v>133</v>
      </c>
      <c r="G75" s="315" t="s">
        <v>133</v>
      </c>
      <c r="H75" s="315" t="s">
        <v>133</v>
      </c>
      <c r="I75" s="315" t="s">
        <v>133</v>
      </c>
      <c r="J75" s="315" t="s">
        <v>133</v>
      </c>
      <c r="K75" s="315" t="s">
        <v>133</v>
      </c>
      <c r="L75" s="315" t="s">
        <v>133</v>
      </c>
      <c r="M75" s="315" t="s">
        <v>133</v>
      </c>
      <c r="N75" s="315" t="s">
        <v>133</v>
      </c>
      <c r="O75" s="315" t="s">
        <v>133</v>
      </c>
      <c r="P75" s="315" t="s">
        <v>133</v>
      </c>
      <c r="Q75" s="319">
        <v>0.58492853364497299</v>
      </c>
    </row>
    <row r="76" spans="1:17">
      <c r="A76" t="s">
        <v>222</v>
      </c>
      <c r="B76" t="s">
        <v>210</v>
      </c>
      <c r="C76" t="s">
        <v>211</v>
      </c>
      <c r="D76" t="s">
        <v>147</v>
      </c>
      <c r="E76" t="s">
        <v>148</v>
      </c>
      <c r="F76" s="316">
        <v>9.3870000000000005</v>
      </c>
      <c r="G76" s="316">
        <v>9.6489999999999991</v>
      </c>
      <c r="H76" s="316">
        <v>9.6620000000000008</v>
      </c>
      <c r="I76" s="315" t="s">
        <v>133</v>
      </c>
      <c r="J76" s="315" t="s">
        <v>133</v>
      </c>
      <c r="K76" s="315" t="s">
        <v>133</v>
      </c>
      <c r="L76" s="315" t="s">
        <v>133</v>
      </c>
      <c r="M76" s="315" t="s">
        <v>133</v>
      </c>
      <c r="N76" s="315" t="s">
        <v>133</v>
      </c>
      <c r="O76" s="315" t="s">
        <v>133</v>
      </c>
      <c r="P76" s="315" t="s">
        <v>133</v>
      </c>
      <c r="Q76" s="315" t="s">
        <v>133</v>
      </c>
    </row>
    <row r="77" spans="1:17">
      <c r="A77" t="s">
        <v>222</v>
      </c>
      <c r="B77" t="s">
        <v>212</v>
      </c>
      <c r="C77" t="s">
        <v>213</v>
      </c>
      <c r="D77" t="s">
        <v>147</v>
      </c>
      <c r="E77" t="s">
        <v>148</v>
      </c>
      <c r="F77" s="316">
        <v>0.25900000000000001</v>
      </c>
      <c r="G77" s="316">
        <v>0.26500000000000001</v>
      </c>
      <c r="H77" s="316">
        <v>0.24</v>
      </c>
      <c r="I77" s="315" t="s">
        <v>133</v>
      </c>
      <c r="J77" s="315" t="s">
        <v>133</v>
      </c>
      <c r="K77" s="315" t="s">
        <v>133</v>
      </c>
      <c r="L77" s="315" t="s">
        <v>133</v>
      </c>
      <c r="M77" s="315" t="s">
        <v>133</v>
      </c>
      <c r="N77" s="315" t="s">
        <v>133</v>
      </c>
      <c r="O77" s="315" t="s">
        <v>133</v>
      </c>
      <c r="P77" s="315" t="s">
        <v>133</v>
      </c>
      <c r="Q77" s="315" t="s">
        <v>133</v>
      </c>
    </row>
    <row r="78" spans="1:17">
      <c r="A78" t="s">
        <v>222</v>
      </c>
      <c r="B78" t="s">
        <v>214</v>
      </c>
      <c r="C78" t="s">
        <v>215</v>
      </c>
      <c r="D78" t="s">
        <v>147</v>
      </c>
      <c r="E78" t="s">
        <v>134</v>
      </c>
      <c r="F78" s="315" t="s">
        <v>133</v>
      </c>
      <c r="G78" s="315" t="s">
        <v>133</v>
      </c>
      <c r="H78" s="315" t="s">
        <v>133</v>
      </c>
      <c r="I78" s="315" t="s">
        <v>133</v>
      </c>
      <c r="J78" s="315" t="s">
        <v>133</v>
      </c>
      <c r="K78" s="315" t="s">
        <v>133</v>
      </c>
      <c r="L78" s="315" t="s">
        <v>133</v>
      </c>
      <c r="M78" s="315" t="s">
        <v>133</v>
      </c>
      <c r="N78" s="315" t="s">
        <v>133</v>
      </c>
      <c r="O78" s="315" t="s">
        <v>133</v>
      </c>
      <c r="P78" s="315" t="s">
        <v>133</v>
      </c>
      <c r="Q78" s="316">
        <v>0</v>
      </c>
    </row>
    <row r="79" spans="1:17">
      <c r="A79" t="s">
        <v>222</v>
      </c>
      <c r="B79" t="s">
        <v>216</v>
      </c>
      <c r="C79" t="s">
        <v>217</v>
      </c>
      <c r="D79" t="s">
        <v>147</v>
      </c>
      <c r="E79" t="s">
        <v>134</v>
      </c>
      <c r="F79" s="315" t="s">
        <v>133</v>
      </c>
      <c r="G79" s="315" t="s">
        <v>133</v>
      </c>
      <c r="H79" s="315" t="s">
        <v>133</v>
      </c>
      <c r="I79" s="315" t="s">
        <v>133</v>
      </c>
      <c r="J79" s="315" t="s">
        <v>133</v>
      </c>
      <c r="K79" s="315" t="s">
        <v>133</v>
      </c>
      <c r="L79" s="315" t="s">
        <v>133</v>
      </c>
      <c r="M79" s="315" t="s">
        <v>133</v>
      </c>
      <c r="N79" s="315" t="s">
        <v>133</v>
      </c>
      <c r="O79" s="315" t="s">
        <v>133</v>
      </c>
      <c r="P79" s="315" t="s">
        <v>133</v>
      </c>
      <c r="Q79" s="316">
        <v>0</v>
      </c>
    </row>
    <row r="80" spans="1:17">
      <c r="A80" t="s">
        <v>222</v>
      </c>
      <c r="B80" t="s">
        <v>218</v>
      </c>
      <c r="C80" t="s">
        <v>219</v>
      </c>
      <c r="D80" t="s">
        <v>147</v>
      </c>
      <c r="E80" t="s">
        <v>134</v>
      </c>
      <c r="F80" s="315" t="s">
        <v>133</v>
      </c>
      <c r="G80" s="315" t="s">
        <v>133</v>
      </c>
      <c r="H80" s="315" t="s">
        <v>133</v>
      </c>
      <c r="I80" s="315" t="s">
        <v>133</v>
      </c>
      <c r="J80" s="315" t="s">
        <v>133</v>
      </c>
      <c r="K80" s="315" t="s">
        <v>133</v>
      </c>
      <c r="L80" s="315" t="s">
        <v>133</v>
      </c>
      <c r="M80" s="315" t="s">
        <v>133</v>
      </c>
      <c r="N80" s="315" t="s">
        <v>133</v>
      </c>
      <c r="O80" s="315" t="s">
        <v>133</v>
      </c>
      <c r="P80" s="315" t="s">
        <v>133</v>
      </c>
      <c r="Q80" s="316">
        <v>0</v>
      </c>
    </row>
    <row r="81" spans="1:17">
      <c r="A81" t="s">
        <v>222</v>
      </c>
      <c r="B81" t="s">
        <v>220</v>
      </c>
      <c r="C81" t="s">
        <v>206</v>
      </c>
      <c r="D81" t="s">
        <v>207</v>
      </c>
      <c r="E81" t="s">
        <v>134</v>
      </c>
      <c r="F81" s="315" t="s">
        <v>133</v>
      </c>
      <c r="G81" s="315" t="s">
        <v>133</v>
      </c>
      <c r="H81" s="315" t="s">
        <v>133</v>
      </c>
      <c r="I81" s="315" t="s">
        <v>133</v>
      </c>
      <c r="J81" s="315" t="s">
        <v>133</v>
      </c>
      <c r="K81" s="315" t="s">
        <v>133</v>
      </c>
      <c r="L81" s="315" t="s">
        <v>133</v>
      </c>
      <c r="M81" s="315" t="s">
        <v>133</v>
      </c>
      <c r="N81" s="315" t="s">
        <v>133</v>
      </c>
      <c r="O81" s="315" t="s">
        <v>133</v>
      </c>
      <c r="P81" s="315" t="s">
        <v>133</v>
      </c>
      <c r="Q81" s="319">
        <v>0.42655200016616296</v>
      </c>
    </row>
    <row r="82" spans="1:17">
      <c r="A82" t="s">
        <v>222</v>
      </c>
      <c r="B82" t="s">
        <v>221</v>
      </c>
      <c r="C82" t="s">
        <v>209</v>
      </c>
      <c r="D82" t="s">
        <v>207</v>
      </c>
      <c r="E82" t="s">
        <v>134</v>
      </c>
      <c r="F82" s="315" t="s">
        <v>133</v>
      </c>
      <c r="G82" s="315" t="s">
        <v>133</v>
      </c>
      <c r="H82" s="315" t="s">
        <v>133</v>
      </c>
      <c r="I82" s="315" t="s">
        <v>133</v>
      </c>
      <c r="J82" s="315" t="s">
        <v>133</v>
      </c>
      <c r="K82" s="315" t="s">
        <v>133</v>
      </c>
      <c r="L82" s="315" t="s">
        <v>133</v>
      </c>
      <c r="M82" s="315" t="s">
        <v>133</v>
      </c>
      <c r="N82" s="315" t="s">
        <v>133</v>
      </c>
      <c r="O82" s="315" t="s">
        <v>133</v>
      </c>
      <c r="P82" s="315" t="s">
        <v>133</v>
      </c>
      <c r="Q82" s="319">
        <v>0.57344799983383699</v>
      </c>
    </row>
    <row r="83" spans="1:17">
      <c r="A83" t="s">
        <v>223</v>
      </c>
      <c r="B83" t="s">
        <v>145</v>
      </c>
      <c r="C83" t="s">
        <v>146</v>
      </c>
      <c r="D83" t="s">
        <v>147</v>
      </c>
      <c r="E83" t="s">
        <v>148</v>
      </c>
      <c r="F83" s="316">
        <v>9.2629999999999999</v>
      </c>
      <c r="G83" s="316">
        <v>3.3130000000000002</v>
      </c>
      <c r="H83" s="316">
        <v>4.7112518410000002</v>
      </c>
      <c r="I83" s="315" t="s">
        <v>133</v>
      </c>
      <c r="J83" s="315" t="s">
        <v>133</v>
      </c>
      <c r="K83" s="315" t="s">
        <v>133</v>
      </c>
      <c r="L83" s="315" t="s">
        <v>133</v>
      </c>
      <c r="M83" s="315" t="s">
        <v>133</v>
      </c>
      <c r="N83" s="315" t="s">
        <v>133</v>
      </c>
      <c r="O83" s="315" t="s">
        <v>133</v>
      </c>
      <c r="P83" s="315" t="s">
        <v>133</v>
      </c>
      <c r="Q83" s="315" t="s">
        <v>133</v>
      </c>
    </row>
    <row r="84" spans="1:17">
      <c r="A84" t="s">
        <v>223</v>
      </c>
      <c r="B84" t="s">
        <v>149</v>
      </c>
      <c r="C84" t="s">
        <v>150</v>
      </c>
      <c r="D84" t="s">
        <v>147</v>
      </c>
      <c r="E84" t="s">
        <v>148</v>
      </c>
      <c r="F84" s="316">
        <v>22.001999999999999</v>
      </c>
      <c r="G84" s="316">
        <v>23.082999999999998</v>
      </c>
      <c r="H84" s="316">
        <v>29.852291126200001</v>
      </c>
      <c r="I84" s="315" t="s">
        <v>133</v>
      </c>
      <c r="J84" s="315" t="s">
        <v>133</v>
      </c>
      <c r="K84" s="315" t="s">
        <v>133</v>
      </c>
      <c r="L84" s="315" t="s">
        <v>133</v>
      </c>
      <c r="M84" s="315" t="s">
        <v>133</v>
      </c>
      <c r="N84" s="315" t="s">
        <v>133</v>
      </c>
      <c r="O84" s="315" t="s">
        <v>133</v>
      </c>
      <c r="P84" s="315" t="s">
        <v>133</v>
      </c>
      <c r="Q84" s="315" t="s">
        <v>133</v>
      </c>
    </row>
    <row r="85" spans="1:17">
      <c r="A85" t="s">
        <v>223</v>
      </c>
      <c r="B85" t="s">
        <v>151</v>
      </c>
      <c r="C85" t="s">
        <v>152</v>
      </c>
      <c r="D85" t="s">
        <v>147</v>
      </c>
      <c r="E85" t="s">
        <v>148</v>
      </c>
      <c r="F85" s="316">
        <v>4.8490000000000002</v>
      </c>
      <c r="G85" s="316">
        <v>6.2569999999999997</v>
      </c>
      <c r="H85" s="316">
        <v>7.1662131120000003</v>
      </c>
      <c r="I85" s="315" t="s">
        <v>133</v>
      </c>
      <c r="J85" s="315" t="s">
        <v>133</v>
      </c>
      <c r="K85" s="315" t="s">
        <v>133</v>
      </c>
      <c r="L85" s="315" t="s">
        <v>133</v>
      </c>
      <c r="M85" s="315" t="s">
        <v>133</v>
      </c>
      <c r="N85" s="315" t="s">
        <v>133</v>
      </c>
      <c r="O85" s="315" t="s">
        <v>133</v>
      </c>
      <c r="P85" s="315" t="s">
        <v>133</v>
      </c>
      <c r="Q85" s="315" t="s">
        <v>133</v>
      </c>
    </row>
    <row r="86" spans="1:17">
      <c r="A86" t="s">
        <v>223</v>
      </c>
      <c r="B86" t="s">
        <v>153</v>
      </c>
      <c r="C86" t="s">
        <v>154</v>
      </c>
      <c r="D86" t="s">
        <v>147</v>
      </c>
      <c r="E86" t="s">
        <v>148</v>
      </c>
      <c r="F86" s="316">
        <v>0</v>
      </c>
      <c r="G86" s="316">
        <v>0</v>
      </c>
      <c r="H86" s="316">
        <v>0</v>
      </c>
      <c r="I86" s="315" t="s">
        <v>133</v>
      </c>
      <c r="J86" s="315" t="s">
        <v>133</v>
      </c>
      <c r="K86" s="315" t="s">
        <v>133</v>
      </c>
      <c r="L86" s="315" t="s">
        <v>133</v>
      </c>
      <c r="M86" s="315" t="s">
        <v>133</v>
      </c>
      <c r="N86" s="315" t="s">
        <v>133</v>
      </c>
      <c r="O86" s="315" t="s">
        <v>133</v>
      </c>
      <c r="P86" s="315" t="s">
        <v>133</v>
      </c>
      <c r="Q86" s="315" t="s">
        <v>133</v>
      </c>
    </row>
    <row r="87" spans="1:17">
      <c r="A87" t="s">
        <v>223</v>
      </c>
      <c r="B87" t="s">
        <v>155</v>
      </c>
      <c r="C87" t="s">
        <v>156</v>
      </c>
      <c r="D87" t="s">
        <v>147</v>
      </c>
      <c r="E87" t="s">
        <v>148</v>
      </c>
      <c r="F87" s="315" t="s">
        <v>133</v>
      </c>
      <c r="G87" s="316">
        <v>0</v>
      </c>
      <c r="H87" s="316">
        <v>0</v>
      </c>
      <c r="I87" s="315" t="s">
        <v>133</v>
      </c>
      <c r="J87" s="315" t="s">
        <v>133</v>
      </c>
      <c r="K87" s="315" t="s">
        <v>133</v>
      </c>
      <c r="L87" s="315" t="s">
        <v>133</v>
      </c>
      <c r="M87" s="315" t="s">
        <v>133</v>
      </c>
      <c r="N87" s="315" t="s">
        <v>133</v>
      </c>
      <c r="O87" s="315" t="s">
        <v>133</v>
      </c>
      <c r="P87" s="315" t="s">
        <v>133</v>
      </c>
      <c r="Q87" s="315" t="s">
        <v>133</v>
      </c>
    </row>
    <row r="88" spans="1:17">
      <c r="A88" t="s">
        <v>223</v>
      </c>
      <c r="B88" t="s">
        <v>157</v>
      </c>
      <c r="C88" t="s">
        <v>158</v>
      </c>
      <c r="D88" t="s">
        <v>147</v>
      </c>
      <c r="E88" t="s">
        <v>148</v>
      </c>
      <c r="F88" s="315" t="s">
        <v>133</v>
      </c>
      <c r="G88" s="316">
        <v>0</v>
      </c>
      <c r="H88" s="316">
        <v>0</v>
      </c>
      <c r="I88" s="315" t="s">
        <v>133</v>
      </c>
      <c r="J88" s="315" t="s">
        <v>133</v>
      </c>
      <c r="K88" s="315" t="s">
        <v>133</v>
      </c>
      <c r="L88" s="315" t="s">
        <v>133</v>
      </c>
      <c r="M88" s="315" t="s">
        <v>133</v>
      </c>
      <c r="N88" s="315" t="s">
        <v>133</v>
      </c>
      <c r="O88" s="315" t="s">
        <v>133</v>
      </c>
      <c r="P88" s="315" t="s">
        <v>133</v>
      </c>
      <c r="Q88" s="315" t="s">
        <v>133</v>
      </c>
    </row>
    <row r="89" spans="1:17">
      <c r="A89" t="s">
        <v>223</v>
      </c>
      <c r="B89" t="s">
        <v>159</v>
      </c>
      <c r="C89" t="s">
        <v>160</v>
      </c>
      <c r="D89" t="s">
        <v>147</v>
      </c>
      <c r="E89" t="s">
        <v>148</v>
      </c>
      <c r="F89" s="315" t="s">
        <v>133</v>
      </c>
      <c r="G89" s="316">
        <v>0</v>
      </c>
      <c r="H89" s="316">
        <v>0</v>
      </c>
      <c r="I89" s="315" t="s">
        <v>133</v>
      </c>
      <c r="J89" s="315" t="s">
        <v>133</v>
      </c>
      <c r="K89" s="315" t="s">
        <v>133</v>
      </c>
      <c r="L89" s="315" t="s">
        <v>133</v>
      </c>
      <c r="M89" s="315" t="s">
        <v>133</v>
      </c>
      <c r="N89" s="315" t="s">
        <v>133</v>
      </c>
      <c r="O89" s="315" t="s">
        <v>133</v>
      </c>
      <c r="P89" s="315" t="s">
        <v>133</v>
      </c>
      <c r="Q89" s="315" t="s">
        <v>133</v>
      </c>
    </row>
    <row r="90" spans="1:17">
      <c r="A90" t="s">
        <v>223</v>
      </c>
      <c r="B90" t="s">
        <v>161</v>
      </c>
      <c r="C90" t="s">
        <v>162</v>
      </c>
      <c r="D90" t="s">
        <v>147</v>
      </c>
      <c r="E90" t="s">
        <v>148</v>
      </c>
      <c r="F90" s="315" t="s">
        <v>133</v>
      </c>
      <c r="G90" s="316">
        <v>0</v>
      </c>
      <c r="H90" s="316">
        <v>0</v>
      </c>
      <c r="I90" s="315" t="s">
        <v>133</v>
      </c>
      <c r="J90" s="315" t="s">
        <v>133</v>
      </c>
      <c r="K90" s="315" t="s">
        <v>133</v>
      </c>
      <c r="L90" s="315" t="s">
        <v>133</v>
      </c>
      <c r="M90" s="315" t="s">
        <v>133</v>
      </c>
      <c r="N90" s="315" t="s">
        <v>133</v>
      </c>
      <c r="O90" s="315" t="s">
        <v>133</v>
      </c>
      <c r="P90" s="315" t="s">
        <v>133</v>
      </c>
      <c r="Q90" s="315" t="s">
        <v>133</v>
      </c>
    </row>
    <row r="91" spans="1:17">
      <c r="A91" t="s">
        <v>223</v>
      </c>
      <c r="B91" t="s">
        <v>163</v>
      </c>
      <c r="C91" t="s">
        <v>164</v>
      </c>
      <c r="D91" t="s">
        <v>147</v>
      </c>
      <c r="E91" t="s">
        <v>148</v>
      </c>
      <c r="F91" s="315" t="s">
        <v>133</v>
      </c>
      <c r="G91" s="316">
        <v>0</v>
      </c>
      <c r="H91" s="316">
        <v>0</v>
      </c>
      <c r="I91" s="315" t="s">
        <v>133</v>
      </c>
      <c r="J91" s="315" t="s">
        <v>133</v>
      </c>
      <c r="K91" s="315" t="s">
        <v>133</v>
      </c>
      <c r="L91" s="315" t="s">
        <v>133</v>
      </c>
      <c r="M91" s="315" t="s">
        <v>133</v>
      </c>
      <c r="N91" s="315" t="s">
        <v>133</v>
      </c>
      <c r="O91" s="315" t="s">
        <v>133</v>
      </c>
      <c r="P91" s="315" t="s">
        <v>133</v>
      </c>
      <c r="Q91" s="315" t="s">
        <v>133</v>
      </c>
    </row>
    <row r="92" spans="1:17">
      <c r="A92" t="s">
        <v>223</v>
      </c>
      <c r="B92" t="s">
        <v>165</v>
      </c>
      <c r="C92" t="s">
        <v>166</v>
      </c>
      <c r="D92" t="s">
        <v>147</v>
      </c>
      <c r="E92" t="s">
        <v>148</v>
      </c>
      <c r="F92" s="315" t="s">
        <v>133</v>
      </c>
      <c r="G92" s="316">
        <v>0</v>
      </c>
      <c r="H92" s="316">
        <v>0</v>
      </c>
      <c r="I92" s="315" t="s">
        <v>133</v>
      </c>
      <c r="J92" s="315" t="s">
        <v>133</v>
      </c>
      <c r="K92" s="315" t="s">
        <v>133</v>
      </c>
      <c r="L92" s="315" t="s">
        <v>133</v>
      </c>
      <c r="M92" s="315" t="s">
        <v>133</v>
      </c>
      <c r="N92" s="315" t="s">
        <v>133</v>
      </c>
      <c r="O92" s="315" t="s">
        <v>133</v>
      </c>
      <c r="P92" s="315" t="s">
        <v>133</v>
      </c>
      <c r="Q92" s="315" t="s">
        <v>133</v>
      </c>
    </row>
    <row r="93" spans="1:17">
      <c r="A93" t="s">
        <v>223</v>
      </c>
      <c r="B93" t="s">
        <v>167</v>
      </c>
      <c r="C93" t="s">
        <v>168</v>
      </c>
      <c r="D93" t="s">
        <v>147</v>
      </c>
      <c r="E93" t="s">
        <v>148</v>
      </c>
      <c r="F93" s="315" t="s">
        <v>133</v>
      </c>
      <c r="G93" s="316">
        <v>0</v>
      </c>
      <c r="H93" s="316">
        <v>0</v>
      </c>
      <c r="I93" s="315" t="s">
        <v>133</v>
      </c>
      <c r="J93" s="315" t="s">
        <v>133</v>
      </c>
      <c r="K93" s="315" t="s">
        <v>133</v>
      </c>
      <c r="L93" s="315" t="s">
        <v>133</v>
      </c>
      <c r="M93" s="315" t="s">
        <v>133</v>
      </c>
      <c r="N93" s="315" t="s">
        <v>133</v>
      </c>
      <c r="O93" s="315" t="s">
        <v>133</v>
      </c>
      <c r="P93" s="315" t="s">
        <v>133</v>
      </c>
      <c r="Q93" s="315" t="s">
        <v>133</v>
      </c>
    </row>
    <row r="94" spans="1:17">
      <c r="A94" t="s">
        <v>223</v>
      </c>
      <c r="B94" t="s">
        <v>169</v>
      </c>
      <c r="C94" t="s">
        <v>170</v>
      </c>
      <c r="D94" t="s">
        <v>147</v>
      </c>
      <c r="E94" t="s">
        <v>148</v>
      </c>
      <c r="F94" s="315" t="s">
        <v>133</v>
      </c>
      <c r="G94" s="316">
        <v>0</v>
      </c>
      <c r="H94" s="316">
        <v>0</v>
      </c>
      <c r="I94" s="315" t="s">
        <v>133</v>
      </c>
      <c r="J94" s="315" t="s">
        <v>133</v>
      </c>
      <c r="K94" s="315" t="s">
        <v>133</v>
      </c>
      <c r="L94" s="315" t="s">
        <v>133</v>
      </c>
      <c r="M94" s="315" t="s">
        <v>133</v>
      </c>
      <c r="N94" s="315" t="s">
        <v>133</v>
      </c>
      <c r="O94" s="315" t="s">
        <v>133</v>
      </c>
      <c r="P94" s="315" t="s">
        <v>133</v>
      </c>
      <c r="Q94" s="315" t="s">
        <v>133</v>
      </c>
    </row>
    <row r="95" spans="1:17">
      <c r="A95" t="s">
        <v>223</v>
      </c>
      <c r="B95" t="s">
        <v>171</v>
      </c>
      <c r="C95" t="s">
        <v>172</v>
      </c>
      <c r="D95" t="s">
        <v>147</v>
      </c>
      <c r="E95" t="s">
        <v>148</v>
      </c>
      <c r="F95" s="315" t="s">
        <v>133</v>
      </c>
      <c r="G95" s="316">
        <v>0</v>
      </c>
      <c r="H95" s="316">
        <v>0</v>
      </c>
      <c r="I95" s="315" t="s">
        <v>133</v>
      </c>
      <c r="J95" s="315" t="s">
        <v>133</v>
      </c>
      <c r="K95" s="315" t="s">
        <v>133</v>
      </c>
      <c r="L95" s="315" t="s">
        <v>133</v>
      </c>
      <c r="M95" s="315" t="s">
        <v>133</v>
      </c>
      <c r="N95" s="315" t="s">
        <v>133</v>
      </c>
      <c r="O95" s="315" t="s">
        <v>133</v>
      </c>
      <c r="P95" s="315" t="s">
        <v>133</v>
      </c>
      <c r="Q95" s="315" t="s">
        <v>133</v>
      </c>
    </row>
    <row r="96" spans="1:17">
      <c r="A96" t="s">
        <v>223</v>
      </c>
      <c r="B96" t="s">
        <v>173</v>
      </c>
      <c r="C96" t="s">
        <v>174</v>
      </c>
      <c r="D96" t="s">
        <v>147</v>
      </c>
      <c r="E96" t="s">
        <v>148</v>
      </c>
      <c r="F96" s="315" t="s">
        <v>133</v>
      </c>
      <c r="G96" s="316">
        <v>0</v>
      </c>
      <c r="H96" s="316">
        <v>0</v>
      </c>
      <c r="I96" s="315" t="s">
        <v>133</v>
      </c>
      <c r="J96" s="315" t="s">
        <v>133</v>
      </c>
      <c r="K96" s="315" t="s">
        <v>133</v>
      </c>
      <c r="L96" s="315" t="s">
        <v>133</v>
      </c>
      <c r="M96" s="315" t="s">
        <v>133</v>
      </c>
      <c r="N96" s="315" t="s">
        <v>133</v>
      </c>
      <c r="O96" s="315" t="s">
        <v>133</v>
      </c>
      <c r="P96" s="315" t="s">
        <v>133</v>
      </c>
      <c r="Q96" s="315" t="s">
        <v>133</v>
      </c>
    </row>
    <row r="97" spans="1:17">
      <c r="A97" t="s">
        <v>223</v>
      </c>
      <c r="B97" t="s">
        <v>175</v>
      </c>
      <c r="C97" t="s">
        <v>176</v>
      </c>
      <c r="D97" t="s">
        <v>147</v>
      </c>
      <c r="E97" t="s">
        <v>148</v>
      </c>
      <c r="F97" s="316">
        <v>-0.27800000000000002</v>
      </c>
      <c r="G97" s="316">
        <v>-0.52800000000000002</v>
      </c>
      <c r="H97" s="316">
        <v>0</v>
      </c>
      <c r="I97" s="315" t="s">
        <v>133</v>
      </c>
      <c r="J97" s="315" t="s">
        <v>133</v>
      </c>
      <c r="K97" s="315" t="s">
        <v>133</v>
      </c>
      <c r="L97" s="315" t="s">
        <v>133</v>
      </c>
      <c r="M97" s="315" t="s">
        <v>133</v>
      </c>
      <c r="N97" s="315" t="s">
        <v>133</v>
      </c>
      <c r="O97" s="315" t="s">
        <v>133</v>
      </c>
      <c r="P97" s="315" t="s">
        <v>133</v>
      </c>
      <c r="Q97" s="315" t="s">
        <v>133</v>
      </c>
    </row>
    <row r="98" spans="1:17">
      <c r="A98" t="s">
        <v>223</v>
      </c>
      <c r="B98" t="s">
        <v>177</v>
      </c>
      <c r="C98" t="s">
        <v>178</v>
      </c>
      <c r="D98" t="s">
        <v>147</v>
      </c>
      <c r="E98" t="s">
        <v>148</v>
      </c>
      <c r="F98" s="316">
        <v>-0.628</v>
      </c>
      <c r="G98" s="316">
        <v>1.819</v>
      </c>
      <c r="H98" s="316">
        <v>1.2552397609999999</v>
      </c>
      <c r="I98" s="315" t="s">
        <v>133</v>
      </c>
      <c r="J98" s="315" t="s">
        <v>133</v>
      </c>
      <c r="K98" s="315" t="s">
        <v>133</v>
      </c>
      <c r="L98" s="315" t="s">
        <v>133</v>
      </c>
      <c r="M98" s="315" t="s">
        <v>133</v>
      </c>
      <c r="N98" s="315" t="s">
        <v>133</v>
      </c>
      <c r="O98" s="315" t="s">
        <v>133</v>
      </c>
      <c r="P98" s="315" t="s">
        <v>133</v>
      </c>
      <c r="Q98" s="315" t="s">
        <v>133</v>
      </c>
    </row>
    <row r="99" spans="1:17">
      <c r="A99" t="s">
        <v>223</v>
      </c>
      <c r="B99" t="s">
        <v>179</v>
      </c>
      <c r="C99" t="s">
        <v>180</v>
      </c>
      <c r="D99" t="s">
        <v>147</v>
      </c>
      <c r="E99" t="s">
        <v>148</v>
      </c>
      <c r="F99" s="316">
        <v>0.28699999999999998</v>
      </c>
      <c r="G99" s="316">
        <v>0.28599999999999998</v>
      </c>
      <c r="H99" s="316">
        <v>0.2645132</v>
      </c>
      <c r="I99" s="315" t="s">
        <v>133</v>
      </c>
      <c r="J99" s="315" t="s">
        <v>133</v>
      </c>
      <c r="K99" s="315" t="s">
        <v>133</v>
      </c>
      <c r="L99" s="315" t="s">
        <v>133</v>
      </c>
      <c r="M99" s="315" t="s">
        <v>133</v>
      </c>
      <c r="N99" s="315" t="s">
        <v>133</v>
      </c>
      <c r="O99" s="315" t="s">
        <v>133</v>
      </c>
      <c r="P99" s="315" t="s">
        <v>133</v>
      </c>
      <c r="Q99" s="315" t="s">
        <v>133</v>
      </c>
    </row>
    <row r="100" spans="1:17">
      <c r="A100" t="s">
        <v>223</v>
      </c>
      <c r="B100" t="s">
        <v>181</v>
      </c>
      <c r="C100" t="s">
        <v>182</v>
      </c>
      <c r="D100" t="s">
        <v>147</v>
      </c>
      <c r="E100" t="s">
        <v>148</v>
      </c>
      <c r="F100" s="316">
        <v>0</v>
      </c>
      <c r="G100" s="316">
        <v>0</v>
      </c>
      <c r="H100" s="316">
        <v>1.2434699999999999E-4</v>
      </c>
      <c r="I100" s="315" t="s">
        <v>133</v>
      </c>
      <c r="J100" s="315" t="s">
        <v>133</v>
      </c>
      <c r="K100" s="315" t="s">
        <v>133</v>
      </c>
      <c r="L100" s="315" t="s">
        <v>133</v>
      </c>
      <c r="M100" s="315" t="s">
        <v>133</v>
      </c>
      <c r="N100" s="315" t="s">
        <v>133</v>
      </c>
      <c r="O100" s="315" t="s">
        <v>133</v>
      </c>
      <c r="P100" s="315" t="s">
        <v>133</v>
      </c>
      <c r="Q100" s="315" t="s">
        <v>133</v>
      </c>
    </row>
    <row r="101" spans="1:17">
      <c r="A101" t="s">
        <v>223</v>
      </c>
      <c r="B101" t="s">
        <v>183</v>
      </c>
      <c r="C101" t="s">
        <v>184</v>
      </c>
      <c r="D101" t="s">
        <v>147</v>
      </c>
      <c r="E101" t="s">
        <v>148</v>
      </c>
      <c r="F101" s="315" t="s">
        <v>133</v>
      </c>
      <c r="G101" s="316">
        <v>0</v>
      </c>
      <c r="H101" s="316">
        <v>0</v>
      </c>
      <c r="I101" s="315" t="s">
        <v>133</v>
      </c>
      <c r="J101" s="315" t="s">
        <v>133</v>
      </c>
      <c r="K101" s="315" t="s">
        <v>133</v>
      </c>
      <c r="L101" s="315" t="s">
        <v>133</v>
      </c>
      <c r="M101" s="315" t="s">
        <v>133</v>
      </c>
      <c r="N101" s="315" t="s">
        <v>133</v>
      </c>
      <c r="O101" s="315" t="s">
        <v>133</v>
      </c>
      <c r="P101" s="315" t="s">
        <v>133</v>
      </c>
      <c r="Q101" s="315" t="s">
        <v>133</v>
      </c>
    </row>
    <row r="102" spans="1:17">
      <c r="A102" t="s">
        <v>223</v>
      </c>
      <c r="B102" t="s">
        <v>185</v>
      </c>
      <c r="C102" t="s">
        <v>186</v>
      </c>
      <c r="D102" t="s">
        <v>147</v>
      </c>
      <c r="E102" t="s">
        <v>134</v>
      </c>
      <c r="F102" s="315" t="s">
        <v>133</v>
      </c>
      <c r="G102" s="315" t="s">
        <v>133</v>
      </c>
      <c r="H102" s="315" t="s">
        <v>133</v>
      </c>
      <c r="I102" s="315" t="s">
        <v>133</v>
      </c>
      <c r="J102" s="315" t="s">
        <v>133</v>
      </c>
      <c r="K102" s="315" t="s">
        <v>133</v>
      </c>
      <c r="L102" s="315" t="s">
        <v>133</v>
      </c>
      <c r="M102" s="315" t="s">
        <v>133</v>
      </c>
      <c r="N102" s="315" t="s">
        <v>133</v>
      </c>
      <c r="O102" s="315" t="s">
        <v>133</v>
      </c>
      <c r="P102" s="315" t="s">
        <v>133</v>
      </c>
      <c r="Q102" s="316">
        <v>11.0266151074115</v>
      </c>
    </row>
    <row r="103" spans="1:17">
      <c r="A103" t="s">
        <v>223</v>
      </c>
      <c r="B103" t="s">
        <v>187</v>
      </c>
      <c r="C103" t="s">
        <v>188</v>
      </c>
      <c r="D103" t="s">
        <v>147</v>
      </c>
      <c r="E103" t="s">
        <v>134</v>
      </c>
      <c r="F103" s="315" t="s">
        <v>133</v>
      </c>
      <c r="G103" s="315" t="s">
        <v>133</v>
      </c>
      <c r="H103" s="315" t="s">
        <v>133</v>
      </c>
      <c r="I103" s="315" t="s">
        <v>133</v>
      </c>
      <c r="J103" s="315" t="s">
        <v>133</v>
      </c>
      <c r="K103" s="315" t="s">
        <v>133</v>
      </c>
      <c r="L103" s="315" t="s">
        <v>133</v>
      </c>
      <c r="M103" s="315" t="s">
        <v>133</v>
      </c>
      <c r="N103" s="315" t="s">
        <v>133</v>
      </c>
      <c r="O103" s="315" t="s">
        <v>133</v>
      </c>
      <c r="P103" s="315" t="s">
        <v>133</v>
      </c>
      <c r="Q103" s="316">
        <v>99.793209050279899</v>
      </c>
    </row>
    <row r="104" spans="1:17">
      <c r="A104" t="s">
        <v>223</v>
      </c>
      <c r="B104" t="s">
        <v>189</v>
      </c>
      <c r="C104" t="s">
        <v>190</v>
      </c>
      <c r="D104" t="s">
        <v>147</v>
      </c>
      <c r="E104" t="s">
        <v>134</v>
      </c>
      <c r="F104" s="315" t="s">
        <v>133</v>
      </c>
      <c r="G104" s="315" t="s">
        <v>133</v>
      </c>
      <c r="H104" s="315" t="s">
        <v>133</v>
      </c>
      <c r="I104" s="315" t="s">
        <v>133</v>
      </c>
      <c r="J104" s="315" t="s">
        <v>133</v>
      </c>
      <c r="K104" s="315" t="s">
        <v>133</v>
      </c>
      <c r="L104" s="315" t="s">
        <v>133</v>
      </c>
      <c r="M104" s="315" t="s">
        <v>133</v>
      </c>
      <c r="N104" s="315" t="s">
        <v>133</v>
      </c>
      <c r="O104" s="315" t="s">
        <v>133</v>
      </c>
      <c r="P104" s="315" t="s">
        <v>133</v>
      </c>
      <c r="Q104" s="316">
        <v>3.83641296676003</v>
      </c>
    </row>
    <row r="105" spans="1:17">
      <c r="A105" t="s">
        <v>223</v>
      </c>
      <c r="B105" t="s">
        <v>191</v>
      </c>
      <c r="C105" t="s">
        <v>192</v>
      </c>
      <c r="D105" t="s">
        <v>147</v>
      </c>
      <c r="E105" t="s">
        <v>134</v>
      </c>
      <c r="F105" s="315" t="s">
        <v>133</v>
      </c>
      <c r="G105" s="315" t="s">
        <v>133</v>
      </c>
      <c r="H105" s="315" t="s">
        <v>133</v>
      </c>
      <c r="I105" s="315" t="s">
        <v>133</v>
      </c>
      <c r="J105" s="315" t="s">
        <v>133</v>
      </c>
      <c r="K105" s="315" t="s">
        <v>133</v>
      </c>
      <c r="L105" s="315" t="s">
        <v>133</v>
      </c>
      <c r="M105" s="315" t="s">
        <v>133</v>
      </c>
      <c r="N105" s="315" t="s">
        <v>133</v>
      </c>
      <c r="O105" s="315" t="s">
        <v>133</v>
      </c>
      <c r="P105" s="315" t="s">
        <v>133</v>
      </c>
      <c r="Q105" s="316">
        <v>21.380933086575101</v>
      </c>
    </row>
    <row r="106" spans="1:17">
      <c r="A106" t="s">
        <v>223</v>
      </c>
      <c r="B106" t="s">
        <v>193</v>
      </c>
      <c r="C106" t="s">
        <v>194</v>
      </c>
      <c r="D106" t="s">
        <v>147</v>
      </c>
      <c r="E106" t="s">
        <v>134</v>
      </c>
      <c r="F106" s="315" t="s">
        <v>133</v>
      </c>
      <c r="G106" s="315" t="s">
        <v>133</v>
      </c>
      <c r="H106" s="315" t="s">
        <v>133</v>
      </c>
      <c r="I106" s="315" t="s">
        <v>133</v>
      </c>
      <c r="J106" s="315" t="s">
        <v>133</v>
      </c>
      <c r="K106" s="315" t="s">
        <v>133</v>
      </c>
      <c r="L106" s="315" t="s">
        <v>133</v>
      </c>
      <c r="M106" s="315" t="s">
        <v>133</v>
      </c>
      <c r="N106" s="315" t="s">
        <v>133</v>
      </c>
      <c r="O106" s="315" t="s">
        <v>133</v>
      </c>
      <c r="P106" s="315" t="s">
        <v>133</v>
      </c>
      <c r="Q106" s="316">
        <v>0.71794735578999003</v>
      </c>
    </row>
    <row r="107" spans="1:17">
      <c r="A107" t="s">
        <v>223</v>
      </c>
      <c r="B107" t="s">
        <v>195</v>
      </c>
      <c r="C107" t="s">
        <v>196</v>
      </c>
      <c r="D107" t="s">
        <v>147</v>
      </c>
      <c r="E107" t="s">
        <v>134</v>
      </c>
      <c r="F107" s="315" t="s">
        <v>133</v>
      </c>
      <c r="G107" s="315" t="s">
        <v>133</v>
      </c>
      <c r="H107" s="315" t="s">
        <v>133</v>
      </c>
      <c r="I107" s="315" t="s">
        <v>133</v>
      </c>
      <c r="J107" s="315" t="s">
        <v>133</v>
      </c>
      <c r="K107" s="315" t="s">
        <v>133</v>
      </c>
      <c r="L107" s="315" t="s">
        <v>133</v>
      </c>
      <c r="M107" s="315" t="s">
        <v>133</v>
      </c>
      <c r="N107" s="315" t="s">
        <v>133</v>
      </c>
      <c r="O107" s="315" t="s">
        <v>133</v>
      </c>
      <c r="P107" s="315" t="s">
        <v>133</v>
      </c>
      <c r="Q107" s="316">
        <v>7.04411016276525</v>
      </c>
    </row>
    <row r="108" spans="1:17">
      <c r="A108" t="s">
        <v>223</v>
      </c>
      <c r="B108" t="s">
        <v>197</v>
      </c>
      <c r="C108" t="s">
        <v>198</v>
      </c>
      <c r="D108" t="s">
        <v>147</v>
      </c>
      <c r="E108" t="s">
        <v>134</v>
      </c>
      <c r="F108" s="315" t="s">
        <v>133</v>
      </c>
      <c r="G108" s="315" t="s">
        <v>133</v>
      </c>
      <c r="H108" s="315" t="s">
        <v>133</v>
      </c>
      <c r="I108" s="315" t="s">
        <v>133</v>
      </c>
      <c r="J108" s="315" t="s">
        <v>133</v>
      </c>
      <c r="K108" s="315" t="s">
        <v>133</v>
      </c>
      <c r="L108" s="315" t="s">
        <v>133</v>
      </c>
      <c r="M108" s="315" t="s">
        <v>133</v>
      </c>
      <c r="N108" s="315" t="s">
        <v>133</v>
      </c>
      <c r="O108" s="315" t="s">
        <v>133</v>
      </c>
      <c r="P108" s="315" t="s">
        <v>133</v>
      </c>
      <c r="Q108" s="316">
        <v>0.61938268002168795</v>
      </c>
    </row>
    <row r="109" spans="1:17">
      <c r="A109" t="s">
        <v>223</v>
      </c>
      <c r="B109" t="s">
        <v>199</v>
      </c>
      <c r="C109" t="s">
        <v>200</v>
      </c>
      <c r="D109" t="s">
        <v>147</v>
      </c>
      <c r="E109" t="s">
        <v>134</v>
      </c>
      <c r="F109" s="315" t="s">
        <v>133</v>
      </c>
      <c r="G109" s="315" t="s">
        <v>133</v>
      </c>
      <c r="H109" s="315" t="s">
        <v>133</v>
      </c>
      <c r="I109" s="315" t="s">
        <v>133</v>
      </c>
      <c r="J109" s="315" t="s">
        <v>133</v>
      </c>
      <c r="K109" s="315" t="s">
        <v>133</v>
      </c>
      <c r="L109" s="315" t="s">
        <v>133</v>
      </c>
      <c r="M109" s="315" t="s">
        <v>133</v>
      </c>
      <c r="N109" s="315" t="s">
        <v>133</v>
      </c>
      <c r="O109" s="315" t="s">
        <v>133</v>
      </c>
      <c r="P109" s="315" t="s">
        <v>133</v>
      </c>
      <c r="Q109" s="316">
        <v>0.61938268002168695</v>
      </c>
    </row>
    <row r="110" spans="1:17">
      <c r="A110" t="s">
        <v>223</v>
      </c>
      <c r="B110" t="s">
        <v>201</v>
      </c>
      <c r="C110" t="s">
        <v>202</v>
      </c>
      <c r="D110" t="s">
        <v>147</v>
      </c>
      <c r="E110" t="s">
        <v>134</v>
      </c>
      <c r="F110" s="315" t="s">
        <v>133</v>
      </c>
      <c r="G110" s="315" t="s">
        <v>133</v>
      </c>
      <c r="H110" s="315" t="s">
        <v>133</v>
      </c>
      <c r="I110" s="315" t="s">
        <v>133</v>
      </c>
      <c r="J110" s="315" t="s">
        <v>133</v>
      </c>
      <c r="K110" s="315" t="s">
        <v>133</v>
      </c>
      <c r="L110" s="315" t="s">
        <v>133</v>
      </c>
      <c r="M110" s="315" t="s">
        <v>133</v>
      </c>
      <c r="N110" s="315" t="s">
        <v>133</v>
      </c>
      <c r="O110" s="315" t="s">
        <v>133</v>
      </c>
      <c r="P110" s="315" t="s">
        <v>133</v>
      </c>
      <c r="Q110" s="316">
        <v>2.2626114398783299</v>
      </c>
    </row>
    <row r="111" spans="1:17">
      <c r="A111" t="s">
        <v>223</v>
      </c>
      <c r="B111" t="s">
        <v>203</v>
      </c>
      <c r="C111" t="s">
        <v>204</v>
      </c>
      <c r="D111" t="s">
        <v>147</v>
      </c>
      <c r="E111" t="s">
        <v>134</v>
      </c>
      <c r="F111" s="315" t="s">
        <v>133</v>
      </c>
      <c r="G111" s="315" t="s">
        <v>133</v>
      </c>
      <c r="H111" s="315" t="s">
        <v>133</v>
      </c>
      <c r="I111" s="315" t="s">
        <v>133</v>
      </c>
      <c r="J111" s="315" t="s">
        <v>133</v>
      </c>
      <c r="K111" s="315" t="s">
        <v>133</v>
      </c>
      <c r="L111" s="315" t="s">
        <v>133</v>
      </c>
      <c r="M111" s="315" t="s">
        <v>133</v>
      </c>
      <c r="N111" s="315" t="s">
        <v>133</v>
      </c>
      <c r="O111" s="315" t="s">
        <v>133</v>
      </c>
      <c r="P111" s="315" t="s">
        <v>133</v>
      </c>
      <c r="Q111" s="316">
        <v>0</v>
      </c>
    </row>
    <row r="112" spans="1:17">
      <c r="A112" t="s">
        <v>223</v>
      </c>
      <c r="B112" t="s">
        <v>205</v>
      </c>
      <c r="C112" t="s">
        <v>206</v>
      </c>
      <c r="D112" t="s">
        <v>207</v>
      </c>
      <c r="E112" t="s">
        <v>134</v>
      </c>
      <c r="F112" s="315" t="s">
        <v>133</v>
      </c>
      <c r="G112" s="315" t="s">
        <v>133</v>
      </c>
      <c r="H112" s="315" t="s">
        <v>133</v>
      </c>
      <c r="I112" s="315" t="s">
        <v>133</v>
      </c>
      <c r="J112" s="315" t="s">
        <v>133</v>
      </c>
      <c r="K112" s="315" t="s">
        <v>133</v>
      </c>
      <c r="L112" s="315" t="s">
        <v>133</v>
      </c>
      <c r="M112" s="315" t="s">
        <v>133</v>
      </c>
      <c r="N112" s="315" t="s">
        <v>133</v>
      </c>
      <c r="O112" s="315" t="s">
        <v>133</v>
      </c>
      <c r="P112" s="315" t="s">
        <v>133</v>
      </c>
      <c r="Q112" s="319">
        <v>0.59113255715519097</v>
      </c>
    </row>
    <row r="113" spans="1:17">
      <c r="A113" t="s">
        <v>223</v>
      </c>
      <c r="B113" t="s">
        <v>208</v>
      </c>
      <c r="C113" t="s">
        <v>209</v>
      </c>
      <c r="D113" t="s">
        <v>207</v>
      </c>
      <c r="E113" t="s">
        <v>134</v>
      </c>
      <c r="F113" s="315" t="s">
        <v>133</v>
      </c>
      <c r="G113" s="315" t="s">
        <v>133</v>
      </c>
      <c r="H113" s="315" t="s">
        <v>133</v>
      </c>
      <c r="I113" s="315" t="s">
        <v>133</v>
      </c>
      <c r="J113" s="315" t="s">
        <v>133</v>
      </c>
      <c r="K113" s="315" t="s">
        <v>133</v>
      </c>
      <c r="L113" s="315" t="s">
        <v>133</v>
      </c>
      <c r="M113" s="315" t="s">
        <v>133</v>
      </c>
      <c r="N113" s="315" t="s">
        <v>133</v>
      </c>
      <c r="O113" s="315" t="s">
        <v>133</v>
      </c>
      <c r="P113" s="315" t="s">
        <v>133</v>
      </c>
      <c r="Q113" s="319">
        <v>0.5</v>
      </c>
    </row>
    <row r="114" spans="1:17">
      <c r="A114" t="s">
        <v>223</v>
      </c>
      <c r="B114" t="s">
        <v>210</v>
      </c>
      <c r="C114" t="s">
        <v>211</v>
      </c>
      <c r="D114" t="s">
        <v>147</v>
      </c>
      <c r="E114" t="s">
        <v>148</v>
      </c>
      <c r="F114" s="316">
        <v>0.61</v>
      </c>
      <c r="G114" s="316">
        <v>0.59699999999999998</v>
      </c>
      <c r="H114" s="316">
        <v>0.75607119499999997</v>
      </c>
      <c r="I114" s="315" t="s">
        <v>133</v>
      </c>
      <c r="J114" s="315" t="s">
        <v>133</v>
      </c>
      <c r="K114" s="315" t="s">
        <v>133</v>
      </c>
      <c r="L114" s="315" t="s">
        <v>133</v>
      </c>
      <c r="M114" s="315" t="s">
        <v>133</v>
      </c>
      <c r="N114" s="315" t="s">
        <v>133</v>
      </c>
      <c r="O114" s="315" t="s">
        <v>133</v>
      </c>
      <c r="P114" s="315" t="s">
        <v>133</v>
      </c>
      <c r="Q114" s="315" t="s">
        <v>133</v>
      </c>
    </row>
    <row r="115" spans="1:17">
      <c r="A115" t="s">
        <v>223</v>
      </c>
      <c r="B115" t="s">
        <v>212</v>
      </c>
      <c r="C115" t="s">
        <v>213</v>
      </c>
      <c r="D115" t="s">
        <v>147</v>
      </c>
      <c r="E115" t="s">
        <v>148</v>
      </c>
      <c r="F115" s="316">
        <v>2.5000000000000001E-2</v>
      </c>
      <c r="G115" s="316">
        <v>2.7E-2</v>
      </c>
      <c r="H115" s="316">
        <v>1.3413253999999999E-2</v>
      </c>
      <c r="I115" s="315" t="s">
        <v>133</v>
      </c>
      <c r="J115" s="315" t="s">
        <v>133</v>
      </c>
      <c r="K115" s="315" t="s">
        <v>133</v>
      </c>
      <c r="L115" s="315" t="s">
        <v>133</v>
      </c>
      <c r="M115" s="315" t="s">
        <v>133</v>
      </c>
      <c r="N115" s="315" t="s">
        <v>133</v>
      </c>
      <c r="O115" s="315" t="s">
        <v>133</v>
      </c>
      <c r="P115" s="315" t="s">
        <v>133</v>
      </c>
      <c r="Q115" s="315" t="s">
        <v>133</v>
      </c>
    </row>
    <row r="116" spans="1:17">
      <c r="A116" t="s">
        <v>223</v>
      </c>
      <c r="B116" t="s">
        <v>214</v>
      </c>
      <c r="C116" t="s">
        <v>215</v>
      </c>
      <c r="D116" t="s">
        <v>147</v>
      </c>
      <c r="E116" t="s">
        <v>134</v>
      </c>
      <c r="F116" s="315" t="s">
        <v>133</v>
      </c>
      <c r="G116" s="315" t="s">
        <v>133</v>
      </c>
      <c r="H116" s="315" t="s">
        <v>133</v>
      </c>
      <c r="I116" s="315" t="s">
        <v>133</v>
      </c>
      <c r="J116" s="315" t="s">
        <v>133</v>
      </c>
      <c r="K116" s="315" t="s">
        <v>133</v>
      </c>
      <c r="L116" s="315" t="s">
        <v>133</v>
      </c>
      <c r="M116" s="315" t="s">
        <v>133</v>
      </c>
      <c r="N116" s="315" t="s">
        <v>133</v>
      </c>
      <c r="O116" s="315" t="s">
        <v>133</v>
      </c>
      <c r="P116" s="315" t="s">
        <v>133</v>
      </c>
      <c r="Q116" s="316">
        <v>-9.8428878489262003E-2</v>
      </c>
    </row>
    <row r="117" spans="1:17">
      <c r="A117" t="s">
        <v>223</v>
      </c>
      <c r="B117" t="s">
        <v>216</v>
      </c>
      <c r="C117" t="s">
        <v>217</v>
      </c>
      <c r="D117" t="s">
        <v>147</v>
      </c>
      <c r="E117" t="s">
        <v>134</v>
      </c>
      <c r="F117" s="315" t="s">
        <v>133</v>
      </c>
      <c r="G117" s="315" t="s">
        <v>133</v>
      </c>
      <c r="H117" s="315" t="s">
        <v>133</v>
      </c>
      <c r="I117" s="315" t="s">
        <v>133</v>
      </c>
      <c r="J117" s="315" t="s">
        <v>133</v>
      </c>
      <c r="K117" s="315" t="s">
        <v>133</v>
      </c>
      <c r="L117" s="315" t="s">
        <v>133</v>
      </c>
      <c r="M117" s="315" t="s">
        <v>133</v>
      </c>
      <c r="N117" s="315" t="s">
        <v>133</v>
      </c>
      <c r="O117" s="315" t="s">
        <v>133</v>
      </c>
      <c r="P117" s="315" t="s">
        <v>133</v>
      </c>
      <c r="Q117" s="316">
        <v>-2.1585601814516799</v>
      </c>
    </row>
    <row r="118" spans="1:17">
      <c r="A118" t="s">
        <v>223</v>
      </c>
      <c r="B118" t="s">
        <v>218</v>
      </c>
      <c r="C118" t="s">
        <v>219</v>
      </c>
      <c r="D118" t="s">
        <v>147</v>
      </c>
      <c r="E118" t="s">
        <v>134</v>
      </c>
      <c r="F118" s="315" t="s">
        <v>133</v>
      </c>
      <c r="G118" s="315" t="s">
        <v>133</v>
      </c>
      <c r="H118" s="315" t="s">
        <v>133</v>
      </c>
      <c r="I118" s="315" t="s">
        <v>133</v>
      </c>
      <c r="J118" s="315" t="s">
        <v>133</v>
      </c>
      <c r="K118" s="315" t="s">
        <v>133</v>
      </c>
      <c r="L118" s="315" t="s">
        <v>133</v>
      </c>
      <c r="M118" s="315" t="s">
        <v>133</v>
      </c>
      <c r="N118" s="315" t="s">
        <v>133</v>
      </c>
      <c r="O118" s="315" t="s">
        <v>133</v>
      </c>
      <c r="P118" s="315" t="s">
        <v>133</v>
      </c>
      <c r="Q118" s="316">
        <v>-0.89491687145602195</v>
      </c>
    </row>
    <row r="119" spans="1:17">
      <c r="A119" t="s">
        <v>223</v>
      </c>
      <c r="B119" t="s">
        <v>220</v>
      </c>
      <c r="C119" t="s">
        <v>206</v>
      </c>
      <c r="D119" t="s">
        <v>207</v>
      </c>
      <c r="E119" t="s">
        <v>134</v>
      </c>
      <c r="F119" s="315" t="s">
        <v>133</v>
      </c>
      <c r="G119" s="315" t="s">
        <v>133</v>
      </c>
      <c r="H119" s="315" t="s">
        <v>133</v>
      </c>
      <c r="I119" s="315" t="s">
        <v>133</v>
      </c>
      <c r="J119" s="315" t="s">
        <v>133</v>
      </c>
      <c r="K119" s="315" t="s">
        <v>133</v>
      </c>
      <c r="L119" s="315" t="s">
        <v>133</v>
      </c>
      <c r="M119" s="315" t="s">
        <v>133</v>
      </c>
      <c r="N119" s="315" t="s">
        <v>133</v>
      </c>
      <c r="O119" s="315" t="s">
        <v>133</v>
      </c>
      <c r="P119" s="315" t="s">
        <v>133</v>
      </c>
      <c r="Q119" s="319">
        <v>0.53960055133801299</v>
      </c>
    </row>
    <row r="120" spans="1:17">
      <c r="A120" t="s">
        <v>223</v>
      </c>
      <c r="B120" t="s">
        <v>221</v>
      </c>
      <c r="C120" t="s">
        <v>209</v>
      </c>
      <c r="D120" t="s">
        <v>207</v>
      </c>
      <c r="E120" t="s">
        <v>134</v>
      </c>
      <c r="F120" s="315" t="s">
        <v>133</v>
      </c>
      <c r="G120" s="315" t="s">
        <v>133</v>
      </c>
      <c r="H120" s="315" t="s">
        <v>133</v>
      </c>
      <c r="I120" s="315" t="s">
        <v>133</v>
      </c>
      <c r="J120" s="315" t="s">
        <v>133</v>
      </c>
      <c r="K120" s="315" t="s">
        <v>133</v>
      </c>
      <c r="L120" s="315" t="s">
        <v>133</v>
      </c>
      <c r="M120" s="315" t="s">
        <v>133</v>
      </c>
      <c r="N120" s="315" t="s">
        <v>133</v>
      </c>
      <c r="O120" s="315" t="s">
        <v>133</v>
      </c>
      <c r="P120" s="315" t="s">
        <v>133</v>
      </c>
      <c r="Q120" s="319">
        <v>0.5</v>
      </c>
    </row>
    <row r="121" spans="1:17">
      <c r="A121" t="s">
        <v>224</v>
      </c>
      <c r="B121" t="s">
        <v>145</v>
      </c>
      <c r="C121" t="s">
        <v>146</v>
      </c>
      <c r="D121" t="s">
        <v>147</v>
      </c>
      <c r="E121" t="s">
        <v>148</v>
      </c>
      <c r="F121" s="316">
        <v>32.771999999999998</v>
      </c>
      <c r="G121" s="316">
        <v>42.356999999999999</v>
      </c>
      <c r="H121" s="316">
        <v>55.222999999999999</v>
      </c>
      <c r="I121" s="315" t="s">
        <v>133</v>
      </c>
      <c r="J121" s="315" t="s">
        <v>133</v>
      </c>
      <c r="K121" s="315" t="s">
        <v>133</v>
      </c>
      <c r="L121" s="315" t="s">
        <v>133</v>
      </c>
      <c r="M121" s="315" t="s">
        <v>133</v>
      </c>
      <c r="N121" s="315" t="s">
        <v>133</v>
      </c>
      <c r="O121" s="315" t="s">
        <v>133</v>
      </c>
      <c r="P121" s="315" t="s">
        <v>133</v>
      </c>
      <c r="Q121" s="315" t="s">
        <v>133</v>
      </c>
    </row>
    <row r="122" spans="1:17">
      <c r="A122" t="s">
        <v>224</v>
      </c>
      <c r="B122" t="s">
        <v>149</v>
      </c>
      <c r="C122" t="s">
        <v>150</v>
      </c>
      <c r="D122" t="s">
        <v>147</v>
      </c>
      <c r="E122" t="s">
        <v>148</v>
      </c>
      <c r="F122" s="316">
        <v>229.38200000000001</v>
      </c>
      <c r="G122" s="316">
        <v>246.529</v>
      </c>
      <c r="H122" s="316">
        <v>296.45800000000003</v>
      </c>
      <c r="I122" s="315" t="s">
        <v>133</v>
      </c>
      <c r="J122" s="315" t="s">
        <v>133</v>
      </c>
      <c r="K122" s="315" t="s">
        <v>133</v>
      </c>
      <c r="L122" s="315" t="s">
        <v>133</v>
      </c>
      <c r="M122" s="315" t="s">
        <v>133</v>
      </c>
      <c r="N122" s="315" t="s">
        <v>133</v>
      </c>
      <c r="O122" s="315" t="s">
        <v>133</v>
      </c>
      <c r="P122" s="315" t="s">
        <v>133</v>
      </c>
      <c r="Q122" s="315" t="s">
        <v>133</v>
      </c>
    </row>
    <row r="123" spans="1:17">
      <c r="A123" t="s">
        <v>224</v>
      </c>
      <c r="B123" t="s">
        <v>151</v>
      </c>
      <c r="C123" t="s">
        <v>152</v>
      </c>
      <c r="D123" t="s">
        <v>147</v>
      </c>
      <c r="E123" t="s">
        <v>148</v>
      </c>
      <c r="F123" s="316">
        <v>162.87799999999999</v>
      </c>
      <c r="G123" s="316">
        <v>189.14599999999999</v>
      </c>
      <c r="H123" s="316">
        <v>206.304</v>
      </c>
      <c r="I123" s="315" t="s">
        <v>133</v>
      </c>
      <c r="J123" s="315" t="s">
        <v>133</v>
      </c>
      <c r="K123" s="315" t="s">
        <v>133</v>
      </c>
      <c r="L123" s="315" t="s">
        <v>133</v>
      </c>
      <c r="M123" s="315" t="s">
        <v>133</v>
      </c>
      <c r="N123" s="315" t="s">
        <v>133</v>
      </c>
      <c r="O123" s="315" t="s">
        <v>133</v>
      </c>
      <c r="P123" s="315" t="s">
        <v>133</v>
      </c>
      <c r="Q123" s="315" t="s">
        <v>133</v>
      </c>
    </row>
    <row r="124" spans="1:17">
      <c r="A124" t="s">
        <v>224</v>
      </c>
      <c r="B124" t="s">
        <v>153</v>
      </c>
      <c r="C124" t="s">
        <v>154</v>
      </c>
      <c r="D124" t="s">
        <v>147</v>
      </c>
      <c r="E124" t="s">
        <v>148</v>
      </c>
      <c r="F124" s="316">
        <v>0</v>
      </c>
      <c r="G124" s="316">
        <v>0</v>
      </c>
      <c r="H124" s="316">
        <v>0</v>
      </c>
      <c r="I124" s="315" t="s">
        <v>133</v>
      </c>
      <c r="J124" s="315" t="s">
        <v>133</v>
      </c>
      <c r="K124" s="315" t="s">
        <v>133</v>
      </c>
      <c r="L124" s="315" t="s">
        <v>133</v>
      </c>
      <c r="M124" s="315" t="s">
        <v>133</v>
      </c>
      <c r="N124" s="315" t="s">
        <v>133</v>
      </c>
      <c r="O124" s="315" t="s">
        <v>133</v>
      </c>
      <c r="P124" s="315" t="s">
        <v>133</v>
      </c>
      <c r="Q124" s="315" t="s">
        <v>133</v>
      </c>
    </row>
    <row r="125" spans="1:17">
      <c r="A125" t="s">
        <v>224</v>
      </c>
      <c r="B125" t="s">
        <v>155</v>
      </c>
      <c r="C125" t="s">
        <v>156</v>
      </c>
      <c r="D125" t="s">
        <v>147</v>
      </c>
      <c r="E125" t="s">
        <v>148</v>
      </c>
      <c r="F125" s="315" t="s">
        <v>133</v>
      </c>
      <c r="G125" s="316">
        <v>0</v>
      </c>
      <c r="H125" s="316">
        <v>0</v>
      </c>
      <c r="I125" s="315" t="s">
        <v>133</v>
      </c>
      <c r="J125" s="315" t="s">
        <v>133</v>
      </c>
      <c r="K125" s="315" t="s">
        <v>133</v>
      </c>
      <c r="L125" s="315" t="s">
        <v>133</v>
      </c>
      <c r="M125" s="315" t="s">
        <v>133</v>
      </c>
      <c r="N125" s="315" t="s">
        <v>133</v>
      </c>
      <c r="O125" s="315" t="s">
        <v>133</v>
      </c>
      <c r="P125" s="315" t="s">
        <v>133</v>
      </c>
      <c r="Q125" s="315" t="s">
        <v>133</v>
      </c>
    </row>
    <row r="126" spans="1:17">
      <c r="A126" t="s">
        <v>224</v>
      </c>
      <c r="B126" t="s">
        <v>157</v>
      </c>
      <c r="C126" t="s">
        <v>158</v>
      </c>
      <c r="D126" t="s">
        <v>147</v>
      </c>
      <c r="E126" t="s">
        <v>148</v>
      </c>
      <c r="F126" s="315" t="s">
        <v>133</v>
      </c>
      <c r="G126" s="316">
        <v>0</v>
      </c>
      <c r="H126" s="316">
        <v>0</v>
      </c>
      <c r="I126" s="315" t="s">
        <v>133</v>
      </c>
      <c r="J126" s="315" t="s">
        <v>133</v>
      </c>
      <c r="K126" s="315" t="s">
        <v>133</v>
      </c>
      <c r="L126" s="315" t="s">
        <v>133</v>
      </c>
      <c r="M126" s="315" t="s">
        <v>133</v>
      </c>
      <c r="N126" s="315" t="s">
        <v>133</v>
      </c>
      <c r="O126" s="315" t="s">
        <v>133</v>
      </c>
      <c r="P126" s="315" t="s">
        <v>133</v>
      </c>
      <c r="Q126" s="315" t="s">
        <v>133</v>
      </c>
    </row>
    <row r="127" spans="1:17">
      <c r="A127" t="s">
        <v>224</v>
      </c>
      <c r="B127" t="s">
        <v>159</v>
      </c>
      <c r="C127" t="s">
        <v>160</v>
      </c>
      <c r="D127" t="s">
        <v>147</v>
      </c>
      <c r="E127" t="s">
        <v>148</v>
      </c>
      <c r="F127" s="315" t="s">
        <v>133</v>
      </c>
      <c r="G127" s="316">
        <v>0</v>
      </c>
      <c r="H127" s="316">
        <v>0</v>
      </c>
      <c r="I127" s="315" t="s">
        <v>133</v>
      </c>
      <c r="J127" s="315" t="s">
        <v>133</v>
      </c>
      <c r="K127" s="315" t="s">
        <v>133</v>
      </c>
      <c r="L127" s="315" t="s">
        <v>133</v>
      </c>
      <c r="M127" s="315" t="s">
        <v>133</v>
      </c>
      <c r="N127" s="315" t="s">
        <v>133</v>
      </c>
      <c r="O127" s="315" t="s">
        <v>133</v>
      </c>
      <c r="P127" s="315" t="s">
        <v>133</v>
      </c>
      <c r="Q127" s="315" t="s">
        <v>133</v>
      </c>
    </row>
    <row r="128" spans="1:17">
      <c r="A128" t="s">
        <v>224</v>
      </c>
      <c r="B128" t="s">
        <v>161</v>
      </c>
      <c r="C128" t="s">
        <v>162</v>
      </c>
      <c r="D128" t="s">
        <v>147</v>
      </c>
      <c r="E128" t="s">
        <v>148</v>
      </c>
      <c r="F128" s="315" t="s">
        <v>133</v>
      </c>
      <c r="G128" s="316">
        <v>0</v>
      </c>
      <c r="H128" s="316">
        <v>0</v>
      </c>
      <c r="I128" s="315" t="s">
        <v>133</v>
      </c>
      <c r="J128" s="315" t="s">
        <v>133</v>
      </c>
      <c r="K128" s="315" t="s">
        <v>133</v>
      </c>
      <c r="L128" s="315" t="s">
        <v>133</v>
      </c>
      <c r="M128" s="315" t="s">
        <v>133</v>
      </c>
      <c r="N128" s="315" t="s">
        <v>133</v>
      </c>
      <c r="O128" s="315" t="s">
        <v>133</v>
      </c>
      <c r="P128" s="315" t="s">
        <v>133</v>
      </c>
      <c r="Q128" s="315" t="s">
        <v>133</v>
      </c>
    </row>
    <row r="129" spans="1:17">
      <c r="A129" t="s">
        <v>224</v>
      </c>
      <c r="B129" t="s">
        <v>163</v>
      </c>
      <c r="C129" t="s">
        <v>164</v>
      </c>
      <c r="D129" t="s">
        <v>147</v>
      </c>
      <c r="E129" t="s">
        <v>148</v>
      </c>
      <c r="F129" s="315" t="s">
        <v>133</v>
      </c>
      <c r="G129" s="316">
        <v>0</v>
      </c>
      <c r="H129" s="316">
        <v>0</v>
      </c>
      <c r="I129" s="315" t="s">
        <v>133</v>
      </c>
      <c r="J129" s="315" t="s">
        <v>133</v>
      </c>
      <c r="K129" s="315" t="s">
        <v>133</v>
      </c>
      <c r="L129" s="315" t="s">
        <v>133</v>
      </c>
      <c r="M129" s="315" t="s">
        <v>133</v>
      </c>
      <c r="N129" s="315" t="s">
        <v>133</v>
      </c>
      <c r="O129" s="315" t="s">
        <v>133</v>
      </c>
      <c r="P129" s="315" t="s">
        <v>133</v>
      </c>
      <c r="Q129" s="315" t="s">
        <v>133</v>
      </c>
    </row>
    <row r="130" spans="1:17">
      <c r="A130" t="s">
        <v>224</v>
      </c>
      <c r="B130" t="s">
        <v>165</v>
      </c>
      <c r="C130" t="s">
        <v>166</v>
      </c>
      <c r="D130" t="s">
        <v>147</v>
      </c>
      <c r="E130" t="s">
        <v>148</v>
      </c>
      <c r="F130" s="315" t="s">
        <v>133</v>
      </c>
      <c r="G130" s="316">
        <v>0</v>
      </c>
      <c r="H130" s="316">
        <v>0</v>
      </c>
      <c r="I130" s="315" t="s">
        <v>133</v>
      </c>
      <c r="J130" s="315" t="s">
        <v>133</v>
      </c>
      <c r="K130" s="315" t="s">
        <v>133</v>
      </c>
      <c r="L130" s="315" t="s">
        <v>133</v>
      </c>
      <c r="M130" s="315" t="s">
        <v>133</v>
      </c>
      <c r="N130" s="315" t="s">
        <v>133</v>
      </c>
      <c r="O130" s="315" t="s">
        <v>133</v>
      </c>
      <c r="P130" s="315" t="s">
        <v>133</v>
      </c>
      <c r="Q130" s="315" t="s">
        <v>133</v>
      </c>
    </row>
    <row r="131" spans="1:17">
      <c r="A131" t="s">
        <v>224</v>
      </c>
      <c r="B131" t="s">
        <v>167</v>
      </c>
      <c r="C131" t="s">
        <v>168</v>
      </c>
      <c r="D131" t="s">
        <v>147</v>
      </c>
      <c r="E131" t="s">
        <v>148</v>
      </c>
      <c r="F131" s="315" t="s">
        <v>133</v>
      </c>
      <c r="G131" s="316">
        <v>0</v>
      </c>
      <c r="H131" s="316">
        <v>0</v>
      </c>
      <c r="I131" s="315" t="s">
        <v>133</v>
      </c>
      <c r="J131" s="315" t="s">
        <v>133</v>
      </c>
      <c r="K131" s="315" t="s">
        <v>133</v>
      </c>
      <c r="L131" s="315" t="s">
        <v>133</v>
      </c>
      <c r="M131" s="315" t="s">
        <v>133</v>
      </c>
      <c r="N131" s="315" t="s">
        <v>133</v>
      </c>
      <c r="O131" s="315" t="s">
        <v>133</v>
      </c>
      <c r="P131" s="315" t="s">
        <v>133</v>
      </c>
      <c r="Q131" s="315" t="s">
        <v>133</v>
      </c>
    </row>
    <row r="132" spans="1:17">
      <c r="A132" t="s">
        <v>224</v>
      </c>
      <c r="B132" t="s">
        <v>169</v>
      </c>
      <c r="C132" t="s">
        <v>170</v>
      </c>
      <c r="D132" t="s">
        <v>147</v>
      </c>
      <c r="E132" t="s">
        <v>148</v>
      </c>
      <c r="F132" s="315" t="s">
        <v>133</v>
      </c>
      <c r="G132" s="316">
        <v>0</v>
      </c>
      <c r="H132" s="316">
        <v>0</v>
      </c>
      <c r="I132" s="315" t="s">
        <v>133</v>
      </c>
      <c r="J132" s="315" t="s">
        <v>133</v>
      </c>
      <c r="K132" s="315" t="s">
        <v>133</v>
      </c>
      <c r="L132" s="315" t="s">
        <v>133</v>
      </c>
      <c r="M132" s="315" t="s">
        <v>133</v>
      </c>
      <c r="N132" s="315" t="s">
        <v>133</v>
      </c>
      <c r="O132" s="315" t="s">
        <v>133</v>
      </c>
      <c r="P132" s="315" t="s">
        <v>133</v>
      </c>
      <c r="Q132" s="315" t="s">
        <v>133</v>
      </c>
    </row>
    <row r="133" spans="1:17">
      <c r="A133" t="s">
        <v>224</v>
      </c>
      <c r="B133" t="s">
        <v>171</v>
      </c>
      <c r="C133" t="s">
        <v>172</v>
      </c>
      <c r="D133" t="s">
        <v>147</v>
      </c>
      <c r="E133" t="s">
        <v>148</v>
      </c>
      <c r="F133" s="315" t="s">
        <v>133</v>
      </c>
      <c r="G133" s="316">
        <v>0</v>
      </c>
      <c r="H133" s="316">
        <v>0</v>
      </c>
      <c r="I133" s="315" t="s">
        <v>133</v>
      </c>
      <c r="J133" s="315" t="s">
        <v>133</v>
      </c>
      <c r="K133" s="315" t="s">
        <v>133</v>
      </c>
      <c r="L133" s="315" t="s">
        <v>133</v>
      </c>
      <c r="M133" s="315" t="s">
        <v>133</v>
      </c>
      <c r="N133" s="315" t="s">
        <v>133</v>
      </c>
      <c r="O133" s="315" t="s">
        <v>133</v>
      </c>
      <c r="P133" s="315" t="s">
        <v>133</v>
      </c>
      <c r="Q133" s="315" t="s">
        <v>133</v>
      </c>
    </row>
    <row r="134" spans="1:17">
      <c r="A134" t="s">
        <v>224</v>
      </c>
      <c r="B134" t="s">
        <v>173</v>
      </c>
      <c r="C134" t="s">
        <v>174</v>
      </c>
      <c r="D134" t="s">
        <v>147</v>
      </c>
      <c r="E134" t="s">
        <v>148</v>
      </c>
      <c r="F134" s="315" t="s">
        <v>133</v>
      </c>
      <c r="G134" s="316">
        <v>0</v>
      </c>
      <c r="H134" s="316">
        <v>0</v>
      </c>
      <c r="I134" s="315" t="s">
        <v>133</v>
      </c>
      <c r="J134" s="315" t="s">
        <v>133</v>
      </c>
      <c r="K134" s="315" t="s">
        <v>133</v>
      </c>
      <c r="L134" s="315" t="s">
        <v>133</v>
      </c>
      <c r="M134" s="315" t="s">
        <v>133</v>
      </c>
      <c r="N134" s="315" t="s">
        <v>133</v>
      </c>
      <c r="O134" s="315" t="s">
        <v>133</v>
      </c>
      <c r="P134" s="315" t="s">
        <v>133</v>
      </c>
      <c r="Q134" s="315" t="s">
        <v>133</v>
      </c>
    </row>
    <row r="135" spans="1:17">
      <c r="A135" t="s">
        <v>224</v>
      </c>
      <c r="B135" t="s">
        <v>175</v>
      </c>
      <c r="C135" t="s">
        <v>176</v>
      </c>
      <c r="D135" t="s">
        <v>147</v>
      </c>
      <c r="E135" t="s">
        <v>148</v>
      </c>
      <c r="F135" s="316">
        <v>4.234</v>
      </c>
      <c r="G135" s="316">
        <v>4.2350000000000003</v>
      </c>
      <c r="H135" s="316">
        <v>4.2220000000000004</v>
      </c>
      <c r="I135" s="315" t="s">
        <v>133</v>
      </c>
      <c r="J135" s="315" t="s">
        <v>133</v>
      </c>
      <c r="K135" s="315" t="s">
        <v>133</v>
      </c>
      <c r="L135" s="315" t="s">
        <v>133</v>
      </c>
      <c r="M135" s="315" t="s">
        <v>133</v>
      </c>
      <c r="N135" s="315" t="s">
        <v>133</v>
      </c>
      <c r="O135" s="315" t="s">
        <v>133</v>
      </c>
      <c r="P135" s="315" t="s">
        <v>133</v>
      </c>
      <c r="Q135" s="315" t="s">
        <v>133</v>
      </c>
    </row>
    <row r="136" spans="1:17">
      <c r="A136" t="s">
        <v>224</v>
      </c>
      <c r="B136" t="s">
        <v>177</v>
      </c>
      <c r="C136" t="s">
        <v>178</v>
      </c>
      <c r="D136" t="s">
        <v>147</v>
      </c>
      <c r="E136" t="s">
        <v>148</v>
      </c>
      <c r="F136" s="316">
        <v>26.68</v>
      </c>
      <c r="G136" s="316">
        <v>26.664000000000001</v>
      </c>
      <c r="H136" s="316">
        <v>26.940999999999999</v>
      </c>
      <c r="I136" s="315" t="s">
        <v>133</v>
      </c>
      <c r="J136" s="315" t="s">
        <v>133</v>
      </c>
      <c r="K136" s="315" t="s">
        <v>133</v>
      </c>
      <c r="L136" s="315" t="s">
        <v>133</v>
      </c>
      <c r="M136" s="315" t="s">
        <v>133</v>
      </c>
      <c r="N136" s="315" t="s">
        <v>133</v>
      </c>
      <c r="O136" s="315" t="s">
        <v>133</v>
      </c>
      <c r="P136" s="315" t="s">
        <v>133</v>
      </c>
      <c r="Q136" s="315" t="s">
        <v>133</v>
      </c>
    </row>
    <row r="137" spans="1:17">
      <c r="A137" t="s">
        <v>224</v>
      </c>
      <c r="B137" t="s">
        <v>179</v>
      </c>
      <c r="C137" t="s">
        <v>180</v>
      </c>
      <c r="D137" t="s">
        <v>147</v>
      </c>
      <c r="E137" t="s">
        <v>148</v>
      </c>
      <c r="F137" s="316">
        <v>6.95</v>
      </c>
      <c r="G137" s="316">
        <v>4.7050000000000001</v>
      </c>
      <c r="H137" s="316">
        <v>7.7169999999999996</v>
      </c>
      <c r="I137" s="315" t="s">
        <v>133</v>
      </c>
      <c r="J137" s="315" t="s">
        <v>133</v>
      </c>
      <c r="K137" s="315" t="s">
        <v>133</v>
      </c>
      <c r="L137" s="315" t="s">
        <v>133</v>
      </c>
      <c r="M137" s="315" t="s">
        <v>133</v>
      </c>
      <c r="N137" s="315" t="s">
        <v>133</v>
      </c>
      <c r="O137" s="315" t="s">
        <v>133</v>
      </c>
      <c r="P137" s="315" t="s">
        <v>133</v>
      </c>
      <c r="Q137" s="315" t="s">
        <v>133</v>
      </c>
    </row>
    <row r="138" spans="1:17">
      <c r="A138" t="s">
        <v>224</v>
      </c>
      <c r="B138" t="s">
        <v>181</v>
      </c>
      <c r="C138" t="s">
        <v>182</v>
      </c>
      <c r="D138" t="s">
        <v>147</v>
      </c>
      <c r="E138" t="s">
        <v>148</v>
      </c>
      <c r="F138" s="316">
        <v>1.4319999999999999</v>
      </c>
      <c r="G138" s="316">
        <v>0.95499999999999996</v>
      </c>
      <c r="H138" s="316">
        <v>1.615</v>
      </c>
      <c r="I138" s="315" t="s">
        <v>133</v>
      </c>
      <c r="J138" s="315" t="s">
        <v>133</v>
      </c>
      <c r="K138" s="315" t="s">
        <v>133</v>
      </c>
      <c r="L138" s="315" t="s">
        <v>133</v>
      </c>
      <c r="M138" s="315" t="s">
        <v>133</v>
      </c>
      <c r="N138" s="315" t="s">
        <v>133</v>
      </c>
      <c r="O138" s="315" t="s">
        <v>133</v>
      </c>
      <c r="P138" s="315" t="s">
        <v>133</v>
      </c>
      <c r="Q138" s="315" t="s">
        <v>133</v>
      </c>
    </row>
    <row r="139" spans="1:17">
      <c r="A139" t="s">
        <v>224</v>
      </c>
      <c r="B139" t="s">
        <v>183</v>
      </c>
      <c r="C139" t="s">
        <v>184</v>
      </c>
      <c r="D139" t="s">
        <v>147</v>
      </c>
      <c r="E139" t="s">
        <v>148</v>
      </c>
      <c r="F139" s="315" t="s">
        <v>133</v>
      </c>
      <c r="G139" s="316">
        <v>0</v>
      </c>
      <c r="H139" s="316">
        <v>0</v>
      </c>
      <c r="I139" s="315" t="s">
        <v>133</v>
      </c>
      <c r="J139" s="315" t="s">
        <v>133</v>
      </c>
      <c r="K139" s="315" t="s">
        <v>133</v>
      </c>
      <c r="L139" s="315" t="s">
        <v>133</v>
      </c>
      <c r="M139" s="315" t="s">
        <v>133</v>
      </c>
      <c r="N139" s="315" t="s">
        <v>133</v>
      </c>
      <c r="O139" s="315" t="s">
        <v>133</v>
      </c>
      <c r="P139" s="315" t="s">
        <v>133</v>
      </c>
      <c r="Q139" s="315" t="s">
        <v>133</v>
      </c>
    </row>
    <row r="140" spans="1:17">
      <c r="A140" t="s">
        <v>224</v>
      </c>
      <c r="B140" t="s">
        <v>185</v>
      </c>
      <c r="C140" t="s">
        <v>186</v>
      </c>
      <c r="D140" t="s">
        <v>147</v>
      </c>
      <c r="E140" t="s">
        <v>134</v>
      </c>
      <c r="F140" s="315" t="s">
        <v>133</v>
      </c>
      <c r="G140" s="315" t="s">
        <v>133</v>
      </c>
      <c r="H140" s="315" t="s">
        <v>133</v>
      </c>
      <c r="I140" s="315" t="s">
        <v>133</v>
      </c>
      <c r="J140" s="315" t="s">
        <v>133</v>
      </c>
      <c r="K140" s="315" t="s">
        <v>133</v>
      </c>
      <c r="L140" s="315" t="s">
        <v>133</v>
      </c>
      <c r="M140" s="315" t="s">
        <v>133</v>
      </c>
      <c r="N140" s="315" t="s">
        <v>133</v>
      </c>
      <c r="O140" s="315" t="s">
        <v>133</v>
      </c>
      <c r="P140" s="315" t="s">
        <v>133</v>
      </c>
      <c r="Q140" s="316">
        <v>246.326123966475</v>
      </c>
    </row>
    <row r="141" spans="1:17">
      <c r="A141" t="s">
        <v>224</v>
      </c>
      <c r="B141" t="s">
        <v>187</v>
      </c>
      <c r="C141" t="s">
        <v>188</v>
      </c>
      <c r="D141" t="s">
        <v>147</v>
      </c>
      <c r="E141" t="s">
        <v>134</v>
      </c>
      <c r="F141" s="315" t="s">
        <v>133</v>
      </c>
      <c r="G141" s="315" t="s">
        <v>133</v>
      </c>
      <c r="H141" s="315" t="s">
        <v>133</v>
      </c>
      <c r="I141" s="315" t="s">
        <v>133</v>
      </c>
      <c r="J141" s="315" t="s">
        <v>133</v>
      </c>
      <c r="K141" s="315" t="s">
        <v>133</v>
      </c>
      <c r="L141" s="315" t="s">
        <v>133</v>
      </c>
      <c r="M141" s="315" t="s">
        <v>133</v>
      </c>
      <c r="N141" s="315" t="s">
        <v>133</v>
      </c>
      <c r="O141" s="315" t="s">
        <v>133</v>
      </c>
      <c r="P141" s="315" t="s">
        <v>133</v>
      </c>
      <c r="Q141" s="316">
        <v>1212.8576110218</v>
      </c>
    </row>
    <row r="142" spans="1:17">
      <c r="A142" t="s">
        <v>224</v>
      </c>
      <c r="B142" t="s">
        <v>189</v>
      </c>
      <c r="C142" t="s">
        <v>190</v>
      </c>
      <c r="D142" t="s">
        <v>147</v>
      </c>
      <c r="E142" t="s">
        <v>134</v>
      </c>
      <c r="F142" s="315" t="s">
        <v>133</v>
      </c>
      <c r="G142" s="315" t="s">
        <v>133</v>
      </c>
      <c r="H142" s="315" t="s">
        <v>133</v>
      </c>
      <c r="I142" s="315" t="s">
        <v>133</v>
      </c>
      <c r="J142" s="315" t="s">
        <v>133</v>
      </c>
      <c r="K142" s="315" t="s">
        <v>133</v>
      </c>
      <c r="L142" s="315" t="s">
        <v>133</v>
      </c>
      <c r="M142" s="315" t="s">
        <v>133</v>
      </c>
      <c r="N142" s="315" t="s">
        <v>133</v>
      </c>
      <c r="O142" s="315" t="s">
        <v>133</v>
      </c>
      <c r="P142" s="315" t="s">
        <v>133</v>
      </c>
      <c r="Q142" s="316">
        <v>71.767676162125198</v>
      </c>
    </row>
    <row r="143" spans="1:17">
      <c r="A143" t="s">
        <v>224</v>
      </c>
      <c r="B143" t="s">
        <v>191</v>
      </c>
      <c r="C143" t="s">
        <v>192</v>
      </c>
      <c r="D143" t="s">
        <v>147</v>
      </c>
      <c r="E143" t="s">
        <v>134</v>
      </c>
      <c r="F143" s="315" t="s">
        <v>133</v>
      </c>
      <c r="G143" s="315" t="s">
        <v>133</v>
      </c>
      <c r="H143" s="315" t="s">
        <v>133</v>
      </c>
      <c r="I143" s="315" t="s">
        <v>133</v>
      </c>
      <c r="J143" s="315" t="s">
        <v>133</v>
      </c>
      <c r="K143" s="315" t="s">
        <v>133</v>
      </c>
      <c r="L143" s="315" t="s">
        <v>133</v>
      </c>
      <c r="M143" s="315" t="s">
        <v>133</v>
      </c>
      <c r="N143" s="315" t="s">
        <v>133</v>
      </c>
      <c r="O143" s="315" t="s">
        <v>133</v>
      </c>
      <c r="P143" s="315" t="s">
        <v>133</v>
      </c>
      <c r="Q143" s="316">
        <v>799.95991211400894</v>
      </c>
    </row>
    <row r="144" spans="1:17">
      <c r="A144" t="s">
        <v>224</v>
      </c>
      <c r="B144" t="s">
        <v>193</v>
      </c>
      <c r="C144" t="s">
        <v>194</v>
      </c>
      <c r="D144" t="s">
        <v>147</v>
      </c>
      <c r="E144" t="s">
        <v>134</v>
      </c>
      <c r="F144" s="315" t="s">
        <v>133</v>
      </c>
      <c r="G144" s="315" t="s">
        <v>133</v>
      </c>
      <c r="H144" s="315" t="s">
        <v>133</v>
      </c>
      <c r="I144" s="315" t="s">
        <v>133</v>
      </c>
      <c r="J144" s="315" t="s">
        <v>133</v>
      </c>
      <c r="K144" s="315" t="s">
        <v>133</v>
      </c>
      <c r="L144" s="315" t="s">
        <v>133</v>
      </c>
      <c r="M144" s="315" t="s">
        <v>133</v>
      </c>
      <c r="N144" s="315" t="s">
        <v>133</v>
      </c>
      <c r="O144" s="315" t="s">
        <v>133</v>
      </c>
      <c r="P144" s="315" t="s">
        <v>133</v>
      </c>
      <c r="Q144" s="316">
        <v>27.1472468696611</v>
      </c>
    </row>
    <row r="145" spans="1:17">
      <c r="A145" t="s">
        <v>224</v>
      </c>
      <c r="B145" t="s">
        <v>195</v>
      </c>
      <c r="C145" t="s">
        <v>196</v>
      </c>
      <c r="D145" t="s">
        <v>147</v>
      </c>
      <c r="E145" t="s">
        <v>134</v>
      </c>
      <c r="F145" s="315" t="s">
        <v>133</v>
      </c>
      <c r="G145" s="315" t="s">
        <v>133</v>
      </c>
      <c r="H145" s="315" t="s">
        <v>133</v>
      </c>
      <c r="I145" s="315" t="s">
        <v>133</v>
      </c>
      <c r="J145" s="315" t="s">
        <v>133</v>
      </c>
      <c r="K145" s="315" t="s">
        <v>133</v>
      </c>
      <c r="L145" s="315" t="s">
        <v>133</v>
      </c>
      <c r="M145" s="315" t="s">
        <v>133</v>
      </c>
      <c r="N145" s="315" t="s">
        <v>133</v>
      </c>
      <c r="O145" s="315" t="s">
        <v>133</v>
      </c>
      <c r="P145" s="315" t="s">
        <v>133</v>
      </c>
      <c r="Q145" s="316">
        <v>171.05809266190099</v>
      </c>
    </row>
    <row r="146" spans="1:17">
      <c r="A146" t="s">
        <v>224</v>
      </c>
      <c r="B146" t="s">
        <v>197</v>
      </c>
      <c r="C146" t="s">
        <v>198</v>
      </c>
      <c r="D146" t="s">
        <v>147</v>
      </c>
      <c r="E146" t="s">
        <v>134</v>
      </c>
      <c r="F146" s="315" t="s">
        <v>133</v>
      </c>
      <c r="G146" s="315" t="s">
        <v>133</v>
      </c>
      <c r="H146" s="315" t="s">
        <v>133</v>
      </c>
      <c r="I146" s="315" t="s">
        <v>133</v>
      </c>
      <c r="J146" s="315" t="s">
        <v>133</v>
      </c>
      <c r="K146" s="315" t="s">
        <v>133</v>
      </c>
      <c r="L146" s="315" t="s">
        <v>133</v>
      </c>
      <c r="M146" s="315" t="s">
        <v>133</v>
      </c>
      <c r="N146" s="315" t="s">
        <v>133</v>
      </c>
      <c r="O146" s="315" t="s">
        <v>133</v>
      </c>
      <c r="P146" s="315" t="s">
        <v>133</v>
      </c>
      <c r="Q146" s="316">
        <v>6.6241100783412596</v>
      </c>
    </row>
    <row r="147" spans="1:17">
      <c r="A147" t="s">
        <v>224</v>
      </c>
      <c r="B147" t="s">
        <v>199</v>
      </c>
      <c r="C147" t="s">
        <v>200</v>
      </c>
      <c r="D147" t="s">
        <v>147</v>
      </c>
      <c r="E147" t="s">
        <v>134</v>
      </c>
      <c r="F147" s="315" t="s">
        <v>133</v>
      </c>
      <c r="G147" s="315" t="s">
        <v>133</v>
      </c>
      <c r="H147" s="315" t="s">
        <v>133</v>
      </c>
      <c r="I147" s="315" t="s">
        <v>133</v>
      </c>
      <c r="J147" s="315" t="s">
        <v>133</v>
      </c>
      <c r="K147" s="315" t="s">
        <v>133</v>
      </c>
      <c r="L147" s="315" t="s">
        <v>133</v>
      </c>
      <c r="M147" s="315" t="s">
        <v>133</v>
      </c>
      <c r="N147" s="315" t="s">
        <v>133</v>
      </c>
      <c r="O147" s="315" t="s">
        <v>133</v>
      </c>
      <c r="P147" s="315" t="s">
        <v>133</v>
      </c>
      <c r="Q147" s="316">
        <v>32.266109365275199</v>
      </c>
    </row>
    <row r="148" spans="1:17">
      <c r="A148" t="s">
        <v>224</v>
      </c>
      <c r="B148" t="s">
        <v>201</v>
      </c>
      <c r="C148" t="s">
        <v>202</v>
      </c>
      <c r="D148" t="s">
        <v>147</v>
      </c>
      <c r="E148" t="s">
        <v>134</v>
      </c>
      <c r="F148" s="315" t="s">
        <v>133</v>
      </c>
      <c r="G148" s="315" t="s">
        <v>133</v>
      </c>
      <c r="H148" s="315" t="s">
        <v>133</v>
      </c>
      <c r="I148" s="315" t="s">
        <v>133</v>
      </c>
      <c r="J148" s="315" t="s">
        <v>133</v>
      </c>
      <c r="K148" s="315" t="s">
        <v>133</v>
      </c>
      <c r="L148" s="315" t="s">
        <v>133</v>
      </c>
      <c r="M148" s="315" t="s">
        <v>133</v>
      </c>
      <c r="N148" s="315" t="s">
        <v>133</v>
      </c>
      <c r="O148" s="315" t="s">
        <v>133</v>
      </c>
      <c r="P148" s="315" t="s">
        <v>133</v>
      </c>
      <c r="Q148" s="316">
        <v>131.33203118954901</v>
      </c>
    </row>
    <row r="149" spans="1:17">
      <c r="A149" t="s">
        <v>224</v>
      </c>
      <c r="B149" t="s">
        <v>203</v>
      </c>
      <c r="C149" t="s">
        <v>204</v>
      </c>
      <c r="D149" t="s">
        <v>147</v>
      </c>
      <c r="E149" t="s">
        <v>134</v>
      </c>
      <c r="F149" s="315" t="s">
        <v>133</v>
      </c>
      <c r="G149" s="315" t="s">
        <v>133</v>
      </c>
      <c r="H149" s="315" t="s">
        <v>133</v>
      </c>
      <c r="I149" s="315" t="s">
        <v>133</v>
      </c>
      <c r="J149" s="315" t="s">
        <v>133</v>
      </c>
      <c r="K149" s="315" t="s">
        <v>133</v>
      </c>
      <c r="L149" s="315" t="s">
        <v>133</v>
      </c>
      <c r="M149" s="315" t="s">
        <v>133</v>
      </c>
      <c r="N149" s="315" t="s">
        <v>133</v>
      </c>
      <c r="O149" s="315" t="s">
        <v>133</v>
      </c>
      <c r="P149" s="315" t="s">
        <v>133</v>
      </c>
      <c r="Q149" s="316">
        <v>1.28518260189936</v>
      </c>
    </row>
    <row r="150" spans="1:17">
      <c r="A150" t="s">
        <v>224</v>
      </c>
      <c r="B150" t="s">
        <v>205</v>
      </c>
      <c r="C150" t="s">
        <v>206</v>
      </c>
      <c r="D150" t="s">
        <v>207</v>
      </c>
      <c r="E150" t="s">
        <v>134</v>
      </c>
      <c r="F150" s="315" t="s">
        <v>133</v>
      </c>
      <c r="G150" s="315" t="s">
        <v>133</v>
      </c>
      <c r="H150" s="315" t="s">
        <v>133</v>
      </c>
      <c r="I150" s="315" t="s">
        <v>133</v>
      </c>
      <c r="J150" s="315" t="s">
        <v>133</v>
      </c>
      <c r="K150" s="315" t="s">
        <v>133</v>
      </c>
      <c r="L150" s="315" t="s">
        <v>133</v>
      </c>
      <c r="M150" s="315" t="s">
        <v>133</v>
      </c>
      <c r="N150" s="315" t="s">
        <v>133</v>
      </c>
      <c r="O150" s="315" t="s">
        <v>133</v>
      </c>
      <c r="P150" s="315" t="s">
        <v>133</v>
      </c>
      <c r="Q150" s="319">
        <v>0.34404483772507694</v>
      </c>
    </row>
    <row r="151" spans="1:17">
      <c r="A151" t="s">
        <v>224</v>
      </c>
      <c r="B151" t="s">
        <v>208</v>
      </c>
      <c r="C151" t="s">
        <v>209</v>
      </c>
      <c r="D151" t="s">
        <v>207</v>
      </c>
      <c r="E151" t="s">
        <v>134</v>
      </c>
      <c r="F151" s="315" t="s">
        <v>133</v>
      </c>
      <c r="G151" s="315" t="s">
        <v>133</v>
      </c>
      <c r="H151" s="315" t="s">
        <v>133</v>
      </c>
      <c r="I151" s="315" t="s">
        <v>133</v>
      </c>
      <c r="J151" s="315" t="s">
        <v>133</v>
      </c>
      <c r="K151" s="315" t="s">
        <v>133</v>
      </c>
      <c r="L151" s="315" t="s">
        <v>133</v>
      </c>
      <c r="M151" s="315" t="s">
        <v>133</v>
      </c>
      <c r="N151" s="315" t="s">
        <v>133</v>
      </c>
      <c r="O151" s="315" t="s">
        <v>133</v>
      </c>
      <c r="P151" s="315" t="s">
        <v>133</v>
      </c>
      <c r="Q151" s="319">
        <v>0.65595516227492301</v>
      </c>
    </row>
    <row r="152" spans="1:17">
      <c r="A152" t="s">
        <v>224</v>
      </c>
      <c r="B152" t="s">
        <v>210</v>
      </c>
      <c r="C152" t="s">
        <v>211</v>
      </c>
      <c r="D152" t="s">
        <v>147</v>
      </c>
      <c r="E152" t="s">
        <v>148</v>
      </c>
      <c r="F152" s="316">
        <v>43.472999999999999</v>
      </c>
      <c r="G152" s="316">
        <v>43.448999999999998</v>
      </c>
      <c r="H152" s="316">
        <v>39.564999999999998</v>
      </c>
      <c r="I152" s="315" t="s">
        <v>133</v>
      </c>
      <c r="J152" s="315" t="s">
        <v>133</v>
      </c>
      <c r="K152" s="315" t="s">
        <v>133</v>
      </c>
      <c r="L152" s="315" t="s">
        <v>133</v>
      </c>
      <c r="M152" s="315" t="s">
        <v>133</v>
      </c>
      <c r="N152" s="315" t="s">
        <v>133</v>
      </c>
      <c r="O152" s="315" t="s">
        <v>133</v>
      </c>
      <c r="P152" s="315" t="s">
        <v>133</v>
      </c>
      <c r="Q152" s="315" t="s">
        <v>133</v>
      </c>
    </row>
    <row r="153" spans="1:17">
      <c r="A153" t="s">
        <v>224</v>
      </c>
      <c r="B153" t="s">
        <v>212</v>
      </c>
      <c r="C153" t="s">
        <v>213</v>
      </c>
      <c r="D153" t="s">
        <v>147</v>
      </c>
      <c r="E153" t="s">
        <v>148</v>
      </c>
      <c r="F153" s="316">
        <v>0.33700000000000002</v>
      </c>
      <c r="G153" s="316">
        <v>0.33400000000000002</v>
      </c>
      <c r="H153" s="316">
        <v>0.318</v>
      </c>
      <c r="I153" s="315" t="s">
        <v>133</v>
      </c>
      <c r="J153" s="315" t="s">
        <v>133</v>
      </c>
      <c r="K153" s="315" t="s">
        <v>133</v>
      </c>
      <c r="L153" s="315" t="s">
        <v>133</v>
      </c>
      <c r="M153" s="315" t="s">
        <v>133</v>
      </c>
      <c r="N153" s="315" t="s">
        <v>133</v>
      </c>
      <c r="O153" s="315" t="s">
        <v>133</v>
      </c>
      <c r="P153" s="315" t="s">
        <v>133</v>
      </c>
      <c r="Q153" s="315" t="s">
        <v>133</v>
      </c>
    </row>
    <row r="154" spans="1:17">
      <c r="A154" t="s">
        <v>224</v>
      </c>
      <c r="B154" t="s">
        <v>214</v>
      </c>
      <c r="C154" t="s">
        <v>215</v>
      </c>
      <c r="D154" t="s">
        <v>147</v>
      </c>
      <c r="E154" t="s">
        <v>134</v>
      </c>
      <c r="F154" s="315" t="s">
        <v>133</v>
      </c>
      <c r="G154" s="315" t="s">
        <v>133</v>
      </c>
      <c r="H154" s="315" t="s">
        <v>133</v>
      </c>
      <c r="I154" s="315" t="s">
        <v>133</v>
      </c>
      <c r="J154" s="315" t="s">
        <v>133</v>
      </c>
      <c r="K154" s="315" t="s">
        <v>133</v>
      </c>
      <c r="L154" s="315" t="s">
        <v>133</v>
      </c>
      <c r="M154" s="315" t="s">
        <v>133</v>
      </c>
      <c r="N154" s="315" t="s">
        <v>133</v>
      </c>
      <c r="O154" s="315" t="s">
        <v>133</v>
      </c>
      <c r="P154" s="315" t="s">
        <v>133</v>
      </c>
      <c r="Q154" s="316">
        <v>0</v>
      </c>
    </row>
    <row r="155" spans="1:17">
      <c r="A155" t="s">
        <v>224</v>
      </c>
      <c r="B155" t="s">
        <v>216</v>
      </c>
      <c r="C155" t="s">
        <v>217</v>
      </c>
      <c r="D155" t="s">
        <v>147</v>
      </c>
      <c r="E155" t="s">
        <v>134</v>
      </c>
      <c r="F155" s="315" t="s">
        <v>133</v>
      </c>
      <c r="G155" s="315" t="s">
        <v>133</v>
      </c>
      <c r="H155" s="315" t="s">
        <v>133</v>
      </c>
      <c r="I155" s="315" t="s">
        <v>133</v>
      </c>
      <c r="J155" s="315" t="s">
        <v>133</v>
      </c>
      <c r="K155" s="315" t="s">
        <v>133</v>
      </c>
      <c r="L155" s="315" t="s">
        <v>133</v>
      </c>
      <c r="M155" s="315" t="s">
        <v>133</v>
      </c>
      <c r="N155" s="315" t="s">
        <v>133</v>
      </c>
      <c r="O155" s="315" t="s">
        <v>133</v>
      </c>
      <c r="P155" s="315" t="s">
        <v>133</v>
      </c>
      <c r="Q155" s="316">
        <v>0</v>
      </c>
    </row>
    <row r="156" spans="1:17">
      <c r="A156" t="s">
        <v>224</v>
      </c>
      <c r="B156" t="s">
        <v>218</v>
      </c>
      <c r="C156" t="s">
        <v>219</v>
      </c>
      <c r="D156" t="s">
        <v>147</v>
      </c>
      <c r="E156" t="s">
        <v>134</v>
      </c>
      <c r="F156" s="315" t="s">
        <v>133</v>
      </c>
      <c r="G156" s="315" t="s">
        <v>133</v>
      </c>
      <c r="H156" s="315" t="s">
        <v>133</v>
      </c>
      <c r="I156" s="315" t="s">
        <v>133</v>
      </c>
      <c r="J156" s="315" t="s">
        <v>133</v>
      </c>
      <c r="K156" s="315" t="s">
        <v>133</v>
      </c>
      <c r="L156" s="315" t="s">
        <v>133</v>
      </c>
      <c r="M156" s="315" t="s">
        <v>133</v>
      </c>
      <c r="N156" s="315" t="s">
        <v>133</v>
      </c>
      <c r="O156" s="315" t="s">
        <v>133</v>
      </c>
      <c r="P156" s="315" t="s">
        <v>133</v>
      </c>
      <c r="Q156" s="316">
        <v>0</v>
      </c>
    </row>
    <row r="157" spans="1:17">
      <c r="A157" t="s">
        <v>224</v>
      </c>
      <c r="B157" t="s">
        <v>220</v>
      </c>
      <c r="C157" t="s">
        <v>206</v>
      </c>
      <c r="D157" t="s">
        <v>207</v>
      </c>
      <c r="E157" t="s">
        <v>134</v>
      </c>
      <c r="F157" s="315" t="s">
        <v>133</v>
      </c>
      <c r="G157" s="315" t="s">
        <v>133</v>
      </c>
      <c r="H157" s="315" t="s">
        <v>133</v>
      </c>
      <c r="I157" s="315" t="s">
        <v>133</v>
      </c>
      <c r="J157" s="315" t="s">
        <v>133</v>
      </c>
      <c r="K157" s="315" t="s">
        <v>133</v>
      </c>
      <c r="L157" s="315" t="s">
        <v>133</v>
      </c>
      <c r="M157" s="315" t="s">
        <v>133</v>
      </c>
      <c r="N157" s="315" t="s">
        <v>133</v>
      </c>
      <c r="O157" s="315" t="s">
        <v>133</v>
      </c>
      <c r="P157" s="315" t="s">
        <v>133</v>
      </c>
      <c r="Q157" s="319">
        <v>0.461902471703596</v>
      </c>
    </row>
    <row r="158" spans="1:17">
      <c r="A158" t="s">
        <v>224</v>
      </c>
      <c r="B158" t="s">
        <v>221</v>
      </c>
      <c r="C158" t="s">
        <v>209</v>
      </c>
      <c r="D158" t="s">
        <v>207</v>
      </c>
      <c r="E158" t="s">
        <v>134</v>
      </c>
      <c r="F158" s="315" t="s">
        <v>133</v>
      </c>
      <c r="G158" s="315" t="s">
        <v>133</v>
      </c>
      <c r="H158" s="315" t="s">
        <v>133</v>
      </c>
      <c r="I158" s="315" t="s">
        <v>133</v>
      </c>
      <c r="J158" s="315" t="s">
        <v>133</v>
      </c>
      <c r="K158" s="315" t="s">
        <v>133</v>
      </c>
      <c r="L158" s="315" t="s">
        <v>133</v>
      </c>
      <c r="M158" s="315" t="s">
        <v>133</v>
      </c>
      <c r="N158" s="315" t="s">
        <v>133</v>
      </c>
      <c r="O158" s="315" t="s">
        <v>133</v>
      </c>
      <c r="P158" s="315" t="s">
        <v>133</v>
      </c>
      <c r="Q158" s="319">
        <v>0.538097528296404</v>
      </c>
    </row>
    <row r="159" spans="1:17">
      <c r="A159" t="s">
        <v>225</v>
      </c>
      <c r="B159" t="s">
        <v>145</v>
      </c>
      <c r="C159" t="s">
        <v>146</v>
      </c>
      <c r="D159" t="s">
        <v>147</v>
      </c>
      <c r="E159" t="s">
        <v>148</v>
      </c>
      <c r="F159" s="316">
        <v>76.906999999999996</v>
      </c>
      <c r="G159" s="316">
        <v>73.454999999999998</v>
      </c>
      <c r="H159" s="316">
        <v>74.44</v>
      </c>
      <c r="I159" s="315" t="s">
        <v>133</v>
      </c>
      <c r="J159" s="315" t="s">
        <v>133</v>
      </c>
      <c r="K159" s="315" t="s">
        <v>133</v>
      </c>
      <c r="L159" s="315" t="s">
        <v>133</v>
      </c>
      <c r="M159" s="315" t="s">
        <v>133</v>
      </c>
      <c r="N159" s="315" t="s">
        <v>133</v>
      </c>
      <c r="O159" s="315" t="s">
        <v>133</v>
      </c>
      <c r="P159" s="315" t="s">
        <v>133</v>
      </c>
      <c r="Q159" s="315" t="s">
        <v>133</v>
      </c>
    </row>
    <row r="160" spans="1:17">
      <c r="A160" t="s">
        <v>225</v>
      </c>
      <c r="B160" t="s">
        <v>149</v>
      </c>
      <c r="C160" t="s">
        <v>150</v>
      </c>
      <c r="D160" t="s">
        <v>147</v>
      </c>
      <c r="E160" t="s">
        <v>148</v>
      </c>
      <c r="F160" s="316">
        <v>480.90511744520001</v>
      </c>
      <c r="G160" s="316">
        <v>524.01400000000001</v>
      </c>
      <c r="H160" s="316">
        <v>622.94100000000003</v>
      </c>
      <c r="I160" s="315" t="s">
        <v>133</v>
      </c>
      <c r="J160" s="315" t="s">
        <v>133</v>
      </c>
      <c r="K160" s="315" t="s">
        <v>133</v>
      </c>
      <c r="L160" s="315" t="s">
        <v>133</v>
      </c>
      <c r="M160" s="315" t="s">
        <v>133</v>
      </c>
      <c r="N160" s="315" t="s">
        <v>133</v>
      </c>
      <c r="O160" s="315" t="s">
        <v>133</v>
      </c>
      <c r="P160" s="315" t="s">
        <v>133</v>
      </c>
      <c r="Q160" s="315" t="s">
        <v>133</v>
      </c>
    </row>
    <row r="161" spans="1:17">
      <c r="A161" t="s">
        <v>225</v>
      </c>
      <c r="B161" t="s">
        <v>151</v>
      </c>
      <c r="C161" t="s">
        <v>152</v>
      </c>
      <c r="D161" t="s">
        <v>147</v>
      </c>
      <c r="E161" t="s">
        <v>148</v>
      </c>
      <c r="F161" s="316">
        <v>452.62898146499998</v>
      </c>
      <c r="G161" s="316">
        <v>506.173</v>
      </c>
      <c r="H161" s="316">
        <v>586.48599999999999</v>
      </c>
      <c r="I161" s="315" t="s">
        <v>133</v>
      </c>
      <c r="J161" s="315" t="s">
        <v>133</v>
      </c>
      <c r="K161" s="315" t="s">
        <v>133</v>
      </c>
      <c r="L161" s="315" t="s">
        <v>133</v>
      </c>
      <c r="M161" s="315" t="s">
        <v>133</v>
      </c>
      <c r="N161" s="315" t="s">
        <v>133</v>
      </c>
      <c r="O161" s="315" t="s">
        <v>133</v>
      </c>
      <c r="P161" s="315" t="s">
        <v>133</v>
      </c>
      <c r="Q161" s="315" t="s">
        <v>133</v>
      </c>
    </row>
    <row r="162" spans="1:17">
      <c r="A162" t="s">
        <v>225</v>
      </c>
      <c r="B162" t="s">
        <v>153</v>
      </c>
      <c r="C162" t="s">
        <v>154</v>
      </c>
      <c r="D162" t="s">
        <v>147</v>
      </c>
      <c r="E162" t="s">
        <v>148</v>
      </c>
      <c r="F162" s="316">
        <v>0</v>
      </c>
      <c r="G162" s="316">
        <v>0</v>
      </c>
      <c r="H162" s="316">
        <v>0</v>
      </c>
      <c r="I162" s="315" t="s">
        <v>133</v>
      </c>
      <c r="J162" s="315" t="s">
        <v>133</v>
      </c>
      <c r="K162" s="315" t="s">
        <v>133</v>
      </c>
      <c r="L162" s="315" t="s">
        <v>133</v>
      </c>
      <c r="M162" s="315" t="s">
        <v>133</v>
      </c>
      <c r="N162" s="315" t="s">
        <v>133</v>
      </c>
      <c r="O162" s="315" t="s">
        <v>133</v>
      </c>
      <c r="P162" s="315" t="s">
        <v>133</v>
      </c>
      <c r="Q162" s="315" t="s">
        <v>133</v>
      </c>
    </row>
    <row r="163" spans="1:17">
      <c r="A163" t="s">
        <v>225</v>
      </c>
      <c r="B163" t="s">
        <v>155</v>
      </c>
      <c r="C163" t="s">
        <v>156</v>
      </c>
      <c r="D163" t="s">
        <v>147</v>
      </c>
      <c r="E163" t="s">
        <v>148</v>
      </c>
      <c r="F163" s="315" t="s">
        <v>133</v>
      </c>
      <c r="G163" s="316">
        <v>0.36299999999999999</v>
      </c>
      <c r="H163" s="316">
        <v>2.2269999999999999</v>
      </c>
      <c r="I163" s="315" t="s">
        <v>133</v>
      </c>
      <c r="J163" s="315" t="s">
        <v>133</v>
      </c>
      <c r="K163" s="315" t="s">
        <v>133</v>
      </c>
      <c r="L163" s="315" t="s">
        <v>133</v>
      </c>
      <c r="M163" s="315" t="s">
        <v>133</v>
      </c>
      <c r="N163" s="315" t="s">
        <v>133</v>
      </c>
      <c r="O163" s="315" t="s">
        <v>133</v>
      </c>
      <c r="P163" s="315" t="s">
        <v>133</v>
      </c>
      <c r="Q163" s="315" t="s">
        <v>133</v>
      </c>
    </row>
    <row r="164" spans="1:17">
      <c r="A164" t="s">
        <v>225</v>
      </c>
      <c r="B164" t="s">
        <v>157</v>
      </c>
      <c r="C164" t="s">
        <v>158</v>
      </c>
      <c r="D164" t="s">
        <v>147</v>
      </c>
      <c r="E164" t="s">
        <v>148</v>
      </c>
      <c r="F164" s="315" t="s">
        <v>133</v>
      </c>
      <c r="G164" s="316">
        <v>0</v>
      </c>
      <c r="H164" s="316">
        <v>0</v>
      </c>
      <c r="I164" s="315" t="s">
        <v>133</v>
      </c>
      <c r="J164" s="315" t="s">
        <v>133</v>
      </c>
      <c r="K164" s="315" t="s">
        <v>133</v>
      </c>
      <c r="L164" s="315" t="s">
        <v>133</v>
      </c>
      <c r="M164" s="315" t="s">
        <v>133</v>
      </c>
      <c r="N164" s="315" t="s">
        <v>133</v>
      </c>
      <c r="O164" s="315" t="s">
        <v>133</v>
      </c>
      <c r="P164" s="315" t="s">
        <v>133</v>
      </c>
      <c r="Q164" s="315" t="s">
        <v>133</v>
      </c>
    </row>
    <row r="165" spans="1:17">
      <c r="A165" t="s">
        <v>225</v>
      </c>
      <c r="B165" t="s">
        <v>159</v>
      </c>
      <c r="C165" t="s">
        <v>160</v>
      </c>
      <c r="D165" t="s">
        <v>147</v>
      </c>
      <c r="E165" t="s">
        <v>148</v>
      </c>
      <c r="F165" s="315" t="s">
        <v>133</v>
      </c>
      <c r="G165" s="316">
        <v>0</v>
      </c>
      <c r="H165" s="316">
        <v>0</v>
      </c>
      <c r="I165" s="315" t="s">
        <v>133</v>
      </c>
      <c r="J165" s="315" t="s">
        <v>133</v>
      </c>
      <c r="K165" s="315" t="s">
        <v>133</v>
      </c>
      <c r="L165" s="315" t="s">
        <v>133</v>
      </c>
      <c r="M165" s="315" t="s">
        <v>133</v>
      </c>
      <c r="N165" s="315" t="s">
        <v>133</v>
      </c>
      <c r="O165" s="315" t="s">
        <v>133</v>
      </c>
      <c r="P165" s="315" t="s">
        <v>133</v>
      </c>
      <c r="Q165" s="315" t="s">
        <v>133</v>
      </c>
    </row>
    <row r="166" spans="1:17">
      <c r="A166" t="s">
        <v>225</v>
      </c>
      <c r="B166" t="s">
        <v>161</v>
      </c>
      <c r="C166" t="s">
        <v>162</v>
      </c>
      <c r="D166" t="s">
        <v>147</v>
      </c>
      <c r="E166" t="s">
        <v>148</v>
      </c>
      <c r="F166" s="315" t="s">
        <v>133</v>
      </c>
      <c r="G166" s="316">
        <v>4.1340000000000003</v>
      </c>
      <c r="H166" s="316">
        <v>35.164999999999999</v>
      </c>
      <c r="I166" s="315" t="s">
        <v>133</v>
      </c>
      <c r="J166" s="315" t="s">
        <v>133</v>
      </c>
      <c r="K166" s="315" t="s">
        <v>133</v>
      </c>
      <c r="L166" s="315" t="s">
        <v>133</v>
      </c>
      <c r="M166" s="315" t="s">
        <v>133</v>
      </c>
      <c r="N166" s="315" t="s">
        <v>133</v>
      </c>
      <c r="O166" s="315" t="s">
        <v>133</v>
      </c>
      <c r="P166" s="315" t="s">
        <v>133</v>
      </c>
      <c r="Q166" s="315" t="s">
        <v>133</v>
      </c>
    </row>
    <row r="167" spans="1:17">
      <c r="A167" t="s">
        <v>225</v>
      </c>
      <c r="B167" t="s">
        <v>163</v>
      </c>
      <c r="C167" t="s">
        <v>164</v>
      </c>
      <c r="D167" t="s">
        <v>147</v>
      </c>
      <c r="E167" t="s">
        <v>148</v>
      </c>
      <c r="F167" s="315" t="s">
        <v>133</v>
      </c>
      <c r="G167" s="316">
        <v>3.7090000000000001</v>
      </c>
      <c r="H167" s="316">
        <v>23.029</v>
      </c>
      <c r="I167" s="315" t="s">
        <v>133</v>
      </c>
      <c r="J167" s="315" t="s">
        <v>133</v>
      </c>
      <c r="K167" s="315" t="s">
        <v>133</v>
      </c>
      <c r="L167" s="315" t="s">
        <v>133</v>
      </c>
      <c r="M167" s="315" t="s">
        <v>133</v>
      </c>
      <c r="N167" s="315" t="s">
        <v>133</v>
      </c>
      <c r="O167" s="315" t="s">
        <v>133</v>
      </c>
      <c r="P167" s="315" t="s">
        <v>133</v>
      </c>
      <c r="Q167" s="315" t="s">
        <v>133</v>
      </c>
    </row>
    <row r="168" spans="1:17">
      <c r="A168" t="s">
        <v>225</v>
      </c>
      <c r="B168" t="s">
        <v>165</v>
      </c>
      <c r="C168" t="s">
        <v>166</v>
      </c>
      <c r="D168" t="s">
        <v>147</v>
      </c>
      <c r="E168" t="s">
        <v>148</v>
      </c>
      <c r="F168" s="315" t="s">
        <v>133</v>
      </c>
      <c r="G168" s="316">
        <v>0</v>
      </c>
      <c r="H168" s="316">
        <v>1E-3</v>
      </c>
      <c r="I168" s="315" t="s">
        <v>133</v>
      </c>
      <c r="J168" s="315" t="s">
        <v>133</v>
      </c>
      <c r="K168" s="315" t="s">
        <v>133</v>
      </c>
      <c r="L168" s="315" t="s">
        <v>133</v>
      </c>
      <c r="M168" s="315" t="s">
        <v>133</v>
      </c>
      <c r="N168" s="315" t="s">
        <v>133</v>
      </c>
      <c r="O168" s="315" t="s">
        <v>133</v>
      </c>
      <c r="P168" s="315" t="s">
        <v>133</v>
      </c>
      <c r="Q168" s="315" t="s">
        <v>133</v>
      </c>
    </row>
    <row r="169" spans="1:17">
      <c r="A169" t="s">
        <v>225</v>
      </c>
      <c r="B169" t="s">
        <v>167</v>
      </c>
      <c r="C169" t="s">
        <v>168</v>
      </c>
      <c r="D169" t="s">
        <v>147</v>
      </c>
      <c r="E169" t="s">
        <v>148</v>
      </c>
      <c r="F169" s="315" t="s">
        <v>133</v>
      </c>
      <c r="G169" s="316">
        <v>0.312</v>
      </c>
      <c r="H169" s="316">
        <v>3.7959999999999998</v>
      </c>
      <c r="I169" s="315" t="s">
        <v>133</v>
      </c>
      <c r="J169" s="315" t="s">
        <v>133</v>
      </c>
      <c r="K169" s="315" t="s">
        <v>133</v>
      </c>
      <c r="L169" s="315" t="s">
        <v>133</v>
      </c>
      <c r="M169" s="315" t="s">
        <v>133</v>
      </c>
      <c r="N169" s="315" t="s">
        <v>133</v>
      </c>
      <c r="O169" s="315" t="s">
        <v>133</v>
      </c>
      <c r="P169" s="315" t="s">
        <v>133</v>
      </c>
      <c r="Q169" s="315" t="s">
        <v>133</v>
      </c>
    </row>
    <row r="170" spans="1:17">
      <c r="A170" t="s">
        <v>225</v>
      </c>
      <c r="B170" t="s">
        <v>169</v>
      </c>
      <c r="C170" t="s">
        <v>170</v>
      </c>
      <c r="D170" t="s">
        <v>147</v>
      </c>
      <c r="E170" t="s">
        <v>148</v>
      </c>
      <c r="F170" s="315" t="s">
        <v>133</v>
      </c>
      <c r="G170" s="316">
        <v>1.25</v>
      </c>
      <c r="H170" s="316">
        <v>5.0060000000000002</v>
      </c>
      <c r="I170" s="315" t="s">
        <v>133</v>
      </c>
      <c r="J170" s="315" t="s">
        <v>133</v>
      </c>
      <c r="K170" s="315" t="s">
        <v>133</v>
      </c>
      <c r="L170" s="315" t="s">
        <v>133</v>
      </c>
      <c r="M170" s="315" t="s">
        <v>133</v>
      </c>
      <c r="N170" s="315" t="s">
        <v>133</v>
      </c>
      <c r="O170" s="315" t="s">
        <v>133</v>
      </c>
      <c r="P170" s="315" t="s">
        <v>133</v>
      </c>
      <c r="Q170" s="315" t="s">
        <v>133</v>
      </c>
    </row>
    <row r="171" spans="1:17">
      <c r="A171" t="s">
        <v>225</v>
      </c>
      <c r="B171" t="s">
        <v>171</v>
      </c>
      <c r="C171" t="s">
        <v>172</v>
      </c>
      <c r="D171" t="s">
        <v>147</v>
      </c>
      <c r="E171" t="s">
        <v>148</v>
      </c>
      <c r="F171" s="315" t="s">
        <v>133</v>
      </c>
      <c r="G171" s="316">
        <v>4.1719999999999997</v>
      </c>
      <c r="H171" s="316">
        <v>9.9730000000000008</v>
      </c>
      <c r="I171" s="315" t="s">
        <v>133</v>
      </c>
      <c r="J171" s="315" t="s">
        <v>133</v>
      </c>
      <c r="K171" s="315" t="s">
        <v>133</v>
      </c>
      <c r="L171" s="315" t="s">
        <v>133</v>
      </c>
      <c r="M171" s="315" t="s">
        <v>133</v>
      </c>
      <c r="N171" s="315" t="s">
        <v>133</v>
      </c>
      <c r="O171" s="315" t="s">
        <v>133</v>
      </c>
      <c r="P171" s="315" t="s">
        <v>133</v>
      </c>
      <c r="Q171" s="315" t="s">
        <v>133</v>
      </c>
    </row>
    <row r="172" spans="1:17">
      <c r="A172" t="s">
        <v>225</v>
      </c>
      <c r="B172" t="s">
        <v>173</v>
      </c>
      <c r="C172" t="s">
        <v>174</v>
      </c>
      <c r="D172" t="s">
        <v>147</v>
      </c>
      <c r="E172" t="s">
        <v>148</v>
      </c>
      <c r="F172" s="315" t="s">
        <v>133</v>
      </c>
      <c r="G172" s="316">
        <v>0</v>
      </c>
      <c r="H172" s="316">
        <v>0</v>
      </c>
      <c r="I172" s="315" t="s">
        <v>133</v>
      </c>
      <c r="J172" s="315" t="s">
        <v>133</v>
      </c>
      <c r="K172" s="315" t="s">
        <v>133</v>
      </c>
      <c r="L172" s="315" t="s">
        <v>133</v>
      </c>
      <c r="M172" s="315" t="s">
        <v>133</v>
      </c>
      <c r="N172" s="315" t="s">
        <v>133</v>
      </c>
      <c r="O172" s="315" t="s">
        <v>133</v>
      </c>
      <c r="P172" s="315" t="s">
        <v>133</v>
      </c>
      <c r="Q172" s="315" t="s">
        <v>133</v>
      </c>
    </row>
    <row r="173" spans="1:17">
      <c r="A173" t="s">
        <v>225</v>
      </c>
      <c r="B173" t="s">
        <v>175</v>
      </c>
      <c r="C173" t="s">
        <v>176</v>
      </c>
      <c r="D173" t="s">
        <v>147</v>
      </c>
      <c r="E173" t="s">
        <v>148</v>
      </c>
      <c r="F173" s="316">
        <v>4.51</v>
      </c>
      <c r="G173" s="316">
        <v>4.9710000000000001</v>
      </c>
      <c r="H173" s="316">
        <v>4.4729999999999999</v>
      </c>
      <c r="I173" s="315" t="s">
        <v>133</v>
      </c>
      <c r="J173" s="315" t="s">
        <v>133</v>
      </c>
      <c r="K173" s="315" t="s">
        <v>133</v>
      </c>
      <c r="L173" s="315" t="s">
        <v>133</v>
      </c>
      <c r="M173" s="315" t="s">
        <v>133</v>
      </c>
      <c r="N173" s="315" t="s">
        <v>133</v>
      </c>
      <c r="O173" s="315" t="s">
        <v>133</v>
      </c>
      <c r="P173" s="315" t="s">
        <v>133</v>
      </c>
      <c r="Q173" s="315" t="s">
        <v>133</v>
      </c>
    </row>
    <row r="174" spans="1:17">
      <c r="A174" t="s">
        <v>225</v>
      </c>
      <c r="B174" t="s">
        <v>177</v>
      </c>
      <c r="C174" t="s">
        <v>178</v>
      </c>
      <c r="D174" t="s">
        <v>147</v>
      </c>
      <c r="E174" t="s">
        <v>148</v>
      </c>
      <c r="F174" s="316">
        <v>47.712000000000003</v>
      </c>
      <c r="G174" s="316">
        <v>48.097999999999999</v>
      </c>
      <c r="H174" s="316">
        <v>47.804000000000002</v>
      </c>
      <c r="I174" s="315" t="s">
        <v>133</v>
      </c>
      <c r="J174" s="315" t="s">
        <v>133</v>
      </c>
      <c r="K174" s="315" t="s">
        <v>133</v>
      </c>
      <c r="L174" s="315" t="s">
        <v>133</v>
      </c>
      <c r="M174" s="315" t="s">
        <v>133</v>
      </c>
      <c r="N174" s="315" t="s">
        <v>133</v>
      </c>
      <c r="O174" s="315" t="s">
        <v>133</v>
      </c>
      <c r="P174" s="315" t="s">
        <v>133</v>
      </c>
      <c r="Q174" s="315" t="s">
        <v>133</v>
      </c>
    </row>
    <row r="175" spans="1:17">
      <c r="A175" t="s">
        <v>225</v>
      </c>
      <c r="B175" t="s">
        <v>179</v>
      </c>
      <c r="C175" t="s">
        <v>180</v>
      </c>
      <c r="D175" t="s">
        <v>147</v>
      </c>
      <c r="E175" t="s">
        <v>148</v>
      </c>
      <c r="F175" s="316">
        <v>23.117999999999999</v>
      </c>
      <c r="G175" s="316">
        <v>22.84</v>
      </c>
      <c r="H175" s="316">
        <v>22.367999999999999</v>
      </c>
      <c r="I175" s="315" t="s">
        <v>133</v>
      </c>
      <c r="J175" s="315" t="s">
        <v>133</v>
      </c>
      <c r="K175" s="315" t="s">
        <v>133</v>
      </c>
      <c r="L175" s="315" t="s">
        <v>133</v>
      </c>
      <c r="M175" s="315" t="s">
        <v>133</v>
      </c>
      <c r="N175" s="315" t="s">
        <v>133</v>
      </c>
      <c r="O175" s="315" t="s">
        <v>133</v>
      </c>
      <c r="P175" s="315" t="s">
        <v>133</v>
      </c>
      <c r="Q175" s="315" t="s">
        <v>133</v>
      </c>
    </row>
    <row r="176" spans="1:17">
      <c r="A176" t="s">
        <v>225</v>
      </c>
      <c r="B176" t="s">
        <v>181</v>
      </c>
      <c r="C176" t="s">
        <v>182</v>
      </c>
      <c r="D176" t="s">
        <v>147</v>
      </c>
      <c r="E176" t="s">
        <v>148</v>
      </c>
      <c r="F176" s="316">
        <v>3.2869999999999999</v>
      </c>
      <c r="G176" s="316">
        <v>2.9729999999999999</v>
      </c>
      <c r="H176" s="316">
        <v>3.0350000000000001</v>
      </c>
      <c r="I176" s="315" t="s">
        <v>133</v>
      </c>
      <c r="J176" s="315" t="s">
        <v>133</v>
      </c>
      <c r="K176" s="315" t="s">
        <v>133</v>
      </c>
      <c r="L176" s="315" t="s">
        <v>133</v>
      </c>
      <c r="M176" s="315" t="s">
        <v>133</v>
      </c>
      <c r="N176" s="315" t="s">
        <v>133</v>
      </c>
      <c r="O176" s="315" t="s">
        <v>133</v>
      </c>
      <c r="P176" s="315" t="s">
        <v>133</v>
      </c>
      <c r="Q176" s="315" t="s">
        <v>133</v>
      </c>
    </row>
    <row r="177" spans="1:17">
      <c r="A177" t="s">
        <v>225</v>
      </c>
      <c r="B177" t="s">
        <v>183</v>
      </c>
      <c r="C177" t="s">
        <v>184</v>
      </c>
      <c r="D177" t="s">
        <v>147</v>
      </c>
      <c r="E177" t="s">
        <v>148</v>
      </c>
      <c r="F177" s="315" t="s">
        <v>133</v>
      </c>
      <c r="G177" s="316">
        <v>0</v>
      </c>
      <c r="H177" s="316">
        <v>0</v>
      </c>
      <c r="I177" s="315" t="s">
        <v>133</v>
      </c>
      <c r="J177" s="315" t="s">
        <v>133</v>
      </c>
      <c r="K177" s="315" t="s">
        <v>133</v>
      </c>
      <c r="L177" s="315" t="s">
        <v>133</v>
      </c>
      <c r="M177" s="315" t="s">
        <v>133</v>
      </c>
      <c r="N177" s="315" t="s">
        <v>133</v>
      </c>
      <c r="O177" s="315" t="s">
        <v>133</v>
      </c>
      <c r="P177" s="315" t="s">
        <v>133</v>
      </c>
      <c r="Q177" s="315" t="s">
        <v>133</v>
      </c>
    </row>
    <row r="178" spans="1:17">
      <c r="A178" t="s">
        <v>225</v>
      </c>
      <c r="B178" t="s">
        <v>185</v>
      </c>
      <c r="C178" t="s">
        <v>186</v>
      </c>
      <c r="D178" t="s">
        <v>147</v>
      </c>
      <c r="E178" t="s">
        <v>134</v>
      </c>
      <c r="F178" s="315" t="s">
        <v>133</v>
      </c>
      <c r="G178" s="315" t="s">
        <v>133</v>
      </c>
      <c r="H178" s="315" t="s">
        <v>133</v>
      </c>
      <c r="I178" s="315" t="s">
        <v>133</v>
      </c>
      <c r="J178" s="315" t="s">
        <v>133</v>
      </c>
      <c r="K178" s="315" t="s">
        <v>133</v>
      </c>
      <c r="L178" s="315" t="s">
        <v>133</v>
      </c>
      <c r="M178" s="315" t="s">
        <v>133</v>
      </c>
      <c r="N178" s="315" t="s">
        <v>133</v>
      </c>
      <c r="O178" s="315" t="s">
        <v>133</v>
      </c>
      <c r="P178" s="315" t="s">
        <v>133</v>
      </c>
      <c r="Q178" s="316">
        <v>280.23281840473902</v>
      </c>
    </row>
    <row r="179" spans="1:17">
      <c r="A179" t="s">
        <v>225</v>
      </c>
      <c r="B179" t="s">
        <v>187</v>
      </c>
      <c r="C179" t="s">
        <v>188</v>
      </c>
      <c r="D179" t="s">
        <v>147</v>
      </c>
      <c r="E179" t="s">
        <v>134</v>
      </c>
      <c r="F179" s="315" t="s">
        <v>133</v>
      </c>
      <c r="G179" s="315" t="s">
        <v>133</v>
      </c>
      <c r="H179" s="315" t="s">
        <v>133</v>
      </c>
      <c r="I179" s="315" t="s">
        <v>133</v>
      </c>
      <c r="J179" s="315" t="s">
        <v>133</v>
      </c>
      <c r="K179" s="315" t="s">
        <v>133</v>
      </c>
      <c r="L179" s="315" t="s">
        <v>133</v>
      </c>
      <c r="M179" s="315" t="s">
        <v>133</v>
      </c>
      <c r="N179" s="315" t="s">
        <v>133</v>
      </c>
      <c r="O179" s="315" t="s">
        <v>133</v>
      </c>
      <c r="P179" s="315" t="s">
        <v>133</v>
      </c>
      <c r="Q179" s="316">
        <v>2183.10931816742</v>
      </c>
    </row>
    <row r="180" spans="1:17">
      <c r="A180" t="s">
        <v>225</v>
      </c>
      <c r="B180" t="s">
        <v>189</v>
      </c>
      <c r="C180" t="s">
        <v>190</v>
      </c>
      <c r="D180" t="s">
        <v>147</v>
      </c>
      <c r="E180" t="s">
        <v>134</v>
      </c>
      <c r="F180" s="315" t="s">
        <v>133</v>
      </c>
      <c r="G180" s="315" t="s">
        <v>133</v>
      </c>
      <c r="H180" s="315" t="s">
        <v>133</v>
      </c>
      <c r="I180" s="315" t="s">
        <v>133</v>
      </c>
      <c r="J180" s="315" t="s">
        <v>133</v>
      </c>
      <c r="K180" s="315" t="s">
        <v>133</v>
      </c>
      <c r="L180" s="315" t="s">
        <v>133</v>
      </c>
      <c r="M180" s="315" t="s">
        <v>133</v>
      </c>
      <c r="N180" s="315" t="s">
        <v>133</v>
      </c>
      <c r="O180" s="315" t="s">
        <v>133</v>
      </c>
      <c r="P180" s="315" t="s">
        <v>133</v>
      </c>
      <c r="Q180" s="316">
        <v>310.95089707280698</v>
      </c>
    </row>
    <row r="181" spans="1:17">
      <c r="A181" t="s">
        <v>225</v>
      </c>
      <c r="B181" t="s">
        <v>191</v>
      </c>
      <c r="C181" t="s">
        <v>192</v>
      </c>
      <c r="D181" t="s">
        <v>147</v>
      </c>
      <c r="E181" t="s">
        <v>134</v>
      </c>
      <c r="F181" s="315" t="s">
        <v>133</v>
      </c>
      <c r="G181" s="315" t="s">
        <v>133</v>
      </c>
      <c r="H181" s="315" t="s">
        <v>133</v>
      </c>
      <c r="I181" s="315" t="s">
        <v>133</v>
      </c>
      <c r="J181" s="315" t="s">
        <v>133</v>
      </c>
      <c r="K181" s="315" t="s">
        <v>133</v>
      </c>
      <c r="L181" s="315" t="s">
        <v>133</v>
      </c>
      <c r="M181" s="315" t="s">
        <v>133</v>
      </c>
      <c r="N181" s="315" t="s">
        <v>133</v>
      </c>
      <c r="O181" s="315" t="s">
        <v>133</v>
      </c>
      <c r="P181" s="315" t="s">
        <v>133</v>
      </c>
      <c r="Q181" s="316">
        <v>2332.6215711383802</v>
      </c>
    </row>
    <row r="182" spans="1:17">
      <c r="A182" t="s">
        <v>225</v>
      </c>
      <c r="B182" t="s">
        <v>193</v>
      </c>
      <c r="C182" t="s">
        <v>194</v>
      </c>
      <c r="D182" t="s">
        <v>147</v>
      </c>
      <c r="E182" t="s">
        <v>134</v>
      </c>
      <c r="F182" s="315" t="s">
        <v>133</v>
      </c>
      <c r="G182" s="315" t="s">
        <v>133</v>
      </c>
      <c r="H182" s="315" t="s">
        <v>133</v>
      </c>
      <c r="I182" s="315" t="s">
        <v>133</v>
      </c>
      <c r="J182" s="315" t="s">
        <v>133</v>
      </c>
      <c r="K182" s="315" t="s">
        <v>133</v>
      </c>
      <c r="L182" s="315" t="s">
        <v>133</v>
      </c>
      <c r="M182" s="315" t="s">
        <v>133</v>
      </c>
      <c r="N182" s="315" t="s">
        <v>133</v>
      </c>
      <c r="O182" s="315" t="s">
        <v>133</v>
      </c>
      <c r="P182" s="315" t="s">
        <v>133</v>
      </c>
      <c r="Q182" s="316">
        <v>21.952715652117298</v>
      </c>
    </row>
    <row r="183" spans="1:17">
      <c r="A183" t="s">
        <v>225</v>
      </c>
      <c r="B183" t="s">
        <v>195</v>
      </c>
      <c r="C183" t="s">
        <v>196</v>
      </c>
      <c r="D183" t="s">
        <v>147</v>
      </c>
      <c r="E183" t="s">
        <v>134</v>
      </c>
      <c r="F183" s="315" t="s">
        <v>133</v>
      </c>
      <c r="G183" s="315" t="s">
        <v>133</v>
      </c>
      <c r="H183" s="315" t="s">
        <v>133</v>
      </c>
      <c r="I183" s="315" t="s">
        <v>133</v>
      </c>
      <c r="J183" s="315" t="s">
        <v>133</v>
      </c>
      <c r="K183" s="315" t="s">
        <v>133</v>
      </c>
      <c r="L183" s="315" t="s">
        <v>133</v>
      </c>
      <c r="M183" s="315" t="s">
        <v>133</v>
      </c>
      <c r="N183" s="315" t="s">
        <v>133</v>
      </c>
      <c r="O183" s="315" t="s">
        <v>133</v>
      </c>
      <c r="P183" s="315" t="s">
        <v>133</v>
      </c>
      <c r="Q183" s="316">
        <v>207.87686875858699</v>
      </c>
    </row>
    <row r="184" spans="1:17">
      <c r="A184" t="s">
        <v>225</v>
      </c>
      <c r="B184" t="s">
        <v>197</v>
      </c>
      <c r="C184" t="s">
        <v>198</v>
      </c>
      <c r="D184" t="s">
        <v>147</v>
      </c>
      <c r="E184" t="s">
        <v>134</v>
      </c>
      <c r="F184" s="315" t="s">
        <v>133</v>
      </c>
      <c r="G184" s="315" t="s">
        <v>133</v>
      </c>
      <c r="H184" s="315" t="s">
        <v>133</v>
      </c>
      <c r="I184" s="315" t="s">
        <v>133</v>
      </c>
      <c r="J184" s="315" t="s">
        <v>133</v>
      </c>
      <c r="K184" s="315" t="s">
        <v>133</v>
      </c>
      <c r="L184" s="315" t="s">
        <v>133</v>
      </c>
      <c r="M184" s="315" t="s">
        <v>133</v>
      </c>
      <c r="N184" s="315" t="s">
        <v>133</v>
      </c>
      <c r="O184" s="315" t="s">
        <v>133</v>
      </c>
      <c r="P184" s="315" t="s">
        <v>133</v>
      </c>
      <c r="Q184" s="316">
        <v>21.118863293441301</v>
      </c>
    </row>
    <row r="185" spans="1:17">
      <c r="A185" t="s">
        <v>225</v>
      </c>
      <c r="B185" t="s">
        <v>199</v>
      </c>
      <c r="C185" t="s">
        <v>200</v>
      </c>
      <c r="D185" t="s">
        <v>147</v>
      </c>
      <c r="E185" t="s">
        <v>134</v>
      </c>
      <c r="F185" s="315" t="s">
        <v>133</v>
      </c>
      <c r="G185" s="315" t="s">
        <v>133</v>
      </c>
      <c r="H185" s="315" t="s">
        <v>133</v>
      </c>
      <c r="I185" s="315" t="s">
        <v>133</v>
      </c>
      <c r="J185" s="315" t="s">
        <v>133</v>
      </c>
      <c r="K185" s="315" t="s">
        <v>133</v>
      </c>
      <c r="L185" s="315" t="s">
        <v>133</v>
      </c>
      <c r="M185" s="315" t="s">
        <v>133</v>
      </c>
      <c r="N185" s="315" t="s">
        <v>133</v>
      </c>
      <c r="O185" s="315" t="s">
        <v>133</v>
      </c>
      <c r="P185" s="315" t="s">
        <v>133</v>
      </c>
      <c r="Q185" s="316">
        <v>106.809403616433</v>
      </c>
    </row>
    <row r="186" spans="1:17">
      <c r="A186" t="s">
        <v>225</v>
      </c>
      <c r="B186" t="s">
        <v>201</v>
      </c>
      <c r="C186" t="s">
        <v>202</v>
      </c>
      <c r="D186" t="s">
        <v>147</v>
      </c>
      <c r="E186" t="s">
        <v>134</v>
      </c>
      <c r="F186" s="315" t="s">
        <v>133</v>
      </c>
      <c r="G186" s="315" t="s">
        <v>133</v>
      </c>
      <c r="H186" s="315" t="s">
        <v>133</v>
      </c>
      <c r="I186" s="315" t="s">
        <v>133</v>
      </c>
      <c r="J186" s="315" t="s">
        <v>133</v>
      </c>
      <c r="K186" s="315" t="s">
        <v>133</v>
      </c>
      <c r="L186" s="315" t="s">
        <v>133</v>
      </c>
      <c r="M186" s="315" t="s">
        <v>133</v>
      </c>
      <c r="N186" s="315" t="s">
        <v>133</v>
      </c>
      <c r="O186" s="315" t="s">
        <v>133</v>
      </c>
      <c r="P186" s="315" t="s">
        <v>133</v>
      </c>
      <c r="Q186" s="316">
        <v>54.3224625227449</v>
      </c>
    </row>
    <row r="187" spans="1:17">
      <c r="A187" t="s">
        <v>225</v>
      </c>
      <c r="B187" t="s">
        <v>203</v>
      </c>
      <c r="C187" t="s">
        <v>204</v>
      </c>
      <c r="D187" t="s">
        <v>147</v>
      </c>
      <c r="E187" t="s">
        <v>134</v>
      </c>
      <c r="F187" s="315" t="s">
        <v>133</v>
      </c>
      <c r="G187" s="315" t="s">
        <v>133</v>
      </c>
      <c r="H187" s="315" t="s">
        <v>133</v>
      </c>
      <c r="I187" s="315" t="s">
        <v>133</v>
      </c>
      <c r="J187" s="315" t="s">
        <v>133</v>
      </c>
      <c r="K187" s="315" t="s">
        <v>133</v>
      </c>
      <c r="L187" s="315" t="s">
        <v>133</v>
      </c>
      <c r="M187" s="315" t="s">
        <v>133</v>
      </c>
      <c r="N187" s="315" t="s">
        <v>133</v>
      </c>
      <c r="O187" s="315" t="s">
        <v>133</v>
      </c>
      <c r="P187" s="315" t="s">
        <v>133</v>
      </c>
      <c r="Q187" s="316">
        <v>0</v>
      </c>
    </row>
    <row r="188" spans="1:17">
      <c r="A188" t="s">
        <v>225</v>
      </c>
      <c r="B188" t="s">
        <v>205</v>
      </c>
      <c r="C188" t="s">
        <v>206</v>
      </c>
      <c r="D188" t="s">
        <v>207</v>
      </c>
      <c r="E188" t="s">
        <v>134</v>
      </c>
      <c r="F188" s="315" t="s">
        <v>133</v>
      </c>
      <c r="G188" s="315" t="s">
        <v>133</v>
      </c>
      <c r="H188" s="315" t="s">
        <v>133</v>
      </c>
      <c r="I188" s="315" t="s">
        <v>133</v>
      </c>
      <c r="J188" s="315" t="s">
        <v>133</v>
      </c>
      <c r="K188" s="315" t="s">
        <v>133</v>
      </c>
      <c r="L188" s="315" t="s">
        <v>133</v>
      </c>
      <c r="M188" s="315" t="s">
        <v>133</v>
      </c>
      <c r="N188" s="315" t="s">
        <v>133</v>
      </c>
      <c r="O188" s="315" t="s">
        <v>133</v>
      </c>
      <c r="P188" s="315" t="s">
        <v>133</v>
      </c>
      <c r="Q188" s="319">
        <v>0.5</v>
      </c>
    </row>
    <row r="189" spans="1:17">
      <c r="A189" t="s">
        <v>225</v>
      </c>
      <c r="B189" t="s">
        <v>208</v>
      </c>
      <c r="C189" t="s">
        <v>209</v>
      </c>
      <c r="D189" t="s">
        <v>207</v>
      </c>
      <c r="E189" t="s">
        <v>134</v>
      </c>
      <c r="F189" s="315" t="s">
        <v>133</v>
      </c>
      <c r="G189" s="315" t="s">
        <v>133</v>
      </c>
      <c r="H189" s="315" t="s">
        <v>133</v>
      </c>
      <c r="I189" s="315" t="s">
        <v>133</v>
      </c>
      <c r="J189" s="315" t="s">
        <v>133</v>
      </c>
      <c r="K189" s="315" t="s">
        <v>133</v>
      </c>
      <c r="L189" s="315" t="s">
        <v>133</v>
      </c>
      <c r="M189" s="315" t="s">
        <v>133</v>
      </c>
      <c r="N189" s="315" t="s">
        <v>133</v>
      </c>
      <c r="O189" s="315" t="s">
        <v>133</v>
      </c>
      <c r="P189" s="315" t="s">
        <v>133</v>
      </c>
      <c r="Q189" s="319">
        <v>0.5</v>
      </c>
    </row>
    <row r="190" spans="1:17">
      <c r="A190" t="s">
        <v>225</v>
      </c>
      <c r="B190" t="s">
        <v>210</v>
      </c>
      <c r="C190" t="s">
        <v>211</v>
      </c>
      <c r="D190" t="s">
        <v>147</v>
      </c>
      <c r="E190" t="s">
        <v>148</v>
      </c>
      <c r="F190" s="316">
        <v>11.548999999999999</v>
      </c>
      <c r="G190" s="316">
        <v>11.569000000000001</v>
      </c>
      <c r="H190" s="316">
        <v>15.236000000000001</v>
      </c>
      <c r="I190" s="315" t="s">
        <v>133</v>
      </c>
      <c r="J190" s="315" t="s">
        <v>133</v>
      </c>
      <c r="K190" s="315" t="s">
        <v>133</v>
      </c>
      <c r="L190" s="315" t="s">
        <v>133</v>
      </c>
      <c r="M190" s="315" t="s">
        <v>133</v>
      </c>
      <c r="N190" s="315" t="s">
        <v>133</v>
      </c>
      <c r="O190" s="315" t="s">
        <v>133</v>
      </c>
      <c r="P190" s="315" t="s">
        <v>133</v>
      </c>
      <c r="Q190" s="315" t="s">
        <v>133</v>
      </c>
    </row>
    <row r="191" spans="1:17">
      <c r="A191" t="s">
        <v>225</v>
      </c>
      <c r="B191" t="s">
        <v>212</v>
      </c>
      <c r="C191" t="s">
        <v>213</v>
      </c>
      <c r="D191" t="s">
        <v>147</v>
      </c>
      <c r="E191" t="s">
        <v>148</v>
      </c>
      <c r="F191" s="316">
        <v>0.39800000000000002</v>
      </c>
      <c r="G191" s="316">
        <v>0.43</v>
      </c>
      <c r="H191" s="316">
        <v>0.53200000000000003</v>
      </c>
      <c r="I191" s="315" t="s">
        <v>133</v>
      </c>
      <c r="J191" s="315" t="s">
        <v>133</v>
      </c>
      <c r="K191" s="315" t="s">
        <v>133</v>
      </c>
      <c r="L191" s="315" t="s">
        <v>133</v>
      </c>
      <c r="M191" s="315" t="s">
        <v>133</v>
      </c>
      <c r="N191" s="315" t="s">
        <v>133</v>
      </c>
      <c r="O191" s="315" t="s">
        <v>133</v>
      </c>
      <c r="P191" s="315" t="s">
        <v>133</v>
      </c>
      <c r="Q191" s="315" t="s">
        <v>133</v>
      </c>
    </row>
    <row r="192" spans="1:17">
      <c r="A192" t="s">
        <v>225</v>
      </c>
      <c r="B192" t="s">
        <v>214</v>
      </c>
      <c r="C192" t="s">
        <v>215</v>
      </c>
      <c r="D192" t="s">
        <v>147</v>
      </c>
      <c r="E192" t="s">
        <v>134</v>
      </c>
      <c r="F192" s="315" t="s">
        <v>133</v>
      </c>
      <c r="G192" s="315" t="s">
        <v>133</v>
      </c>
      <c r="H192" s="315" t="s">
        <v>133</v>
      </c>
      <c r="I192" s="315" t="s">
        <v>133</v>
      </c>
      <c r="J192" s="315" t="s">
        <v>133</v>
      </c>
      <c r="K192" s="315" t="s">
        <v>133</v>
      </c>
      <c r="L192" s="315" t="s">
        <v>133</v>
      </c>
      <c r="M192" s="315" t="s">
        <v>133</v>
      </c>
      <c r="N192" s="315" t="s">
        <v>133</v>
      </c>
      <c r="O192" s="315" t="s">
        <v>133</v>
      </c>
      <c r="P192" s="315" t="s">
        <v>133</v>
      </c>
      <c r="Q192" s="316">
        <v>0</v>
      </c>
    </row>
    <row r="193" spans="1:17">
      <c r="A193" t="s">
        <v>225</v>
      </c>
      <c r="B193" t="s">
        <v>216</v>
      </c>
      <c r="C193" t="s">
        <v>217</v>
      </c>
      <c r="D193" t="s">
        <v>147</v>
      </c>
      <c r="E193" t="s">
        <v>134</v>
      </c>
      <c r="F193" s="315" t="s">
        <v>133</v>
      </c>
      <c r="G193" s="315" t="s">
        <v>133</v>
      </c>
      <c r="H193" s="315" t="s">
        <v>133</v>
      </c>
      <c r="I193" s="315" t="s">
        <v>133</v>
      </c>
      <c r="J193" s="315" t="s">
        <v>133</v>
      </c>
      <c r="K193" s="315" t="s">
        <v>133</v>
      </c>
      <c r="L193" s="315" t="s">
        <v>133</v>
      </c>
      <c r="M193" s="315" t="s">
        <v>133</v>
      </c>
      <c r="N193" s="315" t="s">
        <v>133</v>
      </c>
      <c r="O193" s="315" t="s">
        <v>133</v>
      </c>
      <c r="P193" s="315" t="s">
        <v>133</v>
      </c>
      <c r="Q193" s="316">
        <v>0</v>
      </c>
    </row>
    <row r="194" spans="1:17">
      <c r="A194" t="s">
        <v>225</v>
      </c>
      <c r="B194" t="s">
        <v>218</v>
      </c>
      <c r="C194" t="s">
        <v>219</v>
      </c>
      <c r="D194" t="s">
        <v>147</v>
      </c>
      <c r="E194" t="s">
        <v>134</v>
      </c>
      <c r="F194" s="315" t="s">
        <v>133</v>
      </c>
      <c r="G194" s="315" t="s">
        <v>133</v>
      </c>
      <c r="H194" s="315" t="s">
        <v>133</v>
      </c>
      <c r="I194" s="315" t="s">
        <v>133</v>
      </c>
      <c r="J194" s="315" t="s">
        <v>133</v>
      </c>
      <c r="K194" s="315" t="s">
        <v>133</v>
      </c>
      <c r="L194" s="315" t="s">
        <v>133</v>
      </c>
      <c r="M194" s="315" t="s">
        <v>133</v>
      </c>
      <c r="N194" s="315" t="s">
        <v>133</v>
      </c>
      <c r="O194" s="315" t="s">
        <v>133</v>
      </c>
      <c r="P194" s="315" t="s">
        <v>133</v>
      </c>
      <c r="Q194" s="316">
        <v>0</v>
      </c>
    </row>
    <row r="195" spans="1:17">
      <c r="A195" t="s">
        <v>225</v>
      </c>
      <c r="B195" t="s">
        <v>220</v>
      </c>
      <c r="C195" t="s">
        <v>206</v>
      </c>
      <c r="D195" t="s">
        <v>207</v>
      </c>
      <c r="E195" t="s">
        <v>134</v>
      </c>
      <c r="F195" s="315" t="s">
        <v>133</v>
      </c>
      <c r="G195" s="315" t="s">
        <v>133</v>
      </c>
      <c r="H195" s="315" t="s">
        <v>133</v>
      </c>
      <c r="I195" s="315" t="s">
        <v>133</v>
      </c>
      <c r="J195" s="315" t="s">
        <v>133</v>
      </c>
      <c r="K195" s="315" t="s">
        <v>133</v>
      </c>
      <c r="L195" s="315" t="s">
        <v>133</v>
      </c>
      <c r="M195" s="315" t="s">
        <v>133</v>
      </c>
      <c r="N195" s="315" t="s">
        <v>133</v>
      </c>
      <c r="O195" s="315" t="s">
        <v>133</v>
      </c>
      <c r="P195" s="315" t="s">
        <v>133</v>
      </c>
      <c r="Q195" s="319">
        <v>0.5</v>
      </c>
    </row>
    <row r="196" spans="1:17">
      <c r="A196" t="s">
        <v>225</v>
      </c>
      <c r="B196" t="s">
        <v>221</v>
      </c>
      <c r="C196" t="s">
        <v>209</v>
      </c>
      <c r="D196" t="s">
        <v>207</v>
      </c>
      <c r="E196" t="s">
        <v>134</v>
      </c>
      <c r="F196" s="315" t="s">
        <v>133</v>
      </c>
      <c r="G196" s="315" t="s">
        <v>133</v>
      </c>
      <c r="H196" s="315" t="s">
        <v>133</v>
      </c>
      <c r="I196" s="315" t="s">
        <v>133</v>
      </c>
      <c r="J196" s="315" t="s">
        <v>133</v>
      </c>
      <c r="K196" s="315" t="s">
        <v>133</v>
      </c>
      <c r="L196" s="315" t="s">
        <v>133</v>
      </c>
      <c r="M196" s="315" t="s">
        <v>133</v>
      </c>
      <c r="N196" s="315" t="s">
        <v>133</v>
      </c>
      <c r="O196" s="315" t="s">
        <v>133</v>
      </c>
      <c r="P196" s="315" t="s">
        <v>133</v>
      </c>
      <c r="Q196" s="319">
        <v>0.5</v>
      </c>
    </row>
    <row r="197" spans="1:17">
      <c r="A197" t="s">
        <v>226</v>
      </c>
      <c r="B197" t="s">
        <v>145</v>
      </c>
      <c r="C197" t="s">
        <v>146</v>
      </c>
      <c r="D197" t="s">
        <v>147</v>
      </c>
      <c r="E197" t="s">
        <v>148</v>
      </c>
      <c r="F197" s="316">
        <v>12.06</v>
      </c>
      <c r="G197" s="316">
        <v>16.814</v>
      </c>
      <c r="H197" s="316">
        <v>45.32</v>
      </c>
      <c r="I197" s="315" t="s">
        <v>133</v>
      </c>
      <c r="J197" s="315" t="s">
        <v>133</v>
      </c>
      <c r="K197" s="315" t="s">
        <v>133</v>
      </c>
      <c r="L197" s="315" t="s">
        <v>133</v>
      </c>
      <c r="M197" s="315" t="s">
        <v>133</v>
      </c>
      <c r="N197" s="315" t="s">
        <v>133</v>
      </c>
      <c r="O197" s="315" t="s">
        <v>133</v>
      </c>
      <c r="P197" s="315" t="s">
        <v>133</v>
      </c>
      <c r="Q197" s="315" t="s">
        <v>133</v>
      </c>
    </row>
    <row r="198" spans="1:17">
      <c r="A198" t="s">
        <v>226</v>
      </c>
      <c r="B198" t="s">
        <v>149</v>
      </c>
      <c r="C198" t="s">
        <v>150</v>
      </c>
      <c r="D198" t="s">
        <v>147</v>
      </c>
      <c r="E198" t="s">
        <v>148</v>
      </c>
      <c r="F198" s="316">
        <v>136.47</v>
      </c>
      <c r="G198" s="316">
        <v>151.892</v>
      </c>
      <c r="H198" s="316">
        <v>218.81700000000001</v>
      </c>
      <c r="I198" s="315" t="s">
        <v>133</v>
      </c>
      <c r="J198" s="315" t="s">
        <v>133</v>
      </c>
      <c r="K198" s="315" t="s">
        <v>133</v>
      </c>
      <c r="L198" s="315" t="s">
        <v>133</v>
      </c>
      <c r="M198" s="315" t="s">
        <v>133</v>
      </c>
      <c r="N198" s="315" t="s">
        <v>133</v>
      </c>
      <c r="O198" s="315" t="s">
        <v>133</v>
      </c>
      <c r="P198" s="315" t="s">
        <v>133</v>
      </c>
      <c r="Q198" s="315" t="s">
        <v>133</v>
      </c>
    </row>
    <row r="199" spans="1:17">
      <c r="A199" t="s">
        <v>226</v>
      </c>
      <c r="B199" t="s">
        <v>151</v>
      </c>
      <c r="C199" t="s">
        <v>152</v>
      </c>
      <c r="D199" t="s">
        <v>147</v>
      </c>
      <c r="E199" t="s">
        <v>148</v>
      </c>
      <c r="F199" s="316">
        <v>145.571</v>
      </c>
      <c r="G199" s="316">
        <v>170.84700000000001</v>
      </c>
      <c r="H199" s="316">
        <v>238.239</v>
      </c>
      <c r="I199" s="315" t="s">
        <v>133</v>
      </c>
      <c r="J199" s="315" t="s">
        <v>133</v>
      </c>
      <c r="K199" s="315" t="s">
        <v>133</v>
      </c>
      <c r="L199" s="315" t="s">
        <v>133</v>
      </c>
      <c r="M199" s="315" t="s">
        <v>133</v>
      </c>
      <c r="N199" s="315" t="s">
        <v>133</v>
      </c>
      <c r="O199" s="315" t="s">
        <v>133</v>
      </c>
      <c r="P199" s="315" t="s">
        <v>133</v>
      </c>
      <c r="Q199" s="315" t="s">
        <v>133</v>
      </c>
    </row>
    <row r="200" spans="1:17">
      <c r="A200" t="s">
        <v>226</v>
      </c>
      <c r="B200" t="s">
        <v>153</v>
      </c>
      <c r="C200" t="s">
        <v>154</v>
      </c>
      <c r="D200" t="s">
        <v>147</v>
      </c>
      <c r="E200" t="s">
        <v>148</v>
      </c>
      <c r="F200" s="316">
        <v>0</v>
      </c>
      <c r="G200" s="316">
        <v>0</v>
      </c>
      <c r="H200" s="316">
        <v>0</v>
      </c>
      <c r="I200" s="315" t="s">
        <v>133</v>
      </c>
      <c r="J200" s="315" t="s">
        <v>133</v>
      </c>
      <c r="K200" s="315" t="s">
        <v>133</v>
      </c>
      <c r="L200" s="315" t="s">
        <v>133</v>
      </c>
      <c r="M200" s="315" t="s">
        <v>133</v>
      </c>
      <c r="N200" s="315" t="s">
        <v>133</v>
      </c>
      <c r="O200" s="315" t="s">
        <v>133</v>
      </c>
      <c r="P200" s="315" t="s">
        <v>133</v>
      </c>
      <c r="Q200" s="315" t="s">
        <v>133</v>
      </c>
    </row>
    <row r="201" spans="1:17">
      <c r="A201" t="s">
        <v>226</v>
      </c>
      <c r="B201" t="s">
        <v>155</v>
      </c>
      <c r="C201" t="s">
        <v>156</v>
      </c>
      <c r="D201" t="s">
        <v>147</v>
      </c>
      <c r="E201" t="s">
        <v>148</v>
      </c>
      <c r="F201" s="315" t="s">
        <v>133</v>
      </c>
      <c r="G201" s="316">
        <v>0.92600000000000005</v>
      </c>
      <c r="H201" s="316">
        <v>3.5910000000000002</v>
      </c>
      <c r="I201" s="315" t="s">
        <v>133</v>
      </c>
      <c r="J201" s="315" t="s">
        <v>133</v>
      </c>
      <c r="K201" s="315" t="s">
        <v>133</v>
      </c>
      <c r="L201" s="315" t="s">
        <v>133</v>
      </c>
      <c r="M201" s="315" t="s">
        <v>133</v>
      </c>
      <c r="N201" s="315" t="s">
        <v>133</v>
      </c>
      <c r="O201" s="315" t="s">
        <v>133</v>
      </c>
      <c r="P201" s="315" t="s">
        <v>133</v>
      </c>
      <c r="Q201" s="315" t="s">
        <v>133</v>
      </c>
    </row>
    <row r="202" spans="1:17">
      <c r="A202" t="s">
        <v>226</v>
      </c>
      <c r="B202" t="s">
        <v>157</v>
      </c>
      <c r="C202" t="s">
        <v>158</v>
      </c>
      <c r="D202" t="s">
        <v>147</v>
      </c>
      <c r="E202" t="s">
        <v>148</v>
      </c>
      <c r="F202" s="315" t="s">
        <v>133</v>
      </c>
      <c r="G202" s="316">
        <v>0.123</v>
      </c>
      <c r="H202" s="316">
        <v>3.4830000000000001</v>
      </c>
      <c r="I202" s="315" t="s">
        <v>133</v>
      </c>
      <c r="J202" s="315" t="s">
        <v>133</v>
      </c>
      <c r="K202" s="315" t="s">
        <v>133</v>
      </c>
      <c r="L202" s="315" t="s">
        <v>133</v>
      </c>
      <c r="M202" s="315" t="s">
        <v>133</v>
      </c>
      <c r="N202" s="315" t="s">
        <v>133</v>
      </c>
      <c r="O202" s="315" t="s">
        <v>133</v>
      </c>
      <c r="P202" s="315" t="s">
        <v>133</v>
      </c>
      <c r="Q202" s="315" t="s">
        <v>133</v>
      </c>
    </row>
    <row r="203" spans="1:17">
      <c r="A203" t="s">
        <v>226</v>
      </c>
      <c r="B203" t="s">
        <v>159</v>
      </c>
      <c r="C203" t="s">
        <v>160</v>
      </c>
      <c r="D203" t="s">
        <v>147</v>
      </c>
      <c r="E203" t="s">
        <v>148</v>
      </c>
      <c r="F203" s="315" t="s">
        <v>133</v>
      </c>
      <c r="G203" s="316">
        <v>0</v>
      </c>
      <c r="H203" s="316">
        <v>0</v>
      </c>
      <c r="I203" s="315" t="s">
        <v>133</v>
      </c>
      <c r="J203" s="315" t="s">
        <v>133</v>
      </c>
      <c r="K203" s="315" t="s">
        <v>133</v>
      </c>
      <c r="L203" s="315" t="s">
        <v>133</v>
      </c>
      <c r="M203" s="315" t="s">
        <v>133</v>
      </c>
      <c r="N203" s="315" t="s">
        <v>133</v>
      </c>
      <c r="O203" s="315" t="s">
        <v>133</v>
      </c>
      <c r="P203" s="315" t="s">
        <v>133</v>
      </c>
      <c r="Q203" s="315" t="s">
        <v>133</v>
      </c>
    </row>
    <row r="204" spans="1:17">
      <c r="A204" t="s">
        <v>226</v>
      </c>
      <c r="B204" t="s">
        <v>161</v>
      </c>
      <c r="C204" t="s">
        <v>162</v>
      </c>
      <c r="D204" t="s">
        <v>147</v>
      </c>
      <c r="E204" t="s">
        <v>148</v>
      </c>
      <c r="F204" s="315" t="s">
        <v>133</v>
      </c>
      <c r="G204" s="316">
        <v>1.19</v>
      </c>
      <c r="H204" s="316">
        <v>1.615</v>
      </c>
      <c r="I204" s="315" t="s">
        <v>133</v>
      </c>
      <c r="J204" s="315" t="s">
        <v>133</v>
      </c>
      <c r="K204" s="315" t="s">
        <v>133</v>
      </c>
      <c r="L204" s="315" t="s">
        <v>133</v>
      </c>
      <c r="M204" s="315" t="s">
        <v>133</v>
      </c>
      <c r="N204" s="315" t="s">
        <v>133</v>
      </c>
      <c r="O204" s="315" t="s">
        <v>133</v>
      </c>
      <c r="P204" s="315" t="s">
        <v>133</v>
      </c>
      <c r="Q204" s="315" t="s">
        <v>133</v>
      </c>
    </row>
    <row r="205" spans="1:17">
      <c r="A205" t="s">
        <v>226</v>
      </c>
      <c r="B205" t="s">
        <v>163</v>
      </c>
      <c r="C205" t="s">
        <v>164</v>
      </c>
      <c r="D205" t="s">
        <v>147</v>
      </c>
      <c r="E205" t="s">
        <v>148</v>
      </c>
      <c r="F205" s="315" t="s">
        <v>133</v>
      </c>
      <c r="G205" s="316">
        <v>7.5999999999999998E-2</v>
      </c>
      <c r="H205" s="316">
        <v>0.40100000000000002</v>
      </c>
      <c r="I205" s="315" t="s">
        <v>133</v>
      </c>
      <c r="J205" s="315" t="s">
        <v>133</v>
      </c>
      <c r="K205" s="315" t="s">
        <v>133</v>
      </c>
      <c r="L205" s="315" t="s">
        <v>133</v>
      </c>
      <c r="M205" s="315" t="s">
        <v>133</v>
      </c>
      <c r="N205" s="315" t="s">
        <v>133</v>
      </c>
      <c r="O205" s="315" t="s">
        <v>133</v>
      </c>
      <c r="P205" s="315" t="s">
        <v>133</v>
      </c>
      <c r="Q205" s="315" t="s">
        <v>133</v>
      </c>
    </row>
    <row r="206" spans="1:17">
      <c r="A206" t="s">
        <v>226</v>
      </c>
      <c r="B206" t="s">
        <v>165</v>
      </c>
      <c r="C206" t="s">
        <v>166</v>
      </c>
      <c r="D206" t="s">
        <v>147</v>
      </c>
      <c r="E206" t="s">
        <v>148</v>
      </c>
      <c r="F206" s="315" t="s">
        <v>133</v>
      </c>
      <c r="G206" s="316">
        <v>6.8000000000000005E-2</v>
      </c>
      <c r="H206" s="316">
        <v>0.85199999999999998</v>
      </c>
      <c r="I206" s="315" t="s">
        <v>133</v>
      </c>
      <c r="J206" s="315" t="s">
        <v>133</v>
      </c>
      <c r="K206" s="315" t="s">
        <v>133</v>
      </c>
      <c r="L206" s="315" t="s">
        <v>133</v>
      </c>
      <c r="M206" s="315" t="s">
        <v>133</v>
      </c>
      <c r="N206" s="315" t="s">
        <v>133</v>
      </c>
      <c r="O206" s="315" t="s">
        <v>133</v>
      </c>
      <c r="P206" s="315" t="s">
        <v>133</v>
      </c>
      <c r="Q206" s="315" t="s">
        <v>133</v>
      </c>
    </row>
    <row r="207" spans="1:17">
      <c r="A207" t="s">
        <v>226</v>
      </c>
      <c r="B207" t="s">
        <v>167</v>
      </c>
      <c r="C207" t="s">
        <v>168</v>
      </c>
      <c r="D207" t="s">
        <v>147</v>
      </c>
      <c r="E207" t="s">
        <v>148</v>
      </c>
      <c r="F207" s="315" t="s">
        <v>133</v>
      </c>
      <c r="G207" s="316">
        <v>1.7999999999999999E-2</v>
      </c>
      <c r="H207" s="316">
        <v>0.224</v>
      </c>
      <c r="I207" s="315" t="s">
        <v>133</v>
      </c>
      <c r="J207" s="315" t="s">
        <v>133</v>
      </c>
      <c r="K207" s="315" t="s">
        <v>133</v>
      </c>
      <c r="L207" s="315" t="s">
        <v>133</v>
      </c>
      <c r="M207" s="315" t="s">
        <v>133</v>
      </c>
      <c r="N207" s="315" t="s">
        <v>133</v>
      </c>
      <c r="O207" s="315" t="s">
        <v>133</v>
      </c>
      <c r="P207" s="315" t="s">
        <v>133</v>
      </c>
      <c r="Q207" s="315" t="s">
        <v>133</v>
      </c>
    </row>
    <row r="208" spans="1:17">
      <c r="A208" t="s">
        <v>226</v>
      </c>
      <c r="B208" t="s">
        <v>169</v>
      </c>
      <c r="C208" t="s">
        <v>170</v>
      </c>
      <c r="D208" t="s">
        <v>147</v>
      </c>
      <c r="E208" t="s">
        <v>148</v>
      </c>
      <c r="F208" s="315" t="s">
        <v>133</v>
      </c>
      <c r="G208" s="316">
        <v>4.0000000000000001E-3</v>
      </c>
      <c r="H208" s="316">
        <v>4.4999999999999998E-2</v>
      </c>
      <c r="I208" s="315" t="s">
        <v>133</v>
      </c>
      <c r="J208" s="315" t="s">
        <v>133</v>
      </c>
      <c r="K208" s="315" t="s">
        <v>133</v>
      </c>
      <c r="L208" s="315" t="s">
        <v>133</v>
      </c>
      <c r="M208" s="315" t="s">
        <v>133</v>
      </c>
      <c r="N208" s="315" t="s">
        <v>133</v>
      </c>
      <c r="O208" s="315" t="s">
        <v>133</v>
      </c>
      <c r="P208" s="315" t="s">
        <v>133</v>
      </c>
      <c r="Q208" s="315" t="s">
        <v>133</v>
      </c>
    </row>
    <row r="209" spans="1:17">
      <c r="A209" t="s">
        <v>226</v>
      </c>
      <c r="B209" t="s">
        <v>171</v>
      </c>
      <c r="C209" t="s">
        <v>172</v>
      </c>
      <c r="D209" t="s">
        <v>147</v>
      </c>
      <c r="E209" t="s">
        <v>148</v>
      </c>
      <c r="F209" s="315" t="s">
        <v>133</v>
      </c>
      <c r="G209" s="316">
        <v>0</v>
      </c>
      <c r="H209" s="316">
        <v>0</v>
      </c>
      <c r="I209" s="315" t="s">
        <v>133</v>
      </c>
      <c r="J209" s="315" t="s">
        <v>133</v>
      </c>
      <c r="K209" s="315" t="s">
        <v>133</v>
      </c>
      <c r="L209" s="315" t="s">
        <v>133</v>
      </c>
      <c r="M209" s="315" t="s">
        <v>133</v>
      </c>
      <c r="N209" s="315" t="s">
        <v>133</v>
      </c>
      <c r="O209" s="315" t="s">
        <v>133</v>
      </c>
      <c r="P209" s="315" t="s">
        <v>133</v>
      </c>
      <c r="Q209" s="315" t="s">
        <v>133</v>
      </c>
    </row>
    <row r="210" spans="1:17">
      <c r="A210" t="s">
        <v>226</v>
      </c>
      <c r="B210" t="s">
        <v>173</v>
      </c>
      <c r="C210" t="s">
        <v>174</v>
      </c>
      <c r="D210" t="s">
        <v>147</v>
      </c>
      <c r="E210" t="s">
        <v>148</v>
      </c>
      <c r="F210" s="315" t="s">
        <v>133</v>
      </c>
      <c r="G210" s="316">
        <v>0</v>
      </c>
      <c r="H210" s="316">
        <v>0</v>
      </c>
      <c r="I210" s="315" t="s">
        <v>133</v>
      </c>
      <c r="J210" s="315" t="s">
        <v>133</v>
      </c>
      <c r="K210" s="315" t="s">
        <v>133</v>
      </c>
      <c r="L210" s="315" t="s">
        <v>133</v>
      </c>
      <c r="M210" s="315" t="s">
        <v>133</v>
      </c>
      <c r="N210" s="315" t="s">
        <v>133</v>
      </c>
      <c r="O210" s="315" t="s">
        <v>133</v>
      </c>
      <c r="P210" s="315" t="s">
        <v>133</v>
      </c>
      <c r="Q210" s="315" t="s">
        <v>133</v>
      </c>
    </row>
    <row r="211" spans="1:17">
      <c r="A211" t="s">
        <v>226</v>
      </c>
      <c r="B211" t="s">
        <v>175</v>
      </c>
      <c r="C211" t="s">
        <v>176</v>
      </c>
      <c r="D211" t="s">
        <v>147</v>
      </c>
      <c r="E211" t="s">
        <v>148</v>
      </c>
      <c r="F211" s="316">
        <v>2.0510000000000002</v>
      </c>
      <c r="G211" s="316">
        <v>2.206</v>
      </c>
      <c r="H211" s="316">
        <v>2.2000000000000002</v>
      </c>
      <c r="I211" s="315" t="s">
        <v>133</v>
      </c>
      <c r="J211" s="315" t="s">
        <v>133</v>
      </c>
      <c r="K211" s="315" t="s">
        <v>133</v>
      </c>
      <c r="L211" s="315" t="s">
        <v>133</v>
      </c>
      <c r="M211" s="315" t="s">
        <v>133</v>
      </c>
      <c r="N211" s="315" t="s">
        <v>133</v>
      </c>
      <c r="O211" s="315" t="s">
        <v>133</v>
      </c>
      <c r="P211" s="315" t="s">
        <v>133</v>
      </c>
      <c r="Q211" s="315" t="s">
        <v>133</v>
      </c>
    </row>
    <row r="212" spans="1:17">
      <c r="A212" t="s">
        <v>226</v>
      </c>
      <c r="B212" t="s">
        <v>177</v>
      </c>
      <c r="C212" t="s">
        <v>178</v>
      </c>
      <c r="D212" t="s">
        <v>147</v>
      </c>
      <c r="E212" t="s">
        <v>148</v>
      </c>
      <c r="F212" s="316">
        <v>19.376000000000001</v>
      </c>
      <c r="G212" s="316">
        <v>20.837</v>
      </c>
      <c r="H212" s="316">
        <v>20.791</v>
      </c>
      <c r="I212" s="315" t="s">
        <v>133</v>
      </c>
      <c r="J212" s="315" t="s">
        <v>133</v>
      </c>
      <c r="K212" s="315" t="s">
        <v>133</v>
      </c>
      <c r="L212" s="315" t="s">
        <v>133</v>
      </c>
      <c r="M212" s="315" t="s">
        <v>133</v>
      </c>
      <c r="N212" s="315" t="s">
        <v>133</v>
      </c>
      <c r="O212" s="315" t="s">
        <v>133</v>
      </c>
      <c r="P212" s="315" t="s">
        <v>133</v>
      </c>
      <c r="Q212" s="315" t="s">
        <v>133</v>
      </c>
    </row>
    <row r="213" spans="1:17">
      <c r="A213" t="s">
        <v>226</v>
      </c>
      <c r="B213" t="s">
        <v>179</v>
      </c>
      <c r="C213" t="s">
        <v>180</v>
      </c>
      <c r="D213" t="s">
        <v>147</v>
      </c>
      <c r="E213" t="s">
        <v>148</v>
      </c>
      <c r="F213" s="316">
        <v>4.8869999999999996</v>
      </c>
      <c r="G213" s="316">
        <v>5.1449999999999996</v>
      </c>
      <c r="H213" s="316">
        <v>4.9539999999999997</v>
      </c>
      <c r="I213" s="315" t="s">
        <v>133</v>
      </c>
      <c r="J213" s="315" t="s">
        <v>133</v>
      </c>
      <c r="K213" s="315" t="s">
        <v>133</v>
      </c>
      <c r="L213" s="315" t="s">
        <v>133</v>
      </c>
      <c r="M213" s="315" t="s">
        <v>133</v>
      </c>
      <c r="N213" s="315" t="s">
        <v>133</v>
      </c>
      <c r="O213" s="315" t="s">
        <v>133</v>
      </c>
      <c r="P213" s="315" t="s">
        <v>133</v>
      </c>
      <c r="Q213" s="315" t="s">
        <v>133</v>
      </c>
    </row>
    <row r="214" spans="1:17">
      <c r="A214" t="s">
        <v>226</v>
      </c>
      <c r="B214" t="s">
        <v>181</v>
      </c>
      <c r="C214" t="s">
        <v>182</v>
      </c>
      <c r="D214" t="s">
        <v>147</v>
      </c>
      <c r="E214" t="s">
        <v>148</v>
      </c>
      <c r="F214" s="316">
        <v>0.70699999999999996</v>
      </c>
      <c r="G214" s="316">
        <v>1.401</v>
      </c>
      <c r="H214" s="316">
        <v>1.4139999999999999</v>
      </c>
      <c r="I214" s="315" t="s">
        <v>133</v>
      </c>
      <c r="J214" s="315" t="s">
        <v>133</v>
      </c>
      <c r="K214" s="315" t="s">
        <v>133</v>
      </c>
      <c r="L214" s="315" t="s">
        <v>133</v>
      </c>
      <c r="M214" s="315" t="s">
        <v>133</v>
      </c>
      <c r="N214" s="315" t="s">
        <v>133</v>
      </c>
      <c r="O214" s="315" t="s">
        <v>133</v>
      </c>
      <c r="P214" s="315" t="s">
        <v>133</v>
      </c>
      <c r="Q214" s="315" t="s">
        <v>133</v>
      </c>
    </row>
    <row r="215" spans="1:17">
      <c r="A215" t="s">
        <v>226</v>
      </c>
      <c r="B215" t="s">
        <v>183</v>
      </c>
      <c r="C215" t="s">
        <v>184</v>
      </c>
      <c r="D215" t="s">
        <v>147</v>
      </c>
      <c r="E215" t="s">
        <v>148</v>
      </c>
      <c r="F215" s="315" t="s">
        <v>133</v>
      </c>
      <c r="G215" s="316">
        <v>0</v>
      </c>
      <c r="H215" s="316">
        <v>0</v>
      </c>
      <c r="I215" s="315" t="s">
        <v>133</v>
      </c>
      <c r="J215" s="315" t="s">
        <v>133</v>
      </c>
      <c r="K215" s="315" t="s">
        <v>133</v>
      </c>
      <c r="L215" s="315" t="s">
        <v>133</v>
      </c>
      <c r="M215" s="315" t="s">
        <v>133</v>
      </c>
      <c r="N215" s="315" t="s">
        <v>133</v>
      </c>
      <c r="O215" s="315" t="s">
        <v>133</v>
      </c>
      <c r="P215" s="315" t="s">
        <v>133</v>
      </c>
      <c r="Q215" s="315" t="s">
        <v>133</v>
      </c>
    </row>
    <row r="216" spans="1:17">
      <c r="A216" t="s">
        <v>226</v>
      </c>
      <c r="B216" t="s">
        <v>185</v>
      </c>
      <c r="C216" t="s">
        <v>186</v>
      </c>
      <c r="D216" t="s">
        <v>147</v>
      </c>
      <c r="E216" t="s">
        <v>134</v>
      </c>
      <c r="F216" s="315" t="s">
        <v>133</v>
      </c>
      <c r="G216" s="315" t="s">
        <v>133</v>
      </c>
      <c r="H216" s="315" t="s">
        <v>133</v>
      </c>
      <c r="I216" s="315" t="s">
        <v>133</v>
      </c>
      <c r="J216" s="315" t="s">
        <v>133</v>
      </c>
      <c r="K216" s="315" t="s">
        <v>133</v>
      </c>
      <c r="L216" s="315" t="s">
        <v>133</v>
      </c>
      <c r="M216" s="315" t="s">
        <v>133</v>
      </c>
      <c r="N216" s="315" t="s">
        <v>133</v>
      </c>
      <c r="O216" s="315" t="s">
        <v>133</v>
      </c>
      <c r="P216" s="315" t="s">
        <v>133</v>
      </c>
      <c r="Q216" s="316">
        <v>64.5966502187853</v>
      </c>
    </row>
    <row r="217" spans="1:17">
      <c r="A217" t="s">
        <v>226</v>
      </c>
      <c r="B217" t="s">
        <v>187</v>
      </c>
      <c r="C217" t="s">
        <v>188</v>
      </c>
      <c r="D217" t="s">
        <v>147</v>
      </c>
      <c r="E217" t="s">
        <v>134</v>
      </c>
      <c r="F217" s="315" t="s">
        <v>133</v>
      </c>
      <c r="G217" s="315" t="s">
        <v>133</v>
      </c>
      <c r="H217" s="315" t="s">
        <v>133</v>
      </c>
      <c r="I217" s="315" t="s">
        <v>133</v>
      </c>
      <c r="J217" s="315" t="s">
        <v>133</v>
      </c>
      <c r="K217" s="315" t="s">
        <v>133</v>
      </c>
      <c r="L217" s="315" t="s">
        <v>133</v>
      </c>
      <c r="M217" s="315" t="s">
        <v>133</v>
      </c>
      <c r="N217" s="315" t="s">
        <v>133</v>
      </c>
      <c r="O217" s="315" t="s">
        <v>133</v>
      </c>
      <c r="P217" s="315" t="s">
        <v>133</v>
      </c>
      <c r="Q217" s="316">
        <v>709.28828211428697</v>
      </c>
    </row>
    <row r="218" spans="1:17">
      <c r="A218" t="s">
        <v>226</v>
      </c>
      <c r="B218" t="s">
        <v>189</v>
      </c>
      <c r="C218" t="s">
        <v>190</v>
      </c>
      <c r="D218" t="s">
        <v>147</v>
      </c>
      <c r="E218" t="s">
        <v>134</v>
      </c>
      <c r="F218" s="315" t="s">
        <v>133</v>
      </c>
      <c r="G218" s="315" t="s">
        <v>133</v>
      </c>
      <c r="H218" s="315" t="s">
        <v>133</v>
      </c>
      <c r="I218" s="315" t="s">
        <v>133</v>
      </c>
      <c r="J218" s="315" t="s">
        <v>133</v>
      </c>
      <c r="K218" s="315" t="s">
        <v>133</v>
      </c>
      <c r="L218" s="315" t="s">
        <v>133</v>
      </c>
      <c r="M218" s="315" t="s">
        <v>133</v>
      </c>
      <c r="N218" s="315" t="s">
        <v>133</v>
      </c>
      <c r="O218" s="315" t="s">
        <v>133</v>
      </c>
      <c r="P218" s="315" t="s">
        <v>133</v>
      </c>
      <c r="Q218" s="316">
        <v>90.542588685309298</v>
      </c>
    </row>
    <row r="219" spans="1:17">
      <c r="A219" t="s">
        <v>226</v>
      </c>
      <c r="B219" t="s">
        <v>191</v>
      </c>
      <c r="C219" t="s">
        <v>192</v>
      </c>
      <c r="D219" t="s">
        <v>147</v>
      </c>
      <c r="E219" t="s">
        <v>134</v>
      </c>
      <c r="F219" s="315" t="s">
        <v>133</v>
      </c>
      <c r="G219" s="315" t="s">
        <v>133</v>
      </c>
      <c r="H219" s="315" t="s">
        <v>133</v>
      </c>
      <c r="I219" s="315" t="s">
        <v>133</v>
      </c>
      <c r="J219" s="315" t="s">
        <v>133</v>
      </c>
      <c r="K219" s="315" t="s">
        <v>133</v>
      </c>
      <c r="L219" s="315" t="s">
        <v>133</v>
      </c>
      <c r="M219" s="315" t="s">
        <v>133</v>
      </c>
      <c r="N219" s="315" t="s">
        <v>133</v>
      </c>
      <c r="O219" s="315" t="s">
        <v>133</v>
      </c>
      <c r="P219" s="315" t="s">
        <v>133</v>
      </c>
      <c r="Q219" s="316">
        <v>676.62796984920396</v>
      </c>
    </row>
    <row r="220" spans="1:17">
      <c r="A220" t="s">
        <v>226</v>
      </c>
      <c r="B220" t="s">
        <v>193</v>
      </c>
      <c r="C220" t="s">
        <v>194</v>
      </c>
      <c r="D220" t="s">
        <v>147</v>
      </c>
      <c r="E220" t="s">
        <v>134</v>
      </c>
      <c r="F220" s="315" t="s">
        <v>133</v>
      </c>
      <c r="G220" s="315" t="s">
        <v>133</v>
      </c>
      <c r="H220" s="315" t="s">
        <v>133</v>
      </c>
      <c r="I220" s="315" t="s">
        <v>133</v>
      </c>
      <c r="J220" s="315" t="s">
        <v>133</v>
      </c>
      <c r="K220" s="315" t="s">
        <v>133</v>
      </c>
      <c r="L220" s="315" t="s">
        <v>133</v>
      </c>
      <c r="M220" s="315" t="s">
        <v>133</v>
      </c>
      <c r="N220" s="315" t="s">
        <v>133</v>
      </c>
      <c r="O220" s="315" t="s">
        <v>133</v>
      </c>
      <c r="P220" s="315" t="s">
        <v>133</v>
      </c>
      <c r="Q220" s="316">
        <v>8.2959536449051594</v>
      </c>
    </row>
    <row r="221" spans="1:17">
      <c r="A221" t="s">
        <v>226</v>
      </c>
      <c r="B221" t="s">
        <v>195</v>
      </c>
      <c r="C221" t="s">
        <v>196</v>
      </c>
      <c r="D221" t="s">
        <v>147</v>
      </c>
      <c r="E221" t="s">
        <v>134</v>
      </c>
      <c r="F221" s="315" t="s">
        <v>133</v>
      </c>
      <c r="G221" s="315" t="s">
        <v>133</v>
      </c>
      <c r="H221" s="315" t="s">
        <v>133</v>
      </c>
      <c r="I221" s="315" t="s">
        <v>133</v>
      </c>
      <c r="J221" s="315" t="s">
        <v>133</v>
      </c>
      <c r="K221" s="315" t="s">
        <v>133</v>
      </c>
      <c r="L221" s="315" t="s">
        <v>133</v>
      </c>
      <c r="M221" s="315" t="s">
        <v>133</v>
      </c>
      <c r="N221" s="315" t="s">
        <v>133</v>
      </c>
      <c r="O221" s="315" t="s">
        <v>133</v>
      </c>
      <c r="P221" s="315" t="s">
        <v>133</v>
      </c>
      <c r="Q221" s="316">
        <v>95.703553921067495</v>
      </c>
    </row>
    <row r="222" spans="1:17">
      <c r="A222" t="s">
        <v>226</v>
      </c>
      <c r="B222" t="s">
        <v>197</v>
      </c>
      <c r="C222" t="s">
        <v>198</v>
      </c>
      <c r="D222" t="s">
        <v>147</v>
      </c>
      <c r="E222" t="s">
        <v>134</v>
      </c>
      <c r="F222" s="315" t="s">
        <v>133</v>
      </c>
      <c r="G222" s="315" t="s">
        <v>133</v>
      </c>
      <c r="H222" s="315" t="s">
        <v>133</v>
      </c>
      <c r="I222" s="315" t="s">
        <v>133</v>
      </c>
      <c r="J222" s="315" t="s">
        <v>133</v>
      </c>
      <c r="K222" s="315" t="s">
        <v>133</v>
      </c>
      <c r="L222" s="315" t="s">
        <v>133</v>
      </c>
      <c r="M222" s="315" t="s">
        <v>133</v>
      </c>
      <c r="N222" s="315" t="s">
        <v>133</v>
      </c>
      <c r="O222" s="315" t="s">
        <v>133</v>
      </c>
      <c r="P222" s="315" t="s">
        <v>133</v>
      </c>
      <c r="Q222" s="316">
        <v>3.5829644832961698</v>
      </c>
    </row>
    <row r="223" spans="1:17">
      <c r="A223" t="s">
        <v>226</v>
      </c>
      <c r="B223" t="s">
        <v>199</v>
      </c>
      <c r="C223" t="s">
        <v>200</v>
      </c>
      <c r="D223" t="s">
        <v>147</v>
      </c>
      <c r="E223" t="s">
        <v>134</v>
      </c>
      <c r="F223" s="315" t="s">
        <v>133</v>
      </c>
      <c r="G223" s="315" t="s">
        <v>133</v>
      </c>
      <c r="H223" s="315" t="s">
        <v>133</v>
      </c>
      <c r="I223" s="315" t="s">
        <v>133</v>
      </c>
      <c r="J223" s="315" t="s">
        <v>133</v>
      </c>
      <c r="K223" s="315" t="s">
        <v>133</v>
      </c>
      <c r="L223" s="315" t="s">
        <v>133</v>
      </c>
      <c r="M223" s="315" t="s">
        <v>133</v>
      </c>
      <c r="N223" s="315" t="s">
        <v>133</v>
      </c>
      <c r="O223" s="315" t="s">
        <v>133</v>
      </c>
      <c r="P223" s="315" t="s">
        <v>133</v>
      </c>
      <c r="Q223" s="316">
        <v>26.517769223967399</v>
      </c>
    </row>
    <row r="224" spans="1:17">
      <c r="A224" t="s">
        <v>226</v>
      </c>
      <c r="B224" t="s">
        <v>201</v>
      </c>
      <c r="C224" t="s">
        <v>202</v>
      </c>
      <c r="D224" t="s">
        <v>147</v>
      </c>
      <c r="E224" t="s">
        <v>134</v>
      </c>
      <c r="F224" s="315" t="s">
        <v>133</v>
      </c>
      <c r="G224" s="315" t="s">
        <v>133</v>
      </c>
      <c r="H224" s="315" t="s">
        <v>133</v>
      </c>
      <c r="I224" s="315" t="s">
        <v>133</v>
      </c>
      <c r="J224" s="315" t="s">
        <v>133</v>
      </c>
      <c r="K224" s="315" t="s">
        <v>133</v>
      </c>
      <c r="L224" s="315" t="s">
        <v>133</v>
      </c>
      <c r="M224" s="315" t="s">
        <v>133</v>
      </c>
      <c r="N224" s="315" t="s">
        <v>133</v>
      </c>
      <c r="O224" s="315" t="s">
        <v>133</v>
      </c>
      <c r="P224" s="315" t="s">
        <v>133</v>
      </c>
      <c r="Q224" s="316">
        <v>23.079737559109301</v>
      </c>
    </row>
    <row r="225" spans="1:17">
      <c r="A225" t="s">
        <v>226</v>
      </c>
      <c r="B225" t="s">
        <v>203</v>
      </c>
      <c r="C225" t="s">
        <v>204</v>
      </c>
      <c r="D225" t="s">
        <v>147</v>
      </c>
      <c r="E225" t="s">
        <v>134</v>
      </c>
      <c r="F225" s="315" t="s">
        <v>133</v>
      </c>
      <c r="G225" s="315" t="s">
        <v>133</v>
      </c>
      <c r="H225" s="315" t="s">
        <v>133</v>
      </c>
      <c r="I225" s="315" t="s">
        <v>133</v>
      </c>
      <c r="J225" s="315" t="s">
        <v>133</v>
      </c>
      <c r="K225" s="315" t="s">
        <v>133</v>
      </c>
      <c r="L225" s="315" t="s">
        <v>133</v>
      </c>
      <c r="M225" s="315" t="s">
        <v>133</v>
      </c>
      <c r="N225" s="315" t="s">
        <v>133</v>
      </c>
      <c r="O225" s="315" t="s">
        <v>133</v>
      </c>
      <c r="P225" s="315" t="s">
        <v>133</v>
      </c>
      <c r="Q225" s="316">
        <v>1.9375101346816099</v>
      </c>
    </row>
    <row r="226" spans="1:17">
      <c r="A226" t="s">
        <v>226</v>
      </c>
      <c r="B226" t="s">
        <v>205</v>
      </c>
      <c r="C226" t="s">
        <v>206</v>
      </c>
      <c r="D226" t="s">
        <v>207</v>
      </c>
      <c r="E226" t="s">
        <v>134</v>
      </c>
      <c r="F226" s="315" t="s">
        <v>133</v>
      </c>
      <c r="G226" s="315" t="s">
        <v>133</v>
      </c>
      <c r="H226" s="315" t="s">
        <v>133</v>
      </c>
      <c r="I226" s="315" t="s">
        <v>133</v>
      </c>
      <c r="J226" s="315" t="s">
        <v>133</v>
      </c>
      <c r="K226" s="315" t="s">
        <v>133</v>
      </c>
      <c r="L226" s="315" t="s">
        <v>133</v>
      </c>
      <c r="M226" s="315" t="s">
        <v>133</v>
      </c>
      <c r="N226" s="315" t="s">
        <v>133</v>
      </c>
      <c r="O226" s="315" t="s">
        <v>133</v>
      </c>
      <c r="P226" s="315" t="s">
        <v>133</v>
      </c>
      <c r="Q226" s="319">
        <v>0.5</v>
      </c>
    </row>
    <row r="227" spans="1:17">
      <c r="A227" t="s">
        <v>226</v>
      </c>
      <c r="B227" t="s">
        <v>208</v>
      </c>
      <c r="C227" t="s">
        <v>209</v>
      </c>
      <c r="D227" t="s">
        <v>207</v>
      </c>
      <c r="E227" t="s">
        <v>134</v>
      </c>
      <c r="F227" s="315" t="s">
        <v>133</v>
      </c>
      <c r="G227" s="315" t="s">
        <v>133</v>
      </c>
      <c r="H227" s="315" t="s">
        <v>133</v>
      </c>
      <c r="I227" s="315" t="s">
        <v>133</v>
      </c>
      <c r="J227" s="315" t="s">
        <v>133</v>
      </c>
      <c r="K227" s="315" t="s">
        <v>133</v>
      </c>
      <c r="L227" s="315" t="s">
        <v>133</v>
      </c>
      <c r="M227" s="315" t="s">
        <v>133</v>
      </c>
      <c r="N227" s="315" t="s">
        <v>133</v>
      </c>
      <c r="O227" s="315" t="s">
        <v>133</v>
      </c>
      <c r="P227" s="315" t="s">
        <v>133</v>
      </c>
      <c r="Q227" s="319">
        <v>0.5</v>
      </c>
    </row>
    <row r="228" spans="1:17">
      <c r="A228" t="s">
        <v>226</v>
      </c>
      <c r="B228" t="s">
        <v>210</v>
      </c>
      <c r="C228" t="s">
        <v>211</v>
      </c>
      <c r="D228" t="s">
        <v>147</v>
      </c>
      <c r="E228" t="s">
        <v>148</v>
      </c>
      <c r="F228" s="316">
        <v>4.8099999999999996</v>
      </c>
      <c r="G228" s="316">
        <v>4.7990000000000004</v>
      </c>
      <c r="H228" s="316">
        <v>5.4989999999999997</v>
      </c>
      <c r="I228" s="315" t="s">
        <v>133</v>
      </c>
      <c r="J228" s="315" t="s">
        <v>133</v>
      </c>
      <c r="K228" s="315" t="s">
        <v>133</v>
      </c>
      <c r="L228" s="315" t="s">
        <v>133</v>
      </c>
      <c r="M228" s="315" t="s">
        <v>133</v>
      </c>
      <c r="N228" s="315" t="s">
        <v>133</v>
      </c>
      <c r="O228" s="315" t="s">
        <v>133</v>
      </c>
      <c r="P228" s="315" t="s">
        <v>133</v>
      </c>
      <c r="Q228" s="315" t="s">
        <v>133</v>
      </c>
    </row>
    <row r="229" spans="1:17">
      <c r="A229" t="s">
        <v>226</v>
      </c>
      <c r="B229" t="s">
        <v>212</v>
      </c>
      <c r="C229" t="s">
        <v>213</v>
      </c>
      <c r="D229" t="s">
        <v>147</v>
      </c>
      <c r="E229" t="s">
        <v>148</v>
      </c>
      <c r="F229" s="316">
        <v>0.313</v>
      </c>
      <c r="G229" s="316">
        <v>0.32800000000000001</v>
      </c>
      <c r="H229" s="316">
        <v>0.51900000000000002</v>
      </c>
      <c r="I229" s="315" t="s">
        <v>133</v>
      </c>
      <c r="J229" s="315" t="s">
        <v>133</v>
      </c>
      <c r="K229" s="315" t="s">
        <v>133</v>
      </c>
      <c r="L229" s="315" t="s">
        <v>133</v>
      </c>
      <c r="M229" s="315" t="s">
        <v>133</v>
      </c>
      <c r="N229" s="315" t="s">
        <v>133</v>
      </c>
      <c r="O229" s="315" t="s">
        <v>133</v>
      </c>
      <c r="P229" s="315" t="s">
        <v>133</v>
      </c>
      <c r="Q229" s="315" t="s">
        <v>133</v>
      </c>
    </row>
    <row r="230" spans="1:17">
      <c r="A230" t="s">
        <v>226</v>
      </c>
      <c r="B230" t="s">
        <v>214</v>
      </c>
      <c r="C230" t="s">
        <v>215</v>
      </c>
      <c r="D230" t="s">
        <v>147</v>
      </c>
      <c r="E230" t="s">
        <v>134</v>
      </c>
      <c r="F230" s="315" t="s">
        <v>133</v>
      </c>
      <c r="G230" s="315" t="s">
        <v>133</v>
      </c>
      <c r="H230" s="315" t="s">
        <v>133</v>
      </c>
      <c r="I230" s="315" t="s">
        <v>133</v>
      </c>
      <c r="J230" s="315" t="s">
        <v>133</v>
      </c>
      <c r="K230" s="315" t="s">
        <v>133</v>
      </c>
      <c r="L230" s="315" t="s">
        <v>133</v>
      </c>
      <c r="M230" s="315" t="s">
        <v>133</v>
      </c>
      <c r="N230" s="315" t="s">
        <v>133</v>
      </c>
      <c r="O230" s="315" t="s">
        <v>133</v>
      </c>
      <c r="P230" s="315" t="s">
        <v>133</v>
      </c>
      <c r="Q230" s="316">
        <v>0</v>
      </c>
    </row>
    <row r="231" spans="1:17">
      <c r="A231" t="s">
        <v>226</v>
      </c>
      <c r="B231" t="s">
        <v>216</v>
      </c>
      <c r="C231" t="s">
        <v>217</v>
      </c>
      <c r="D231" t="s">
        <v>147</v>
      </c>
      <c r="E231" t="s">
        <v>134</v>
      </c>
      <c r="F231" s="315" t="s">
        <v>133</v>
      </c>
      <c r="G231" s="315" t="s">
        <v>133</v>
      </c>
      <c r="H231" s="315" t="s">
        <v>133</v>
      </c>
      <c r="I231" s="315" t="s">
        <v>133</v>
      </c>
      <c r="J231" s="315" t="s">
        <v>133</v>
      </c>
      <c r="K231" s="315" t="s">
        <v>133</v>
      </c>
      <c r="L231" s="315" t="s">
        <v>133</v>
      </c>
      <c r="M231" s="315" t="s">
        <v>133</v>
      </c>
      <c r="N231" s="315" t="s">
        <v>133</v>
      </c>
      <c r="O231" s="315" t="s">
        <v>133</v>
      </c>
      <c r="P231" s="315" t="s">
        <v>133</v>
      </c>
      <c r="Q231" s="316">
        <v>0</v>
      </c>
    </row>
    <row r="232" spans="1:17">
      <c r="A232" t="s">
        <v>226</v>
      </c>
      <c r="B232" t="s">
        <v>218</v>
      </c>
      <c r="C232" t="s">
        <v>219</v>
      </c>
      <c r="D232" t="s">
        <v>147</v>
      </c>
      <c r="E232" t="s">
        <v>134</v>
      </c>
      <c r="F232" s="315" t="s">
        <v>133</v>
      </c>
      <c r="G232" s="315" t="s">
        <v>133</v>
      </c>
      <c r="H232" s="315" t="s">
        <v>133</v>
      </c>
      <c r="I232" s="315" t="s">
        <v>133</v>
      </c>
      <c r="J232" s="315" t="s">
        <v>133</v>
      </c>
      <c r="K232" s="315" t="s">
        <v>133</v>
      </c>
      <c r="L232" s="315" t="s">
        <v>133</v>
      </c>
      <c r="M232" s="315" t="s">
        <v>133</v>
      </c>
      <c r="N232" s="315" t="s">
        <v>133</v>
      </c>
      <c r="O232" s="315" t="s">
        <v>133</v>
      </c>
      <c r="P232" s="315" t="s">
        <v>133</v>
      </c>
      <c r="Q232" s="316">
        <v>0</v>
      </c>
    </row>
    <row r="233" spans="1:17">
      <c r="A233" t="s">
        <v>226</v>
      </c>
      <c r="B233" t="s">
        <v>220</v>
      </c>
      <c r="C233" t="s">
        <v>206</v>
      </c>
      <c r="D233" t="s">
        <v>207</v>
      </c>
      <c r="E233" t="s">
        <v>134</v>
      </c>
      <c r="F233" s="315" t="s">
        <v>133</v>
      </c>
      <c r="G233" s="315" t="s">
        <v>133</v>
      </c>
      <c r="H233" s="315" t="s">
        <v>133</v>
      </c>
      <c r="I233" s="315" t="s">
        <v>133</v>
      </c>
      <c r="J233" s="315" t="s">
        <v>133</v>
      </c>
      <c r="K233" s="315" t="s">
        <v>133</v>
      </c>
      <c r="L233" s="315" t="s">
        <v>133</v>
      </c>
      <c r="M233" s="315" t="s">
        <v>133</v>
      </c>
      <c r="N233" s="315" t="s">
        <v>133</v>
      </c>
      <c r="O233" s="315" t="s">
        <v>133</v>
      </c>
      <c r="P233" s="315" t="s">
        <v>133</v>
      </c>
      <c r="Q233" s="319">
        <v>0.5</v>
      </c>
    </row>
    <row r="234" spans="1:17">
      <c r="A234" t="s">
        <v>226</v>
      </c>
      <c r="B234" t="s">
        <v>221</v>
      </c>
      <c r="C234" t="s">
        <v>209</v>
      </c>
      <c r="D234" t="s">
        <v>207</v>
      </c>
      <c r="E234" t="s">
        <v>134</v>
      </c>
      <c r="F234" s="315" t="s">
        <v>133</v>
      </c>
      <c r="G234" s="315" t="s">
        <v>133</v>
      </c>
      <c r="H234" s="315" t="s">
        <v>133</v>
      </c>
      <c r="I234" s="315" t="s">
        <v>133</v>
      </c>
      <c r="J234" s="315" t="s">
        <v>133</v>
      </c>
      <c r="K234" s="315" t="s">
        <v>133</v>
      </c>
      <c r="L234" s="315" t="s">
        <v>133</v>
      </c>
      <c r="M234" s="315" t="s">
        <v>133</v>
      </c>
      <c r="N234" s="315" t="s">
        <v>133</v>
      </c>
      <c r="O234" s="315" t="s">
        <v>133</v>
      </c>
      <c r="P234" s="315" t="s">
        <v>133</v>
      </c>
      <c r="Q234" s="319">
        <v>0.5</v>
      </c>
    </row>
    <row r="235" spans="1:17">
      <c r="A235" t="s">
        <v>227</v>
      </c>
      <c r="B235" t="s">
        <v>145</v>
      </c>
      <c r="C235" t="s">
        <v>146</v>
      </c>
      <c r="D235" t="s">
        <v>147</v>
      </c>
      <c r="E235" t="s">
        <v>148</v>
      </c>
      <c r="F235" s="316">
        <v>30.033000000000001</v>
      </c>
      <c r="G235" s="316">
        <v>28.454000000000001</v>
      </c>
      <c r="H235" s="316">
        <v>22.739000000000001</v>
      </c>
      <c r="I235" s="315" t="s">
        <v>133</v>
      </c>
      <c r="J235" s="315" t="s">
        <v>133</v>
      </c>
      <c r="K235" s="315" t="s">
        <v>133</v>
      </c>
      <c r="L235" s="315" t="s">
        <v>133</v>
      </c>
      <c r="M235" s="315" t="s">
        <v>133</v>
      </c>
      <c r="N235" s="315" t="s">
        <v>133</v>
      </c>
      <c r="O235" s="315" t="s">
        <v>133</v>
      </c>
      <c r="P235" s="315" t="s">
        <v>133</v>
      </c>
      <c r="Q235" s="315" t="s">
        <v>133</v>
      </c>
    </row>
    <row r="236" spans="1:17">
      <c r="A236" t="s">
        <v>227</v>
      </c>
      <c r="B236" t="s">
        <v>149</v>
      </c>
      <c r="C236" t="s">
        <v>150</v>
      </c>
      <c r="D236" t="s">
        <v>147</v>
      </c>
      <c r="E236" t="s">
        <v>148</v>
      </c>
      <c r="F236" s="316">
        <v>175.292</v>
      </c>
      <c r="G236" s="316">
        <v>244.77500000000001</v>
      </c>
      <c r="H236" s="316">
        <v>318.97000000000003</v>
      </c>
      <c r="I236" s="315" t="s">
        <v>133</v>
      </c>
      <c r="J236" s="315" t="s">
        <v>133</v>
      </c>
      <c r="K236" s="315" t="s">
        <v>133</v>
      </c>
      <c r="L236" s="315" t="s">
        <v>133</v>
      </c>
      <c r="M236" s="315" t="s">
        <v>133</v>
      </c>
      <c r="N236" s="315" t="s">
        <v>133</v>
      </c>
      <c r="O236" s="315" t="s">
        <v>133</v>
      </c>
      <c r="P236" s="315" t="s">
        <v>133</v>
      </c>
      <c r="Q236" s="315" t="s">
        <v>133</v>
      </c>
    </row>
    <row r="237" spans="1:17">
      <c r="A237" t="s">
        <v>227</v>
      </c>
      <c r="B237" t="s">
        <v>151</v>
      </c>
      <c r="C237" t="s">
        <v>152</v>
      </c>
      <c r="D237" t="s">
        <v>147</v>
      </c>
      <c r="E237" t="s">
        <v>148</v>
      </c>
      <c r="F237" s="316">
        <v>369.64699999999999</v>
      </c>
      <c r="G237" s="316">
        <v>520.19000000000005</v>
      </c>
      <c r="H237" s="316">
        <v>621.25699999999995</v>
      </c>
      <c r="I237" s="315" t="s">
        <v>133</v>
      </c>
      <c r="J237" s="315" t="s">
        <v>133</v>
      </c>
      <c r="K237" s="315" t="s">
        <v>133</v>
      </c>
      <c r="L237" s="315" t="s">
        <v>133</v>
      </c>
      <c r="M237" s="315" t="s">
        <v>133</v>
      </c>
      <c r="N237" s="315" t="s">
        <v>133</v>
      </c>
      <c r="O237" s="315" t="s">
        <v>133</v>
      </c>
      <c r="P237" s="315" t="s">
        <v>133</v>
      </c>
      <c r="Q237" s="315" t="s">
        <v>133</v>
      </c>
    </row>
    <row r="238" spans="1:17">
      <c r="A238" t="s">
        <v>227</v>
      </c>
      <c r="B238" t="s">
        <v>153</v>
      </c>
      <c r="C238" t="s">
        <v>154</v>
      </c>
      <c r="D238" t="s">
        <v>147</v>
      </c>
      <c r="E238" t="s">
        <v>148</v>
      </c>
      <c r="F238" s="316">
        <v>0</v>
      </c>
      <c r="G238" s="316">
        <v>0</v>
      </c>
      <c r="H238" s="316">
        <v>0</v>
      </c>
      <c r="I238" s="315" t="s">
        <v>133</v>
      </c>
      <c r="J238" s="315" t="s">
        <v>133</v>
      </c>
      <c r="K238" s="315" t="s">
        <v>133</v>
      </c>
      <c r="L238" s="315" t="s">
        <v>133</v>
      </c>
      <c r="M238" s="315" t="s">
        <v>133</v>
      </c>
      <c r="N238" s="315" t="s">
        <v>133</v>
      </c>
      <c r="O238" s="315" t="s">
        <v>133</v>
      </c>
      <c r="P238" s="315" t="s">
        <v>133</v>
      </c>
      <c r="Q238" s="315" t="s">
        <v>133</v>
      </c>
    </row>
    <row r="239" spans="1:17">
      <c r="A239" t="s">
        <v>227</v>
      </c>
      <c r="B239" t="s">
        <v>155</v>
      </c>
      <c r="C239" t="s">
        <v>156</v>
      </c>
      <c r="D239" t="s">
        <v>147</v>
      </c>
      <c r="E239" t="s">
        <v>148</v>
      </c>
      <c r="F239" s="315" t="s">
        <v>133</v>
      </c>
      <c r="G239" s="316">
        <v>0</v>
      </c>
      <c r="H239" s="316">
        <v>0</v>
      </c>
      <c r="I239" s="315" t="s">
        <v>133</v>
      </c>
      <c r="J239" s="315" t="s">
        <v>133</v>
      </c>
      <c r="K239" s="315" t="s">
        <v>133</v>
      </c>
      <c r="L239" s="315" t="s">
        <v>133</v>
      </c>
      <c r="M239" s="315" t="s">
        <v>133</v>
      </c>
      <c r="N239" s="315" t="s">
        <v>133</v>
      </c>
      <c r="O239" s="315" t="s">
        <v>133</v>
      </c>
      <c r="P239" s="315" t="s">
        <v>133</v>
      </c>
      <c r="Q239" s="315" t="s">
        <v>133</v>
      </c>
    </row>
    <row r="240" spans="1:17">
      <c r="A240" t="s">
        <v>227</v>
      </c>
      <c r="B240" t="s">
        <v>157</v>
      </c>
      <c r="C240" t="s">
        <v>158</v>
      </c>
      <c r="D240" t="s">
        <v>147</v>
      </c>
      <c r="E240" t="s">
        <v>148</v>
      </c>
      <c r="F240" s="315" t="s">
        <v>133</v>
      </c>
      <c r="G240" s="316">
        <v>0</v>
      </c>
      <c r="H240" s="316">
        <v>0</v>
      </c>
      <c r="I240" s="315" t="s">
        <v>133</v>
      </c>
      <c r="J240" s="315" t="s">
        <v>133</v>
      </c>
      <c r="K240" s="315" t="s">
        <v>133</v>
      </c>
      <c r="L240" s="315" t="s">
        <v>133</v>
      </c>
      <c r="M240" s="315" t="s">
        <v>133</v>
      </c>
      <c r="N240" s="315" t="s">
        <v>133</v>
      </c>
      <c r="O240" s="315" t="s">
        <v>133</v>
      </c>
      <c r="P240" s="315" t="s">
        <v>133</v>
      </c>
      <c r="Q240" s="315" t="s">
        <v>133</v>
      </c>
    </row>
    <row r="241" spans="1:17">
      <c r="A241" t="s">
        <v>227</v>
      </c>
      <c r="B241" t="s">
        <v>159</v>
      </c>
      <c r="C241" t="s">
        <v>160</v>
      </c>
      <c r="D241" t="s">
        <v>147</v>
      </c>
      <c r="E241" t="s">
        <v>148</v>
      </c>
      <c r="F241" s="315" t="s">
        <v>133</v>
      </c>
      <c r="G241" s="316">
        <v>0</v>
      </c>
      <c r="H241" s="316">
        <v>0</v>
      </c>
      <c r="I241" s="315" t="s">
        <v>133</v>
      </c>
      <c r="J241" s="315" t="s">
        <v>133</v>
      </c>
      <c r="K241" s="315" t="s">
        <v>133</v>
      </c>
      <c r="L241" s="315" t="s">
        <v>133</v>
      </c>
      <c r="M241" s="315" t="s">
        <v>133</v>
      </c>
      <c r="N241" s="315" t="s">
        <v>133</v>
      </c>
      <c r="O241" s="315" t="s">
        <v>133</v>
      </c>
      <c r="P241" s="315" t="s">
        <v>133</v>
      </c>
      <c r="Q241" s="315" t="s">
        <v>133</v>
      </c>
    </row>
    <row r="242" spans="1:17">
      <c r="A242" t="s">
        <v>227</v>
      </c>
      <c r="B242" t="s">
        <v>161</v>
      </c>
      <c r="C242" t="s">
        <v>162</v>
      </c>
      <c r="D242" t="s">
        <v>147</v>
      </c>
      <c r="E242" t="s">
        <v>148</v>
      </c>
      <c r="F242" s="315" t="s">
        <v>133</v>
      </c>
      <c r="G242" s="316">
        <v>0</v>
      </c>
      <c r="H242" s="316">
        <v>0</v>
      </c>
      <c r="I242" s="315" t="s">
        <v>133</v>
      </c>
      <c r="J242" s="315" t="s">
        <v>133</v>
      </c>
      <c r="K242" s="315" t="s">
        <v>133</v>
      </c>
      <c r="L242" s="315" t="s">
        <v>133</v>
      </c>
      <c r="M242" s="315" t="s">
        <v>133</v>
      </c>
      <c r="N242" s="315" t="s">
        <v>133</v>
      </c>
      <c r="O242" s="315" t="s">
        <v>133</v>
      </c>
      <c r="P242" s="315" t="s">
        <v>133</v>
      </c>
      <c r="Q242" s="315" t="s">
        <v>133</v>
      </c>
    </row>
    <row r="243" spans="1:17">
      <c r="A243" t="s">
        <v>227</v>
      </c>
      <c r="B243" t="s">
        <v>163</v>
      </c>
      <c r="C243" t="s">
        <v>164</v>
      </c>
      <c r="D243" t="s">
        <v>147</v>
      </c>
      <c r="E243" t="s">
        <v>148</v>
      </c>
      <c r="F243" s="315" t="s">
        <v>133</v>
      </c>
      <c r="G243" s="316">
        <v>0</v>
      </c>
      <c r="H243" s="316">
        <v>0</v>
      </c>
      <c r="I243" s="315" t="s">
        <v>133</v>
      </c>
      <c r="J243" s="315" t="s">
        <v>133</v>
      </c>
      <c r="K243" s="315" t="s">
        <v>133</v>
      </c>
      <c r="L243" s="315" t="s">
        <v>133</v>
      </c>
      <c r="M243" s="315" t="s">
        <v>133</v>
      </c>
      <c r="N243" s="315" t="s">
        <v>133</v>
      </c>
      <c r="O243" s="315" t="s">
        <v>133</v>
      </c>
      <c r="P243" s="315" t="s">
        <v>133</v>
      </c>
      <c r="Q243" s="315" t="s">
        <v>133</v>
      </c>
    </row>
    <row r="244" spans="1:17">
      <c r="A244" t="s">
        <v>227</v>
      </c>
      <c r="B244" t="s">
        <v>165</v>
      </c>
      <c r="C244" t="s">
        <v>166</v>
      </c>
      <c r="D244" t="s">
        <v>147</v>
      </c>
      <c r="E244" t="s">
        <v>148</v>
      </c>
      <c r="F244" s="315" t="s">
        <v>133</v>
      </c>
      <c r="G244" s="316">
        <v>0</v>
      </c>
      <c r="H244" s="316">
        <v>0</v>
      </c>
      <c r="I244" s="315" t="s">
        <v>133</v>
      </c>
      <c r="J244" s="315" t="s">
        <v>133</v>
      </c>
      <c r="K244" s="315" t="s">
        <v>133</v>
      </c>
      <c r="L244" s="315" t="s">
        <v>133</v>
      </c>
      <c r="M244" s="315" t="s">
        <v>133</v>
      </c>
      <c r="N244" s="315" t="s">
        <v>133</v>
      </c>
      <c r="O244" s="315" t="s">
        <v>133</v>
      </c>
      <c r="P244" s="315" t="s">
        <v>133</v>
      </c>
      <c r="Q244" s="315" t="s">
        <v>133</v>
      </c>
    </row>
    <row r="245" spans="1:17">
      <c r="A245" t="s">
        <v>227</v>
      </c>
      <c r="B245" t="s">
        <v>167</v>
      </c>
      <c r="C245" t="s">
        <v>168</v>
      </c>
      <c r="D245" t="s">
        <v>147</v>
      </c>
      <c r="E245" t="s">
        <v>148</v>
      </c>
      <c r="F245" s="315" t="s">
        <v>133</v>
      </c>
      <c r="G245" s="316">
        <v>0</v>
      </c>
      <c r="H245" s="316">
        <v>0</v>
      </c>
      <c r="I245" s="315" t="s">
        <v>133</v>
      </c>
      <c r="J245" s="315" t="s">
        <v>133</v>
      </c>
      <c r="K245" s="315" t="s">
        <v>133</v>
      </c>
      <c r="L245" s="315" t="s">
        <v>133</v>
      </c>
      <c r="M245" s="315" t="s">
        <v>133</v>
      </c>
      <c r="N245" s="315" t="s">
        <v>133</v>
      </c>
      <c r="O245" s="315" t="s">
        <v>133</v>
      </c>
      <c r="P245" s="315" t="s">
        <v>133</v>
      </c>
      <c r="Q245" s="315" t="s">
        <v>133</v>
      </c>
    </row>
    <row r="246" spans="1:17">
      <c r="A246" t="s">
        <v>227</v>
      </c>
      <c r="B246" t="s">
        <v>169</v>
      </c>
      <c r="C246" t="s">
        <v>170</v>
      </c>
      <c r="D246" t="s">
        <v>147</v>
      </c>
      <c r="E246" t="s">
        <v>148</v>
      </c>
      <c r="F246" s="315" t="s">
        <v>133</v>
      </c>
      <c r="G246" s="316">
        <v>0</v>
      </c>
      <c r="H246" s="316">
        <v>0</v>
      </c>
      <c r="I246" s="315" t="s">
        <v>133</v>
      </c>
      <c r="J246" s="315" t="s">
        <v>133</v>
      </c>
      <c r="K246" s="315" t="s">
        <v>133</v>
      </c>
      <c r="L246" s="315" t="s">
        <v>133</v>
      </c>
      <c r="M246" s="315" t="s">
        <v>133</v>
      </c>
      <c r="N246" s="315" t="s">
        <v>133</v>
      </c>
      <c r="O246" s="315" t="s">
        <v>133</v>
      </c>
      <c r="P246" s="315" t="s">
        <v>133</v>
      </c>
      <c r="Q246" s="315" t="s">
        <v>133</v>
      </c>
    </row>
    <row r="247" spans="1:17">
      <c r="A247" t="s">
        <v>227</v>
      </c>
      <c r="B247" t="s">
        <v>171</v>
      </c>
      <c r="C247" t="s">
        <v>172</v>
      </c>
      <c r="D247" t="s">
        <v>147</v>
      </c>
      <c r="E247" t="s">
        <v>148</v>
      </c>
      <c r="F247" s="315" t="s">
        <v>133</v>
      </c>
      <c r="G247" s="316">
        <v>0</v>
      </c>
      <c r="H247" s="316">
        <v>0</v>
      </c>
      <c r="I247" s="315" t="s">
        <v>133</v>
      </c>
      <c r="J247" s="315" t="s">
        <v>133</v>
      </c>
      <c r="K247" s="315" t="s">
        <v>133</v>
      </c>
      <c r="L247" s="315" t="s">
        <v>133</v>
      </c>
      <c r="M247" s="315" t="s">
        <v>133</v>
      </c>
      <c r="N247" s="315" t="s">
        <v>133</v>
      </c>
      <c r="O247" s="315" t="s">
        <v>133</v>
      </c>
      <c r="P247" s="315" t="s">
        <v>133</v>
      </c>
      <c r="Q247" s="315" t="s">
        <v>133</v>
      </c>
    </row>
    <row r="248" spans="1:17">
      <c r="A248" t="s">
        <v>227</v>
      </c>
      <c r="B248" t="s">
        <v>173</v>
      </c>
      <c r="C248" t="s">
        <v>174</v>
      </c>
      <c r="D248" t="s">
        <v>147</v>
      </c>
      <c r="E248" t="s">
        <v>148</v>
      </c>
      <c r="F248" s="315" t="s">
        <v>133</v>
      </c>
      <c r="G248" s="316">
        <v>0</v>
      </c>
      <c r="H248" s="316">
        <v>0</v>
      </c>
      <c r="I248" s="315" t="s">
        <v>133</v>
      </c>
      <c r="J248" s="315" t="s">
        <v>133</v>
      </c>
      <c r="K248" s="315" t="s">
        <v>133</v>
      </c>
      <c r="L248" s="315" t="s">
        <v>133</v>
      </c>
      <c r="M248" s="315" t="s">
        <v>133</v>
      </c>
      <c r="N248" s="315" t="s">
        <v>133</v>
      </c>
      <c r="O248" s="315" t="s">
        <v>133</v>
      </c>
      <c r="P248" s="315" t="s">
        <v>133</v>
      </c>
      <c r="Q248" s="315" t="s">
        <v>133</v>
      </c>
    </row>
    <row r="249" spans="1:17">
      <c r="A249" t="s">
        <v>227</v>
      </c>
      <c r="B249" t="s">
        <v>175</v>
      </c>
      <c r="C249" t="s">
        <v>176</v>
      </c>
      <c r="D249" t="s">
        <v>147</v>
      </c>
      <c r="E249" t="s">
        <v>148</v>
      </c>
      <c r="F249" s="316">
        <v>0.80200000000000005</v>
      </c>
      <c r="G249" s="316">
        <v>0.999</v>
      </c>
      <c r="H249" s="316">
        <v>0.999</v>
      </c>
      <c r="I249" s="315" t="s">
        <v>133</v>
      </c>
      <c r="J249" s="315" t="s">
        <v>133</v>
      </c>
      <c r="K249" s="315" t="s">
        <v>133</v>
      </c>
      <c r="L249" s="315" t="s">
        <v>133</v>
      </c>
      <c r="M249" s="315" t="s">
        <v>133</v>
      </c>
      <c r="N249" s="315" t="s">
        <v>133</v>
      </c>
      <c r="O249" s="315" t="s">
        <v>133</v>
      </c>
      <c r="P249" s="315" t="s">
        <v>133</v>
      </c>
      <c r="Q249" s="315" t="s">
        <v>133</v>
      </c>
    </row>
    <row r="250" spans="1:17">
      <c r="A250" t="s">
        <v>227</v>
      </c>
      <c r="B250" t="s">
        <v>177</v>
      </c>
      <c r="C250" t="s">
        <v>178</v>
      </c>
      <c r="D250" t="s">
        <v>147</v>
      </c>
      <c r="E250" t="s">
        <v>148</v>
      </c>
      <c r="F250" s="316">
        <v>9.0640000000000001</v>
      </c>
      <c r="G250" s="316">
        <v>11.289</v>
      </c>
      <c r="H250" s="316">
        <v>11.295999999999999</v>
      </c>
      <c r="I250" s="315" t="s">
        <v>133</v>
      </c>
      <c r="J250" s="315" t="s">
        <v>133</v>
      </c>
      <c r="K250" s="315" t="s">
        <v>133</v>
      </c>
      <c r="L250" s="315" t="s">
        <v>133</v>
      </c>
      <c r="M250" s="315" t="s">
        <v>133</v>
      </c>
      <c r="N250" s="315" t="s">
        <v>133</v>
      </c>
      <c r="O250" s="315" t="s">
        <v>133</v>
      </c>
      <c r="P250" s="315" t="s">
        <v>133</v>
      </c>
      <c r="Q250" s="315" t="s">
        <v>133</v>
      </c>
    </row>
    <row r="251" spans="1:17">
      <c r="A251" t="s">
        <v>227</v>
      </c>
      <c r="B251" t="s">
        <v>179</v>
      </c>
      <c r="C251" t="s">
        <v>180</v>
      </c>
      <c r="D251" t="s">
        <v>147</v>
      </c>
      <c r="E251" t="s">
        <v>148</v>
      </c>
      <c r="F251" s="316">
        <v>13.246</v>
      </c>
      <c r="G251" s="316">
        <v>13.391999999999999</v>
      </c>
      <c r="H251" s="316">
        <v>13.355</v>
      </c>
      <c r="I251" s="315" t="s">
        <v>133</v>
      </c>
      <c r="J251" s="315" t="s">
        <v>133</v>
      </c>
      <c r="K251" s="315" t="s">
        <v>133</v>
      </c>
      <c r="L251" s="315" t="s">
        <v>133</v>
      </c>
      <c r="M251" s="315" t="s">
        <v>133</v>
      </c>
      <c r="N251" s="315" t="s">
        <v>133</v>
      </c>
      <c r="O251" s="315" t="s">
        <v>133</v>
      </c>
      <c r="P251" s="315" t="s">
        <v>133</v>
      </c>
      <c r="Q251" s="315" t="s">
        <v>133</v>
      </c>
    </row>
    <row r="252" spans="1:17">
      <c r="A252" t="s">
        <v>227</v>
      </c>
      <c r="B252" t="s">
        <v>181</v>
      </c>
      <c r="C252" t="s">
        <v>182</v>
      </c>
      <c r="D252" t="s">
        <v>147</v>
      </c>
      <c r="E252" t="s">
        <v>148</v>
      </c>
      <c r="F252" s="316">
        <v>1.7370000000000001</v>
      </c>
      <c r="G252" s="316">
        <v>1.758</v>
      </c>
      <c r="H252" s="316">
        <v>1.75</v>
      </c>
      <c r="I252" s="315" t="s">
        <v>133</v>
      </c>
      <c r="J252" s="315" t="s">
        <v>133</v>
      </c>
      <c r="K252" s="315" t="s">
        <v>133</v>
      </c>
      <c r="L252" s="315" t="s">
        <v>133</v>
      </c>
      <c r="M252" s="315" t="s">
        <v>133</v>
      </c>
      <c r="N252" s="315" t="s">
        <v>133</v>
      </c>
      <c r="O252" s="315" t="s">
        <v>133</v>
      </c>
      <c r="P252" s="315" t="s">
        <v>133</v>
      </c>
      <c r="Q252" s="315" t="s">
        <v>133</v>
      </c>
    </row>
    <row r="253" spans="1:17">
      <c r="A253" t="s">
        <v>227</v>
      </c>
      <c r="B253" t="s">
        <v>183</v>
      </c>
      <c r="C253" t="s">
        <v>184</v>
      </c>
      <c r="D253" t="s">
        <v>147</v>
      </c>
      <c r="E253" t="s">
        <v>148</v>
      </c>
      <c r="F253" s="316">
        <v>0</v>
      </c>
      <c r="G253" s="316">
        <v>0</v>
      </c>
      <c r="H253" s="316">
        <v>0</v>
      </c>
      <c r="I253" s="315" t="s">
        <v>133</v>
      </c>
      <c r="J253" s="315" t="s">
        <v>133</v>
      </c>
      <c r="K253" s="315" t="s">
        <v>133</v>
      </c>
      <c r="L253" s="315" t="s">
        <v>133</v>
      </c>
      <c r="M253" s="315" t="s">
        <v>133</v>
      </c>
      <c r="N253" s="315" t="s">
        <v>133</v>
      </c>
      <c r="O253" s="315" t="s">
        <v>133</v>
      </c>
      <c r="P253" s="315" t="s">
        <v>133</v>
      </c>
      <c r="Q253" s="315" t="s">
        <v>133</v>
      </c>
    </row>
    <row r="254" spans="1:17">
      <c r="A254" t="s">
        <v>227</v>
      </c>
      <c r="B254" t="s">
        <v>185</v>
      </c>
      <c r="C254" t="s">
        <v>186</v>
      </c>
      <c r="D254" t="s">
        <v>147</v>
      </c>
      <c r="E254" t="s">
        <v>134</v>
      </c>
      <c r="F254" s="315" t="s">
        <v>133</v>
      </c>
      <c r="G254" s="315" t="s">
        <v>133</v>
      </c>
      <c r="H254" s="315" t="s">
        <v>133</v>
      </c>
      <c r="I254" s="315" t="s">
        <v>133</v>
      </c>
      <c r="J254" s="315" t="s">
        <v>133</v>
      </c>
      <c r="K254" s="315" t="s">
        <v>133</v>
      </c>
      <c r="L254" s="315" t="s">
        <v>133</v>
      </c>
      <c r="M254" s="315" t="s">
        <v>133</v>
      </c>
      <c r="N254" s="315" t="s">
        <v>133</v>
      </c>
      <c r="O254" s="315" t="s">
        <v>133</v>
      </c>
      <c r="P254" s="315" t="s">
        <v>133</v>
      </c>
      <c r="Q254" s="316">
        <v>72.3303530384282</v>
      </c>
    </row>
    <row r="255" spans="1:17">
      <c r="A255" t="s">
        <v>227</v>
      </c>
      <c r="B255" t="s">
        <v>187</v>
      </c>
      <c r="C255" t="s">
        <v>188</v>
      </c>
      <c r="D255" t="s">
        <v>147</v>
      </c>
      <c r="E255" t="s">
        <v>134</v>
      </c>
      <c r="F255" s="315" t="s">
        <v>133</v>
      </c>
      <c r="G255" s="315" t="s">
        <v>133</v>
      </c>
      <c r="H255" s="315" t="s">
        <v>133</v>
      </c>
      <c r="I255" s="315" t="s">
        <v>133</v>
      </c>
      <c r="J255" s="315" t="s">
        <v>133</v>
      </c>
      <c r="K255" s="315" t="s">
        <v>133</v>
      </c>
      <c r="L255" s="315" t="s">
        <v>133</v>
      </c>
      <c r="M255" s="315" t="s">
        <v>133</v>
      </c>
      <c r="N255" s="315" t="s">
        <v>133</v>
      </c>
      <c r="O255" s="315" t="s">
        <v>133</v>
      </c>
      <c r="P255" s="315" t="s">
        <v>133</v>
      </c>
      <c r="Q255" s="316">
        <v>681.90866511289096</v>
      </c>
    </row>
    <row r="256" spans="1:17">
      <c r="A256" t="s">
        <v>227</v>
      </c>
      <c r="B256" t="s">
        <v>189</v>
      </c>
      <c r="C256" t="s">
        <v>190</v>
      </c>
      <c r="D256" t="s">
        <v>147</v>
      </c>
      <c r="E256" t="s">
        <v>134</v>
      </c>
      <c r="F256" s="315" t="s">
        <v>133</v>
      </c>
      <c r="G256" s="315" t="s">
        <v>133</v>
      </c>
      <c r="H256" s="315" t="s">
        <v>133</v>
      </c>
      <c r="I256" s="315" t="s">
        <v>133</v>
      </c>
      <c r="J256" s="315" t="s">
        <v>133</v>
      </c>
      <c r="K256" s="315" t="s">
        <v>133</v>
      </c>
      <c r="L256" s="315" t="s">
        <v>133</v>
      </c>
      <c r="M256" s="315" t="s">
        <v>133</v>
      </c>
      <c r="N256" s="315" t="s">
        <v>133</v>
      </c>
      <c r="O256" s="315" t="s">
        <v>133</v>
      </c>
      <c r="P256" s="315" t="s">
        <v>133</v>
      </c>
      <c r="Q256" s="316">
        <v>192.68915926633099</v>
      </c>
    </row>
    <row r="257" spans="1:17">
      <c r="A257" t="s">
        <v>227</v>
      </c>
      <c r="B257" t="s">
        <v>191</v>
      </c>
      <c r="C257" t="s">
        <v>192</v>
      </c>
      <c r="D257" t="s">
        <v>147</v>
      </c>
      <c r="E257" t="s">
        <v>134</v>
      </c>
      <c r="F257" s="315" t="s">
        <v>133</v>
      </c>
      <c r="G257" s="315" t="s">
        <v>133</v>
      </c>
      <c r="H257" s="315" t="s">
        <v>133</v>
      </c>
      <c r="I257" s="315" t="s">
        <v>133</v>
      </c>
      <c r="J257" s="315" t="s">
        <v>133</v>
      </c>
      <c r="K257" s="315" t="s">
        <v>133</v>
      </c>
      <c r="L257" s="315" t="s">
        <v>133</v>
      </c>
      <c r="M257" s="315" t="s">
        <v>133</v>
      </c>
      <c r="N257" s="315" t="s">
        <v>133</v>
      </c>
      <c r="O257" s="315" t="s">
        <v>133</v>
      </c>
      <c r="P257" s="315" t="s">
        <v>133</v>
      </c>
      <c r="Q257" s="316">
        <v>1437.25759501275</v>
      </c>
    </row>
    <row r="258" spans="1:17">
      <c r="A258" t="s">
        <v>227</v>
      </c>
      <c r="B258" t="s">
        <v>193</v>
      </c>
      <c r="C258" t="s">
        <v>194</v>
      </c>
      <c r="D258" t="s">
        <v>147</v>
      </c>
      <c r="E258" t="s">
        <v>134</v>
      </c>
      <c r="F258" s="315" t="s">
        <v>133</v>
      </c>
      <c r="G258" s="315" t="s">
        <v>133</v>
      </c>
      <c r="H258" s="315" t="s">
        <v>133</v>
      </c>
      <c r="I258" s="315" t="s">
        <v>133</v>
      </c>
      <c r="J258" s="315" t="s">
        <v>133</v>
      </c>
      <c r="K258" s="315" t="s">
        <v>133</v>
      </c>
      <c r="L258" s="315" t="s">
        <v>133</v>
      </c>
      <c r="M258" s="315" t="s">
        <v>133</v>
      </c>
      <c r="N258" s="315" t="s">
        <v>133</v>
      </c>
      <c r="O258" s="315" t="s">
        <v>133</v>
      </c>
      <c r="P258" s="315" t="s">
        <v>133</v>
      </c>
      <c r="Q258" s="316">
        <v>4.3041324057433901</v>
      </c>
    </row>
    <row r="259" spans="1:17">
      <c r="A259" t="s">
        <v>227</v>
      </c>
      <c r="B259" t="s">
        <v>195</v>
      </c>
      <c r="C259" t="s">
        <v>196</v>
      </c>
      <c r="D259" t="s">
        <v>147</v>
      </c>
      <c r="E259" t="s">
        <v>134</v>
      </c>
      <c r="F259" s="315" t="s">
        <v>133</v>
      </c>
      <c r="G259" s="315" t="s">
        <v>133</v>
      </c>
      <c r="H259" s="315" t="s">
        <v>133</v>
      </c>
      <c r="I259" s="315" t="s">
        <v>133</v>
      </c>
      <c r="J259" s="315" t="s">
        <v>133</v>
      </c>
      <c r="K259" s="315" t="s">
        <v>133</v>
      </c>
      <c r="L259" s="315" t="s">
        <v>133</v>
      </c>
      <c r="M259" s="315" t="s">
        <v>133</v>
      </c>
      <c r="N259" s="315" t="s">
        <v>133</v>
      </c>
      <c r="O259" s="315" t="s">
        <v>133</v>
      </c>
      <c r="P259" s="315" t="s">
        <v>133</v>
      </c>
      <c r="Q259" s="316">
        <v>51.659728167874199</v>
      </c>
    </row>
    <row r="260" spans="1:17">
      <c r="A260" t="s">
        <v>227</v>
      </c>
      <c r="B260" t="s">
        <v>197</v>
      </c>
      <c r="C260" t="s">
        <v>198</v>
      </c>
      <c r="D260" t="s">
        <v>147</v>
      </c>
      <c r="E260" t="s">
        <v>134</v>
      </c>
      <c r="F260" s="315" t="s">
        <v>133</v>
      </c>
      <c r="G260" s="315" t="s">
        <v>133</v>
      </c>
      <c r="H260" s="315" t="s">
        <v>133</v>
      </c>
      <c r="I260" s="315" t="s">
        <v>133</v>
      </c>
      <c r="J260" s="315" t="s">
        <v>133</v>
      </c>
      <c r="K260" s="315" t="s">
        <v>133</v>
      </c>
      <c r="L260" s="315" t="s">
        <v>133</v>
      </c>
      <c r="M260" s="315" t="s">
        <v>133</v>
      </c>
      <c r="N260" s="315" t="s">
        <v>133</v>
      </c>
      <c r="O260" s="315" t="s">
        <v>133</v>
      </c>
      <c r="P260" s="315" t="s">
        <v>133</v>
      </c>
      <c r="Q260" s="316">
        <v>6.1330811247696699</v>
      </c>
    </row>
    <row r="261" spans="1:17">
      <c r="A261" t="s">
        <v>227</v>
      </c>
      <c r="B261" t="s">
        <v>199</v>
      </c>
      <c r="C261" t="s">
        <v>200</v>
      </c>
      <c r="D261" t="s">
        <v>147</v>
      </c>
      <c r="E261" t="s">
        <v>134</v>
      </c>
      <c r="F261" s="315" t="s">
        <v>133</v>
      </c>
      <c r="G261" s="315" t="s">
        <v>133</v>
      </c>
      <c r="H261" s="315" t="s">
        <v>133</v>
      </c>
      <c r="I261" s="315" t="s">
        <v>133</v>
      </c>
      <c r="J261" s="315" t="s">
        <v>133</v>
      </c>
      <c r="K261" s="315" t="s">
        <v>133</v>
      </c>
      <c r="L261" s="315" t="s">
        <v>133</v>
      </c>
      <c r="M261" s="315" t="s">
        <v>133</v>
      </c>
      <c r="N261" s="315" t="s">
        <v>133</v>
      </c>
      <c r="O261" s="315" t="s">
        <v>133</v>
      </c>
      <c r="P261" s="315" t="s">
        <v>133</v>
      </c>
      <c r="Q261" s="316">
        <v>58.904947516804</v>
      </c>
    </row>
    <row r="262" spans="1:17">
      <c r="A262" t="s">
        <v>227</v>
      </c>
      <c r="B262" t="s">
        <v>201</v>
      </c>
      <c r="C262" t="s">
        <v>202</v>
      </c>
      <c r="D262" t="s">
        <v>147</v>
      </c>
      <c r="E262" t="s">
        <v>134</v>
      </c>
      <c r="F262" s="315" t="s">
        <v>133</v>
      </c>
      <c r="G262" s="315" t="s">
        <v>133</v>
      </c>
      <c r="H262" s="315" t="s">
        <v>133</v>
      </c>
      <c r="I262" s="315" t="s">
        <v>133</v>
      </c>
      <c r="J262" s="315" t="s">
        <v>133</v>
      </c>
      <c r="K262" s="315" t="s">
        <v>133</v>
      </c>
      <c r="L262" s="315" t="s">
        <v>133</v>
      </c>
      <c r="M262" s="315" t="s">
        <v>133</v>
      </c>
      <c r="N262" s="315" t="s">
        <v>133</v>
      </c>
      <c r="O262" s="315" t="s">
        <v>133</v>
      </c>
      <c r="P262" s="315" t="s">
        <v>133</v>
      </c>
      <c r="Q262" s="316">
        <v>22.656211474392499</v>
      </c>
    </row>
    <row r="263" spans="1:17">
      <c r="A263" t="s">
        <v>227</v>
      </c>
      <c r="B263" t="s">
        <v>203</v>
      </c>
      <c r="C263" t="s">
        <v>204</v>
      </c>
      <c r="D263" t="s">
        <v>147</v>
      </c>
      <c r="E263" t="s">
        <v>134</v>
      </c>
      <c r="F263" s="315" t="s">
        <v>133</v>
      </c>
      <c r="G263" s="315" t="s">
        <v>133</v>
      </c>
      <c r="H263" s="315" t="s">
        <v>133</v>
      </c>
      <c r="I263" s="315" t="s">
        <v>133</v>
      </c>
      <c r="J263" s="315" t="s">
        <v>133</v>
      </c>
      <c r="K263" s="315" t="s">
        <v>133</v>
      </c>
      <c r="L263" s="315" t="s">
        <v>133</v>
      </c>
      <c r="M263" s="315" t="s">
        <v>133</v>
      </c>
      <c r="N263" s="315" t="s">
        <v>133</v>
      </c>
      <c r="O263" s="315" t="s">
        <v>133</v>
      </c>
      <c r="P263" s="315" t="s">
        <v>133</v>
      </c>
      <c r="Q263" s="316">
        <v>0</v>
      </c>
    </row>
    <row r="264" spans="1:17">
      <c r="A264" t="s">
        <v>227</v>
      </c>
      <c r="B264" t="s">
        <v>205</v>
      </c>
      <c r="C264" t="s">
        <v>206</v>
      </c>
      <c r="D264" t="s">
        <v>207</v>
      </c>
      <c r="E264" t="s">
        <v>134</v>
      </c>
      <c r="F264" s="315" t="s">
        <v>133</v>
      </c>
      <c r="G264" s="315" t="s">
        <v>133</v>
      </c>
      <c r="H264" s="315" t="s">
        <v>133</v>
      </c>
      <c r="I264" s="315" t="s">
        <v>133</v>
      </c>
      <c r="J264" s="315" t="s">
        <v>133</v>
      </c>
      <c r="K264" s="315" t="s">
        <v>133</v>
      </c>
      <c r="L264" s="315" t="s">
        <v>133</v>
      </c>
      <c r="M264" s="315" t="s">
        <v>133</v>
      </c>
      <c r="N264" s="315" t="s">
        <v>133</v>
      </c>
      <c r="O264" s="315" t="s">
        <v>133</v>
      </c>
      <c r="P264" s="315" t="s">
        <v>133</v>
      </c>
      <c r="Q264" s="319">
        <v>0.36076459726604798</v>
      </c>
    </row>
    <row r="265" spans="1:17">
      <c r="A265" t="s">
        <v>227</v>
      </c>
      <c r="B265" t="s">
        <v>208</v>
      </c>
      <c r="C265" t="s">
        <v>209</v>
      </c>
      <c r="D265" t="s">
        <v>207</v>
      </c>
      <c r="E265" t="s">
        <v>134</v>
      </c>
      <c r="F265" s="315" t="s">
        <v>133</v>
      </c>
      <c r="G265" s="315" t="s">
        <v>133</v>
      </c>
      <c r="H265" s="315" t="s">
        <v>133</v>
      </c>
      <c r="I265" s="315" t="s">
        <v>133</v>
      </c>
      <c r="J265" s="315" t="s">
        <v>133</v>
      </c>
      <c r="K265" s="315" t="s">
        <v>133</v>
      </c>
      <c r="L265" s="315" t="s">
        <v>133</v>
      </c>
      <c r="M265" s="315" t="s">
        <v>133</v>
      </c>
      <c r="N265" s="315" t="s">
        <v>133</v>
      </c>
      <c r="O265" s="315" t="s">
        <v>133</v>
      </c>
      <c r="P265" s="315" t="s">
        <v>133</v>
      </c>
      <c r="Q265" s="319">
        <v>0.63923540273395196</v>
      </c>
    </row>
    <row r="266" spans="1:17">
      <c r="A266" t="s">
        <v>227</v>
      </c>
      <c r="B266" t="s">
        <v>210</v>
      </c>
      <c r="C266" t="s">
        <v>211</v>
      </c>
      <c r="D266" t="s">
        <v>147</v>
      </c>
      <c r="E266" t="s">
        <v>148</v>
      </c>
      <c r="F266" s="316">
        <v>3.891</v>
      </c>
      <c r="G266" s="316">
        <v>3.665</v>
      </c>
      <c r="H266" s="316">
        <v>4.1440000000000001</v>
      </c>
      <c r="I266" s="315" t="s">
        <v>133</v>
      </c>
      <c r="J266" s="315" t="s">
        <v>133</v>
      </c>
      <c r="K266" s="315" t="s">
        <v>133</v>
      </c>
      <c r="L266" s="315" t="s">
        <v>133</v>
      </c>
      <c r="M266" s="315" t="s">
        <v>133</v>
      </c>
      <c r="N266" s="315" t="s">
        <v>133</v>
      </c>
      <c r="O266" s="315" t="s">
        <v>133</v>
      </c>
      <c r="P266" s="315" t="s">
        <v>133</v>
      </c>
      <c r="Q266" s="315" t="s">
        <v>133</v>
      </c>
    </row>
    <row r="267" spans="1:17">
      <c r="A267" t="s">
        <v>227</v>
      </c>
      <c r="B267" t="s">
        <v>212</v>
      </c>
      <c r="C267" t="s">
        <v>213</v>
      </c>
      <c r="D267" t="s">
        <v>147</v>
      </c>
      <c r="E267" t="s">
        <v>148</v>
      </c>
      <c r="F267" s="316">
        <v>9.6000000000000002E-2</v>
      </c>
      <c r="G267" s="316">
        <v>9.9000000000000005E-2</v>
      </c>
      <c r="H267" s="316">
        <v>0.1</v>
      </c>
      <c r="I267" s="315" t="s">
        <v>133</v>
      </c>
      <c r="J267" s="315" t="s">
        <v>133</v>
      </c>
      <c r="K267" s="315" t="s">
        <v>133</v>
      </c>
      <c r="L267" s="315" t="s">
        <v>133</v>
      </c>
      <c r="M267" s="315" t="s">
        <v>133</v>
      </c>
      <c r="N267" s="315" t="s">
        <v>133</v>
      </c>
      <c r="O267" s="315" t="s">
        <v>133</v>
      </c>
      <c r="P267" s="315" t="s">
        <v>133</v>
      </c>
      <c r="Q267" s="315" t="s">
        <v>133</v>
      </c>
    </row>
    <row r="268" spans="1:17">
      <c r="A268" t="s">
        <v>227</v>
      </c>
      <c r="B268" t="s">
        <v>214</v>
      </c>
      <c r="C268" t="s">
        <v>215</v>
      </c>
      <c r="D268" t="s">
        <v>147</v>
      </c>
      <c r="E268" t="s">
        <v>134</v>
      </c>
      <c r="F268" s="315" t="s">
        <v>133</v>
      </c>
      <c r="G268" s="315" t="s">
        <v>133</v>
      </c>
      <c r="H268" s="315" t="s">
        <v>133</v>
      </c>
      <c r="I268" s="315" t="s">
        <v>133</v>
      </c>
      <c r="J268" s="315" t="s">
        <v>133</v>
      </c>
      <c r="K268" s="315" t="s">
        <v>133</v>
      </c>
      <c r="L268" s="315" t="s">
        <v>133</v>
      </c>
      <c r="M268" s="315" t="s">
        <v>133</v>
      </c>
      <c r="N268" s="315" t="s">
        <v>133</v>
      </c>
      <c r="O268" s="315" t="s">
        <v>133</v>
      </c>
      <c r="P268" s="315" t="s">
        <v>133</v>
      </c>
      <c r="Q268" s="316">
        <v>0</v>
      </c>
    </row>
    <row r="269" spans="1:17">
      <c r="A269" t="s">
        <v>227</v>
      </c>
      <c r="B269" t="s">
        <v>216</v>
      </c>
      <c r="C269" t="s">
        <v>217</v>
      </c>
      <c r="D269" t="s">
        <v>147</v>
      </c>
      <c r="E269" t="s">
        <v>134</v>
      </c>
      <c r="F269" s="315" t="s">
        <v>133</v>
      </c>
      <c r="G269" s="315" t="s">
        <v>133</v>
      </c>
      <c r="H269" s="315" t="s">
        <v>133</v>
      </c>
      <c r="I269" s="315" t="s">
        <v>133</v>
      </c>
      <c r="J269" s="315" t="s">
        <v>133</v>
      </c>
      <c r="K269" s="315" t="s">
        <v>133</v>
      </c>
      <c r="L269" s="315" t="s">
        <v>133</v>
      </c>
      <c r="M269" s="315" t="s">
        <v>133</v>
      </c>
      <c r="N269" s="315" t="s">
        <v>133</v>
      </c>
      <c r="O269" s="315" t="s">
        <v>133</v>
      </c>
      <c r="P269" s="315" t="s">
        <v>133</v>
      </c>
      <c r="Q269" s="316">
        <v>0</v>
      </c>
    </row>
    <row r="270" spans="1:17">
      <c r="A270" t="s">
        <v>227</v>
      </c>
      <c r="B270" t="s">
        <v>218</v>
      </c>
      <c r="C270" t="s">
        <v>219</v>
      </c>
      <c r="D270" t="s">
        <v>147</v>
      </c>
      <c r="E270" t="s">
        <v>134</v>
      </c>
      <c r="F270" s="315" t="s">
        <v>133</v>
      </c>
      <c r="G270" s="315" t="s">
        <v>133</v>
      </c>
      <c r="H270" s="315" t="s">
        <v>133</v>
      </c>
      <c r="I270" s="315" t="s">
        <v>133</v>
      </c>
      <c r="J270" s="315" t="s">
        <v>133</v>
      </c>
      <c r="K270" s="315" t="s">
        <v>133</v>
      </c>
      <c r="L270" s="315" t="s">
        <v>133</v>
      </c>
      <c r="M270" s="315" t="s">
        <v>133</v>
      </c>
      <c r="N270" s="315" t="s">
        <v>133</v>
      </c>
      <c r="O270" s="315" t="s">
        <v>133</v>
      </c>
      <c r="P270" s="315" t="s">
        <v>133</v>
      </c>
      <c r="Q270" s="316">
        <v>0</v>
      </c>
    </row>
    <row r="271" spans="1:17">
      <c r="A271" t="s">
        <v>227</v>
      </c>
      <c r="B271" t="s">
        <v>220</v>
      </c>
      <c r="C271" t="s">
        <v>206</v>
      </c>
      <c r="D271" t="s">
        <v>207</v>
      </c>
      <c r="E271" t="s">
        <v>134</v>
      </c>
      <c r="F271" s="315" t="s">
        <v>133</v>
      </c>
      <c r="G271" s="315" t="s">
        <v>133</v>
      </c>
      <c r="H271" s="315" t="s">
        <v>133</v>
      </c>
      <c r="I271" s="315" t="s">
        <v>133</v>
      </c>
      <c r="J271" s="315" t="s">
        <v>133</v>
      </c>
      <c r="K271" s="315" t="s">
        <v>133</v>
      </c>
      <c r="L271" s="315" t="s">
        <v>133</v>
      </c>
      <c r="M271" s="315" t="s">
        <v>133</v>
      </c>
      <c r="N271" s="315" t="s">
        <v>133</v>
      </c>
      <c r="O271" s="315" t="s">
        <v>133</v>
      </c>
      <c r="P271" s="315" t="s">
        <v>133</v>
      </c>
      <c r="Q271" s="319">
        <v>0.36447859829587698</v>
      </c>
    </row>
    <row r="272" spans="1:17">
      <c r="A272" t="s">
        <v>227</v>
      </c>
      <c r="B272" t="s">
        <v>221</v>
      </c>
      <c r="C272" t="s">
        <v>209</v>
      </c>
      <c r="D272" t="s">
        <v>207</v>
      </c>
      <c r="E272" t="s">
        <v>134</v>
      </c>
      <c r="F272" s="315" t="s">
        <v>133</v>
      </c>
      <c r="G272" s="315" t="s">
        <v>133</v>
      </c>
      <c r="H272" s="315" t="s">
        <v>133</v>
      </c>
      <c r="I272" s="315" t="s">
        <v>133</v>
      </c>
      <c r="J272" s="315" t="s">
        <v>133</v>
      </c>
      <c r="K272" s="315" t="s">
        <v>133</v>
      </c>
      <c r="L272" s="315" t="s">
        <v>133</v>
      </c>
      <c r="M272" s="315" t="s">
        <v>133</v>
      </c>
      <c r="N272" s="315" t="s">
        <v>133</v>
      </c>
      <c r="O272" s="315" t="s">
        <v>133</v>
      </c>
      <c r="P272" s="315" t="s">
        <v>133</v>
      </c>
      <c r="Q272" s="319">
        <v>0.63552140170412297</v>
      </c>
    </row>
    <row r="273" spans="1:17">
      <c r="A273" t="s">
        <v>228</v>
      </c>
      <c r="B273" t="s">
        <v>145</v>
      </c>
      <c r="C273" t="s">
        <v>146</v>
      </c>
      <c r="D273" t="s">
        <v>147</v>
      </c>
      <c r="E273" t="s">
        <v>148</v>
      </c>
      <c r="F273" s="316">
        <v>66.795000000000002</v>
      </c>
      <c r="G273" s="316">
        <v>80.703999999999994</v>
      </c>
      <c r="H273" s="316">
        <v>78.869</v>
      </c>
      <c r="I273" s="315" t="s">
        <v>133</v>
      </c>
      <c r="J273" s="315" t="s">
        <v>133</v>
      </c>
      <c r="K273" s="315" t="s">
        <v>133</v>
      </c>
      <c r="L273" s="315" t="s">
        <v>133</v>
      </c>
      <c r="M273" s="315" t="s">
        <v>133</v>
      </c>
      <c r="N273" s="315" t="s">
        <v>133</v>
      </c>
      <c r="O273" s="315" t="s">
        <v>133</v>
      </c>
      <c r="P273" s="315" t="s">
        <v>133</v>
      </c>
      <c r="Q273" s="315" t="s">
        <v>133</v>
      </c>
    </row>
    <row r="274" spans="1:17">
      <c r="A274" t="s">
        <v>228</v>
      </c>
      <c r="B274" t="s">
        <v>149</v>
      </c>
      <c r="C274" t="s">
        <v>150</v>
      </c>
      <c r="D274" t="s">
        <v>147</v>
      </c>
      <c r="E274" t="s">
        <v>148</v>
      </c>
      <c r="F274" s="316">
        <v>809.00099999999998</v>
      </c>
      <c r="G274" s="316">
        <v>867.49800000000005</v>
      </c>
      <c r="H274" s="316">
        <v>1041.145</v>
      </c>
      <c r="I274" s="315" t="s">
        <v>133</v>
      </c>
      <c r="J274" s="315" t="s">
        <v>133</v>
      </c>
      <c r="K274" s="315" t="s">
        <v>133</v>
      </c>
      <c r="L274" s="315" t="s">
        <v>133</v>
      </c>
      <c r="M274" s="315" t="s">
        <v>133</v>
      </c>
      <c r="N274" s="315" t="s">
        <v>133</v>
      </c>
      <c r="O274" s="315" t="s">
        <v>133</v>
      </c>
      <c r="P274" s="315" t="s">
        <v>133</v>
      </c>
      <c r="Q274" s="315" t="s">
        <v>133</v>
      </c>
    </row>
    <row r="275" spans="1:17">
      <c r="A275" t="s">
        <v>228</v>
      </c>
      <c r="B275" t="s">
        <v>151</v>
      </c>
      <c r="C275" t="s">
        <v>152</v>
      </c>
      <c r="D275" t="s">
        <v>147</v>
      </c>
      <c r="E275" t="s">
        <v>148</v>
      </c>
      <c r="F275" s="316">
        <v>633.15599999999995</v>
      </c>
      <c r="G275" s="316">
        <v>748.55899999999997</v>
      </c>
      <c r="H275" s="316">
        <v>944.79100000000005</v>
      </c>
      <c r="I275" s="315" t="s">
        <v>133</v>
      </c>
      <c r="J275" s="315" t="s">
        <v>133</v>
      </c>
      <c r="K275" s="315" t="s">
        <v>133</v>
      </c>
      <c r="L275" s="315" t="s">
        <v>133</v>
      </c>
      <c r="M275" s="315" t="s">
        <v>133</v>
      </c>
      <c r="N275" s="315" t="s">
        <v>133</v>
      </c>
      <c r="O275" s="315" t="s">
        <v>133</v>
      </c>
      <c r="P275" s="315" t="s">
        <v>133</v>
      </c>
      <c r="Q275" s="315" t="s">
        <v>133</v>
      </c>
    </row>
    <row r="276" spans="1:17">
      <c r="A276" t="s">
        <v>228</v>
      </c>
      <c r="B276" t="s">
        <v>153</v>
      </c>
      <c r="C276" t="s">
        <v>154</v>
      </c>
      <c r="D276" t="s">
        <v>147</v>
      </c>
      <c r="E276" t="s">
        <v>148</v>
      </c>
      <c r="F276" s="316">
        <v>19.248999999999999</v>
      </c>
      <c r="G276" s="316">
        <v>29.329000000000001</v>
      </c>
      <c r="H276" s="316">
        <v>33.323999999999998</v>
      </c>
      <c r="I276" s="315" t="s">
        <v>133</v>
      </c>
      <c r="J276" s="315" t="s">
        <v>133</v>
      </c>
      <c r="K276" s="315" t="s">
        <v>133</v>
      </c>
      <c r="L276" s="315" t="s">
        <v>133</v>
      </c>
      <c r="M276" s="315" t="s">
        <v>133</v>
      </c>
      <c r="N276" s="315" t="s">
        <v>133</v>
      </c>
      <c r="O276" s="315" t="s">
        <v>133</v>
      </c>
      <c r="P276" s="315" t="s">
        <v>133</v>
      </c>
      <c r="Q276" s="315" t="s">
        <v>133</v>
      </c>
    </row>
    <row r="277" spans="1:17">
      <c r="A277" t="s">
        <v>228</v>
      </c>
      <c r="B277" t="s">
        <v>155</v>
      </c>
      <c r="C277" t="s">
        <v>156</v>
      </c>
      <c r="D277" t="s">
        <v>147</v>
      </c>
      <c r="E277" t="s">
        <v>148</v>
      </c>
      <c r="F277" s="315" t="s">
        <v>133</v>
      </c>
      <c r="G277" s="316">
        <v>0</v>
      </c>
      <c r="H277" s="316">
        <v>0</v>
      </c>
      <c r="I277" s="315" t="s">
        <v>133</v>
      </c>
      <c r="J277" s="315" t="s">
        <v>133</v>
      </c>
      <c r="K277" s="315" t="s">
        <v>133</v>
      </c>
      <c r="L277" s="315" t="s">
        <v>133</v>
      </c>
      <c r="M277" s="315" t="s">
        <v>133</v>
      </c>
      <c r="N277" s="315" t="s">
        <v>133</v>
      </c>
      <c r="O277" s="315" t="s">
        <v>133</v>
      </c>
      <c r="P277" s="315" t="s">
        <v>133</v>
      </c>
      <c r="Q277" s="315" t="s">
        <v>133</v>
      </c>
    </row>
    <row r="278" spans="1:17">
      <c r="A278" t="s">
        <v>228</v>
      </c>
      <c r="B278" t="s">
        <v>157</v>
      </c>
      <c r="C278" t="s">
        <v>158</v>
      </c>
      <c r="D278" t="s">
        <v>147</v>
      </c>
      <c r="E278" t="s">
        <v>148</v>
      </c>
      <c r="F278" s="315" t="s">
        <v>133</v>
      </c>
      <c r="G278" s="316">
        <v>0</v>
      </c>
      <c r="H278" s="316">
        <v>0</v>
      </c>
      <c r="I278" s="315" t="s">
        <v>133</v>
      </c>
      <c r="J278" s="315" t="s">
        <v>133</v>
      </c>
      <c r="K278" s="315" t="s">
        <v>133</v>
      </c>
      <c r="L278" s="315" t="s">
        <v>133</v>
      </c>
      <c r="M278" s="315" t="s">
        <v>133</v>
      </c>
      <c r="N278" s="315" t="s">
        <v>133</v>
      </c>
      <c r="O278" s="315" t="s">
        <v>133</v>
      </c>
      <c r="P278" s="315" t="s">
        <v>133</v>
      </c>
      <c r="Q278" s="315" t="s">
        <v>133</v>
      </c>
    </row>
    <row r="279" spans="1:17">
      <c r="A279" t="s">
        <v>228</v>
      </c>
      <c r="B279" t="s">
        <v>159</v>
      </c>
      <c r="C279" t="s">
        <v>160</v>
      </c>
      <c r="D279" t="s">
        <v>147</v>
      </c>
      <c r="E279" t="s">
        <v>148</v>
      </c>
      <c r="F279" s="315" t="s">
        <v>133</v>
      </c>
      <c r="G279" s="316">
        <v>0</v>
      </c>
      <c r="H279" s="316">
        <v>0</v>
      </c>
      <c r="I279" s="315" t="s">
        <v>133</v>
      </c>
      <c r="J279" s="315" t="s">
        <v>133</v>
      </c>
      <c r="K279" s="315" t="s">
        <v>133</v>
      </c>
      <c r="L279" s="315" t="s">
        <v>133</v>
      </c>
      <c r="M279" s="315" t="s">
        <v>133</v>
      </c>
      <c r="N279" s="315" t="s">
        <v>133</v>
      </c>
      <c r="O279" s="315" t="s">
        <v>133</v>
      </c>
      <c r="P279" s="315" t="s">
        <v>133</v>
      </c>
      <c r="Q279" s="315" t="s">
        <v>133</v>
      </c>
    </row>
    <row r="280" spans="1:17">
      <c r="A280" t="s">
        <v>228</v>
      </c>
      <c r="B280" t="s">
        <v>161</v>
      </c>
      <c r="C280" t="s">
        <v>162</v>
      </c>
      <c r="D280" t="s">
        <v>147</v>
      </c>
      <c r="E280" t="s">
        <v>148</v>
      </c>
      <c r="F280" s="315" t="s">
        <v>133</v>
      </c>
      <c r="G280" s="316">
        <v>0</v>
      </c>
      <c r="H280" s="316">
        <v>0</v>
      </c>
      <c r="I280" s="315" t="s">
        <v>133</v>
      </c>
      <c r="J280" s="315" t="s">
        <v>133</v>
      </c>
      <c r="K280" s="315" t="s">
        <v>133</v>
      </c>
      <c r="L280" s="315" t="s">
        <v>133</v>
      </c>
      <c r="M280" s="315" t="s">
        <v>133</v>
      </c>
      <c r="N280" s="315" t="s">
        <v>133</v>
      </c>
      <c r="O280" s="315" t="s">
        <v>133</v>
      </c>
      <c r="P280" s="315" t="s">
        <v>133</v>
      </c>
      <c r="Q280" s="315" t="s">
        <v>133</v>
      </c>
    </row>
    <row r="281" spans="1:17">
      <c r="A281" t="s">
        <v>228</v>
      </c>
      <c r="B281" t="s">
        <v>163</v>
      </c>
      <c r="C281" t="s">
        <v>164</v>
      </c>
      <c r="D281" t="s">
        <v>147</v>
      </c>
      <c r="E281" t="s">
        <v>148</v>
      </c>
      <c r="F281" s="315" t="s">
        <v>133</v>
      </c>
      <c r="G281" s="316">
        <v>0</v>
      </c>
      <c r="H281" s="316">
        <v>1.0620000000000001</v>
      </c>
      <c r="I281" s="315" t="s">
        <v>133</v>
      </c>
      <c r="J281" s="315" t="s">
        <v>133</v>
      </c>
      <c r="K281" s="315" t="s">
        <v>133</v>
      </c>
      <c r="L281" s="315" t="s">
        <v>133</v>
      </c>
      <c r="M281" s="315" t="s">
        <v>133</v>
      </c>
      <c r="N281" s="315" t="s">
        <v>133</v>
      </c>
      <c r="O281" s="315" t="s">
        <v>133</v>
      </c>
      <c r="P281" s="315" t="s">
        <v>133</v>
      </c>
      <c r="Q281" s="315" t="s">
        <v>133</v>
      </c>
    </row>
    <row r="282" spans="1:17">
      <c r="A282" t="s">
        <v>228</v>
      </c>
      <c r="B282" t="s">
        <v>165</v>
      </c>
      <c r="C282" t="s">
        <v>166</v>
      </c>
      <c r="D282" t="s">
        <v>147</v>
      </c>
      <c r="E282" t="s">
        <v>148</v>
      </c>
      <c r="F282" s="315" t="s">
        <v>133</v>
      </c>
      <c r="G282" s="316">
        <v>0</v>
      </c>
      <c r="H282" s="316">
        <v>0</v>
      </c>
      <c r="I282" s="315" t="s">
        <v>133</v>
      </c>
      <c r="J282" s="315" t="s">
        <v>133</v>
      </c>
      <c r="K282" s="315" t="s">
        <v>133</v>
      </c>
      <c r="L282" s="315" t="s">
        <v>133</v>
      </c>
      <c r="M282" s="315" t="s">
        <v>133</v>
      </c>
      <c r="N282" s="315" t="s">
        <v>133</v>
      </c>
      <c r="O282" s="315" t="s">
        <v>133</v>
      </c>
      <c r="P282" s="315" t="s">
        <v>133</v>
      </c>
      <c r="Q282" s="315" t="s">
        <v>133</v>
      </c>
    </row>
    <row r="283" spans="1:17">
      <c r="A283" t="s">
        <v>228</v>
      </c>
      <c r="B283" t="s">
        <v>167</v>
      </c>
      <c r="C283" t="s">
        <v>168</v>
      </c>
      <c r="D283" t="s">
        <v>147</v>
      </c>
      <c r="E283" t="s">
        <v>148</v>
      </c>
      <c r="F283" s="315" t="s">
        <v>133</v>
      </c>
      <c r="G283" s="316">
        <v>0</v>
      </c>
      <c r="H283" s="316">
        <v>0</v>
      </c>
      <c r="I283" s="315" t="s">
        <v>133</v>
      </c>
      <c r="J283" s="315" t="s">
        <v>133</v>
      </c>
      <c r="K283" s="315" t="s">
        <v>133</v>
      </c>
      <c r="L283" s="315" t="s">
        <v>133</v>
      </c>
      <c r="M283" s="315" t="s">
        <v>133</v>
      </c>
      <c r="N283" s="315" t="s">
        <v>133</v>
      </c>
      <c r="O283" s="315" t="s">
        <v>133</v>
      </c>
      <c r="P283" s="315" t="s">
        <v>133</v>
      </c>
      <c r="Q283" s="315" t="s">
        <v>133</v>
      </c>
    </row>
    <row r="284" spans="1:17">
      <c r="A284" t="s">
        <v>228</v>
      </c>
      <c r="B284" t="s">
        <v>169</v>
      </c>
      <c r="C284" t="s">
        <v>170</v>
      </c>
      <c r="D284" t="s">
        <v>147</v>
      </c>
      <c r="E284" t="s">
        <v>148</v>
      </c>
      <c r="F284" s="315" t="s">
        <v>133</v>
      </c>
      <c r="G284" s="316">
        <v>0</v>
      </c>
      <c r="H284" s="316">
        <v>0</v>
      </c>
      <c r="I284" s="315" t="s">
        <v>133</v>
      </c>
      <c r="J284" s="315" t="s">
        <v>133</v>
      </c>
      <c r="K284" s="315" t="s">
        <v>133</v>
      </c>
      <c r="L284" s="315" t="s">
        <v>133</v>
      </c>
      <c r="M284" s="315" t="s">
        <v>133</v>
      </c>
      <c r="N284" s="315" t="s">
        <v>133</v>
      </c>
      <c r="O284" s="315" t="s">
        <v>133</v>
      </c>
      <c r="P284" s="315" t="s">
        <v>133</v>
      </c>
      <c r="Q284" s="315" t="s">
        <v>133</v>
      </c>
    </row>
    <row r="285" spans="1:17">
      <c r="A285" t="s">
        <v>228</v>
      </c>
      <c r="B285" t="s">
        <v>171</v>
      </c>
      <c r="C285" t="s">
        <v>172</v>
      </c>
      <c r="D285" t="s">
        <v>147</v>
      </c>
      <c r="E285" t="s">
        <v>148</v>
      </c>
      <c r="F285" s="315" t="s">
        <v>133</v>
      </c>
      <c r="G285" s="316">
        <v>0</v>
      </c>
      <c r="H285" s="316">
        <v>0</v>
      </c>
      <c r="I285" s="315" t="s">
        <v>133</v>
      </c>
      <c r="J285" s="315" t="s">
        <v>133</v>
      </c>
      <c r="K285" s="315" t="s">
        <v>133</v>
      </c>
      <c r="L285" s="315" t="s">
        <v>133</v>
      </c>
      <c r="M285" s="315" t="s">
        <v>133</v>
      </c>
      <c r="N285" s="315" t="s">
        <v>133</v>
      </c>
      <c r="O285" s="315" t="s">
        <v>133</v>
      </c>
      <c r="P285" s="315" t="s">
        <v>133</v>
      </c>
      <c r="Q285" s="315" t="s">
        <v>133</v>
      </c>
    </row>
    <row r="286" spans="1:17">
      <c r="A286" t="s">
        <v>228</v>
      </c>
      <c r="B286" t="s">
        <v>173</v>
      </c>
      <c r="C286" t="s">
        <v>174</v>
      </c>
      <c r="D286" t="s">
        <v>147</v>
      </c>
      <c r="E286" t="s">
        <v>148</v>
      </c>
      <c r="F286" s="315" t="s">
        <v>133</v>
      </c>
      <c r="G286" s="316">
        <v>0</v>
      </c>
      <c r="H286" s="316">
        <v>0</v>
      </c>
      <c r="I286" s="315" t="s">
        <v>133</v>
      </c>
      <c r="J286" s="315" t="s">
        <v>133</v>
      </c>
      <c r="K286" s="315" t="s">
        <v>133</v>
      </c>
      <c r="L286" s="315" t="s">
        <v>133</v>
      </c>
      <c r="M286" s="315" t="s">
        <v>133</v>
      </c>
      <c r="N286" s="315" t="s">
        <v>133</v>
      </c>
      <c r="O286" s="315" t="s">
        <v>133</v>
      </c>
      <c r="P286" s="315" t="s">
        <v>133</v>
      </c>
      <c r="Q286" s="315" t="s">
        <v>133</v>
      </c>
    </row>
    <row r="287" spans="1:17">
      <c r="A287" t="s">
        <v>228</v>
      </c>
      <c r="B287" t="s">
        <v>175</v>
      </c>
      <c r="C287" t="s">
        <v>176</v>
      </c>
      <c r="D287" t="s">
        <v>147</v>
      </c>
      <c r="E287" t="s">
        <v>148</v>
      </c>
      <c r="F287" s="316">
        <v>3.8069999999999999</v>
      </c>
      <c r="G287" s="316">
        <v>4.7519999999999998</v>
      </c>
      <c r="H287" s="316">
        <v>3.3239999999999998</v>
      </c>
      <c r="I287" s="315" t="s">
        <v>133</v>
      </c>
      <c r="J287" s="315" t="s">
        <v>133</v>
      </c>
      <c r="K287" s="315" t="s">
        <v>133</v>
      </c>
      <c r="L287" s="315" t="s">
        <v>133</v>
      </c>
      <c r="M287" s="315" t="s">
        <v>133</v>
      </c>
      <c r="N287" s="315" t="s">
        <v>133</v>
      </c>
      <c r="O287" s="315" t="s">
        <v>133</v>
      </c>
      <c r="P287" s="315" t="s">
        <v>133</v>
      </c>
      <c r="Q287" s="315" t="s">
        <v>133</v>
      </c>
    </row>
    <row r="288" spans="1:17">
      <c r="A288" t="s">
        <v>228</v>
      </c>
      <c r="B288" t="s">
        <v>177</v>
      </c>
      <c r="C288" t="s">
        <v>178</v>
      </c>
      <c r="D288" t="s">
        <v>147</v>
      </c>
      <c r="E288" t="s">
        <v>148</v>
      </c>
      <c r="F288" s="316">
        <v>79.034000000000006</v>
      </c>
      <c r="G288" s="316">
        <v>49.743000000000002</v>
      </c>
      <c r="H288" s="316">
        <v>68</v>
      </c>
      <c r="I288" s="315" t="s">
        <v>133</v>
      </c>
      <c r="J288" s="315" t="s">
        <v>133</v>
      </c>
      <c r="K288" s="315" t="s">
        <v>133</v>
      </c>
      <c r="L288" s="315" t="s">
        <v>133</v>
      </c>
      <c r="M288" s="315" t="s">
        <v>133</v>
      </c>
      <c r="N288" s="315" t="s">
        <v>133</v>
      </c>
      <c r="O288" s="315" t="s">
        <v>133</v>
      </c>
      <c r="P288" s="315" t="s">
        <v>133</v>
      </c>
      <c r="Q288" s="315" t="s">
        <v>133</v>
      </c>
    </row>
    <row r="289" spans="1:17">
      <c r="A289" t="s">
        <v>228</v>
      </c>
      <c r="B289" t="s">
        <v>179</v>
      </c>
      <c r="C289" t="s">
        <v>180</v>
      </c>
      <c r="D289" t="s">
        <v>147</v>
      </c>
      <c r="E289" t="s">
        <v>148</v>
      </c>
      <c r="F289" s="316">
        <v>37.65</v>
      </c>
      <c r="G289" s="316">
        <v>25.771000000000001</v>
      </c>
      <c r="H289" s="316">
        <v>43.67</v>
      </c>
      <c r="I289" s="315" t="s">
        <v>133</v>
      </c>
      <c r="J289" s="315" t="s">
        <v>133</v>
      </c>
      <c r="K289" s="315" t="s">
        <v>133</v>
      </c>
      <c r="L289" s="315" t="s">
        <v>133</v>
      </c>
      <c r="M289" s="315" t="s">
        <v>133</v>
      </c>
      <c r="N289" s="315" t="s">
        <v>133</v>
      </c>
      <c r="O289" s="315" t="s">
        <v>133</v>
      </c>
      <c r="P289" s="315" t="s">
        <v>133</v>
      </c>
      <c r="Q289" s="315" t="s">
        <v>133</v>
      </c>
    </row>
    <row r="290" spans="1:17">
      <c r="A290" t="s">
        <v>228</v>
      </c>
      <c r="B290" t="s">
        <v>181</v>
      </c>
      <c r="C290" t="s">
        <v>182</v>
      </c>
      <c r="D290" t="s">
        <v>147</v>
      </c>
      <c r="E290" t="s">
        <v>148</v>
      </c>
      <c r="F290" s="316">
        <v>0.47699999999999998</v>
      </c>
      <c r="G290" s="316">
        <v>6.335</v>
      </c>
      <c r="H290" s="316">
        <v>0.499</v>
      </c>
      <c r="I290" s="315" t="s">
        <v>133</v>
      </c>
      <c r="J290" s="315" t="s">
        <v>133</v>
      </c>
      <c r="K290" s="315" t="s">
        <v>133</v>
      </c>
      <c r="L290" s="315" t="s">
        <v>133</v>
      </c>
      <c r="M290" s="315" t="s">
        <v>133</v>
      </c>
      <c r="N290" s="315" t="s">
        <v>133</v>
      </c>
      <c r="O290" s="315" t="s">
        <v>133</v>
      </c>
      <c r="P290" s="315" t="s">
        <v>133</v>
      </c>
      <c r="Q290" s="315" t="s">
        <v>133</v>
      </c>
    </row>
    <row r="291" spans="1:17">
      <c r="A291" t="s">
        <v>228</v>
      </c>
      <c r="B291" t="s">
        <v>183</v>
      </c>
      <c r="C291" t="s">
        <v>184</v>
      </c>
      <c r="D291" t="s">
        <v>147</v>
      </c>
      <c r="E291" t="s">
        <v>148</v>
      </c>
      <c r="F291" s="316">
        <v>0</v>
      </c>
      <c r="G291" s="316">
        <v>0</v>
      </c>
      <c r="H291" s="316">
        <v>0</v>
      </c>
      <c r="I291" s="315" t="s">
        <v>133</v>
      </c>
      <c r="J291" s="315" t="s">
        <v>133</v>
      </c>
      <c r="K291" s="315" t="s">
        <v>133</v>
      </c>
      <c r="L291" s="315" t="s">
        <v>133</v>
      </c>
      <c r="M291" s="315" t="s">
        <v>133</v>
      </c>
      <c r="N291" s="315" t="s">
        <v>133</v>
      </c>
      <c r="O291" s="315" t="s">
        <v>133</v>
      </c>
      <c r="P291" s="315" t="s">
        <v>133</v>
      </c>
      <c r="Q291" s="315" t="s">
        <v>133</v>
      </c>
    </row>
    <row r="292" spans="1:17">
      <c r="A292" t="s">
        <v>228</v>
      </c>
      <c r="B292" t="s">
        <v>185</v>
      </c>
      <c r="C292" t="s">
        <v>186</v>
      </c>
      <c r="D292" t="s">
        <v>147</v>
      </c>
      <c r="E292" t="s">
        <v>134</v>
      </c>
      <c r="F292" s="315" t="s">
        <v>133</v>
      </c>
      <c r="G292" s="315" t="s">
        <v>133</v>
      </c>
      <c r="H292" s="315" t="s">
        <v>133</v>
      </c>
      <c r="I292" s="315" t="s">
        <v>133</v>
      </c>
      <c r="J292" s="315" t="s">
        <v>133</v>
      </c>
      <c r="K292" s="315" t="s">
        <v>133</v>
      </c>
      <c r="L292" s="315" t="s">
        <v>133</v>
      </c>
      <c r="M292" s="315" t="s">
        <v>133</v>
      </c>
      <c r="N292" s="315" t="s">
        <v>133</v>
      </c>
      <c r="O292" s="315" t="s">
        <v>133</v>
      </c>
      <c r="P292" s="315" t="s">
        <v>133</v>
      </c>
      <c r="Q292" s="316">
        <v>342.35834468158703</v>
      </c>
    </row>
    <row r="293" spans="1:17">
      <c r="A293" t="s">
        <v>228</v>
      </c>
      <c r="B293" t="s">
        <v>187</v>
      </c>
      <c r="C293" t="s">
        <v>188</v>
      </c>
      <c r="D293" t="s">
        <v>147</v>
      </c>
      <c r="E293" t="s">
        <v>134</v>
      </c>
      <c r="F293" s="315" t="s">
        <v>133</v>
      </c>
      <c r="G293" s="315" t="s">
        <v>133</v>
      </c>
      <c r="H293" s="315" t="s">
        <v>133</v>
      </c>
      <c r="I293" s="315" t="s">
        <v>133</v>
      </c>
      <c r="J293" s="315" t="s">
        <v>133</v>
      </c>
      <c r="K293" s="315" t="s">
        <v>133</v>
      </c>
      <c r="L293" s="315" t="s">
        <v>133</v>
      </c>
      <c r="M293" s="315" t="s">
        <v>133</v>
      </c>
      <c r="N293" s="315" t="s">
        <v>133</v>
      </c>
      <c r="O293" s="315" t="s">
        <v>133</v>
      </c>
      <c r="P293" s="315" t="s">
        <v>133</v>
      </c>
      <c r="Q293" s="316">
        <v>3357.7962049441599</v>
      </c>
    </row>
    <row r="294" spans="1:17">
      <c r="A294" t="s">
        <v>228</v>
      </c>
      <c r="B294" t="s">
        <v>189</v>
      </c>
      <c r="C294" t="s">
        <v>190</v>
      </c>
      <c r="D294" t="s">
        <v>147</v>
      </c>
      <c r="E294" t="s">
        <v>134</v>
      </c>
      <c r="F294" s="315" t="s">
        <v>133</v>
      </c>
      <c r="G294" s="315" t="s">
        <v>133</v>
      </c>
      <c r="H294" s="315" t="s">
        <v>133</v>
      </c>
      <c r="I294" s="315" t="s">
        <v>133</v>
      </c>
      <c r="J294" s="315" t="s">
        <v>133</v>
      </c>
      <c r="K294" s="315" t="s">
        <v>133</v>
      </c>
      <c r="L294" s="315" t="s">
        <v>133</v>
      </c>
      <c r="M294" s="315" t="s">
        <v>133</v>
      </c>
      <c r="N294" s="315" t="s">
        <v>133</v>
      </c>
      <c r="O294" s="315" t="s">
        <v>133</v>
      </c>
      <c r="P294" s="315" t="s">
        <v>133</v>
      </c>
      <c r="Q294" s="316">
        <v>583.33004375478799</v>
      </c>
    </row>
    <row r="295" spans="1:17">
      <c r="A295" t="s">
        <v>228</v>
      </c>
      <c r="B295" t="s">
        <v>191</v>
      </c>
      <c r="C295" t="s">
        <v>192</v>
      </c>
      <c r="D295" t="s">
        <v>147</v>
      </c>
      <c r="E295" t="s">
        <v>134</v>
      </c>
      <c r="F295" s="315" t="s">
        <v>133</v>
      </c>
      <c r="G295" s="315" t="s">
        <v>133</v>
      </c>
      <c r="H295" s="315" t="s">
        <v>133</v>
      </c>
      <c r="I295" s="315" t="s">
        <v>133</v>
      </c>
      <c r="J295" s="315" t="s">
        <v>133</v>
      </c>
      <c r="K295" s="315" t="s">
        <v>133</v>
      </c>
      <c r="L295" s="315" t="s">
        <v>133</v>
      </c>
      <c r="M295" s="315" t="s">
        <v>133</v>
      </c>
      <c r="N295" s="315" t="s">
        <v>133</v>
      </c>
      <c r="O295" s="315" t="s">
        <v>133</v>
      </c>
      <c r="P295" s="315" t="s">
        <v>133</v>
      </c>
      <c r="Q295" s="316">
        <v>3413.8259429657601</v>
      </c>
    </row>
    <row r="296" spans="1:17">
      <c r="A296" t="s">
        <v>228</v>
      </c>
      <c r="B296" t="s">
        <v>193</v>
      </c>
      <c r="C296" t="s">
        <v>194</v>
      </c>
      <c r="D296" t="s">
        <v>147</v>
      </c>
      <c r="E296" t="s">
        <v>134</v>
      </c>
      <c r="F296" s="315" t="s">
        <v>133</v>
      </c>
      <c r="G296" s="315" t="s">
        <v>133</v>
      </c>
      <c r="H296" s="315" t="s">
        <v>133</v>
      </c>
      <c r="I296" s="315" t="s">
        <v>133</v>
      </c>
      <c r="J296" s="315" t="s">
        <v>133</v>
      </c>
      <c r="K296" s="315" t="s">
        <v>133</v>
      </c>
      <c r="L296" s="315" t="s">
        <v>133</v>
      </c>
      <c r="M296" s="315" t="s">
        <v>133</v>
      </c>
      <c r="N296" s="315" t="s">
        <v>133</v>
      </c>
      <c r="O296" s="315" t="s">
        <v>133</v>
      </c>
      <c r="P296" s="315" t="s">
        <v>133</v>
      </c>
      <c r="Q296" s="316">
        <v>17.0056612244009</v>
      </c>
    </row>
    <row r="297" spans="1:17">
      <c r="A297" t="s">
        <v>228</v>
      </c>
      <c r="B297" t="s">
        <v>195</v>
      </c>
      <c r="C297" t="s">
        <v>196</v>
      </c>
      <c r="D297" t="s">
        <v>147</v>
      </c>
      <c r="E297" t="s">
        <v>134</v>
      </c>
      <c r="F297" s="315" t="s">
        <v>133</v>
      </c>
      <c r="G297" s="315" t="s">
        <v>133</v>
      </c>
      <c r="H297" s="315" t="s">
        <v>133</v>
      </c>
      <c r="I297" s="315" t="s">
        <v>133</v>
      </c>
      <c r="J297" s="315" t="s">
        <v>133</v>
      </c>
      <c r="K297" s="315" t="s">
        <v>133</v>
      </c>
      <c r="L297" s="315" t="s">
        <v>133</v>
      </c>
      <c r="M297" s="315" t="s">
        <v>133</v>
      </c>
      <c r="N297" s="315" t="s">
        <v>133</v>
      </c>
      <c r="O297" s="315" t="s">
        <v>133</v>
      </c>
      <c r="P297" s="315" t="s">
        <v>133</v>
      </c>
      <c r="Q297" s="316">
        <v>352.64729700196301</v>
      </c>
    </row>
    <row r="298" spans="1:17">
      <c r="A298" t="s">
        <v>228</v>
      </c>
      <c r="B298" t="s">
        <v>197</v>
      </c>
      <c r="C298" t="s">
        <v>198</v>
      </c>
      <c r="D298" t="s">
        <v>147</v>
      </c>
      <c r="E298" t="s">
        <v>134</v>
      </c>
      <c r="F298" s="315" t="s">
        <v>133</v>
      </c>
      <c r="G298" s="315" t="s">
        <v>133</v>
      </c>
      <c r="H298" s="315" t="s">
        <v>133</v>
      </c>
      <c r="I298" s="315" t="s">
        <v>133</v>
      </c>
      <c r="J298" s="315" t="s">
        <v>133</v>
      </c>
      <c r="K298" s="315" t="s">
        <v>133</v>
      </c>
      <c r="L298" s="315" t="s">
        <v>133</v>
      </c>
      <c r="M298" s="315" t="s">
        <v>133</v>
      </c>
      <c r="N298" s="315" t="s">
        <v>133</v>
      </c>
      <c r="O298" s="315" t="s">
        <v>133</v>
      </c>
      <c r="P298" s="315" t="s">
        <v>133</v>
      </c>
      <c r="Q298" s="316">
        <v>45.340367252052197</v>
      </c>
    </row>
    <row r="299" spans="1:17">
      <c r="A299" t="s">
        <v>228</v>
      </c>
      <c r="B299" t="s">
        <v>199</v>
      </c>
      <c r="C299" t="s">
        <v>200</v>
      </c>
      <c r="D299" t="s">
        <v>147</v>
      </c>
      <c r="E299" t="s">
        <v>134</v>
      </c>
      <c r="F299" s="315" t="s">
        <v>133</v>
      </c>
      <c r="G299" s="315" t="s">
        <v>133</v>
      </c>
      <c r="H299" s="315" t="s">
        <v>133</v>
      </c>
      <c r="I299" s="315" t="s">
        <v>133</v>
      </c>
      <c r="J299" s="315" t="s">
        <v>133</v>
      </c>
      <c r="K299" s="315" t="s">
        <v>133</v>
      </c>
      <c r="L299" s="315" t="s">
        <v>133</v>
      </c>
      <c r="M299" s="315" t="s">
        <v>133</v>
      </c>
      <c r="N299" s="315" t="s">
        <v>133</v>
      </c>
      <c r="O299" s="315" t="s">
        <v>133</v>
      </c>
      <c r="P299" s="315" t="s">
        <v>133</v>
      </c>
      <c r="Q299" s="316">
        <v>131.28281258687201</v>
      </c>
    </row>
    <row r="300" spans="1:17">
      <c r="A300" t="s">
        <v>228</v>
      </c>
      <c r="B300" t="s">
        <v>201</v>
      </c>
      <c r="C300" t="s">
        <v>202</v>
      </c>
      <c r="D300" t="s">
        <v>147</v>
      </c>
      <c r="E300" t="s">
        <v>134</v>
      </c>
      <c r="F300" s="315" t="s">
        <v>133</v>
      </c>
      <c r="G300" s="315" t="s">
        <v>133</v>
      </c>
      <c r="H300" s="315" t="s">
        <v>133</v>
      </c>
      <c r="I300" s="315" t="s">
        <v>133</v>
      </c>
      <c r="J300" s="315" t="s">
        <v>133</v>
      </c>
      <c r="K300" s="315" t="s">
        <v>133</v>
      </c>
      <c r="L300" s="315" t="s">
        <v>133</v>
      </c>
      <c r="M300" s="315" t="s">
        <v>133</v>
      </c>
      <c r="N300" s="315" t="s">
        <v>133</v>
      </c>
      <c r="O300" s="315" t="s">
        <v>133</v>
      </c>
      <c r="P300" s="315" t="s">
        <v>133</v>
      </c>
      <c r="Q300" s="316">
        <v>64.6489986033082</v>
      </c>
    </row>
    <row r="301" spans="1:17">
      <c r="A301" t="s">
        <v>228</v>
      </c>
      <c r="B301" t="s">
        <v>203</v>
      </c>
      <c r="C301" t="s">
        <v>204</v>
      </c>
      <c r="D301" t="s">
        <v>147</v>
      </c>
      <c r="E301" t="s">
        <v>134</v>
      </c>
      <c r="F301" s="315" t="s">
        <v>133</v>
      </c>
      <c r="G301" s="315" t="s">
        <v>133</v>
      </c>
      <c r="H301" s="315" t="s">
        <v>133</v>
      </c>
      <c r="I301" s="315" t="s">
        <v>133</v>
      </c>
      <c r="J301" s="315" t="s">
        <v>133</v>
      </c>
      <c r="K301" s="315" t="s">
        <v>133</v>
      </c>
      <c r="L301" s="315" t="s">
        <v>133</v>
      </c>
      <c r="M301" s="315" t="s">
        <v>133</v>
      </c>
      <c r="N301" s="315" t="s">
        <v>133</v>
      </c>
      <c r="O301" s="315" t="s">
        <v>133</v>
      </c>
      <c r="P301" s="315" t="s">
        <v>133</v>
      </c>
      <c r="Q301" s="316">
        <v>0.38330565983781401</v>
      </c>
    </row>
    <row r="302" spans="1:17">
      <c r="A302" t="s">
        <v>228</v>
      </c>
      <c r="B302" t="s">
        <v>205</v>
      </c>
      <c r="C302" t="s">
        <v>206</v>
      </c>
      <c r="D302" t="s">
        <v>207</v>
      </c>
      <c r="E302" t="s">
        <v>134</v>
      </c>
      <c r="F302" s="315" t="s">
        <v>133</v>
      </c>
      <c r="G302" s="315" t="s">
        <v>133</v>
      </c>
      <c r="H302" s="315" t="s">
        <v>133</v>
      </c>
      <c r="I302" s="315" t="s">
        <v>133</v>
      </c>
      <c r="J302" s="315" t="s">
        <v>133</v>
      </c>
      <c r="K302" s="315" t="s">
        <v>133</v>
      </c>
      <c r="L302" s="315" t="s">
        <v>133</v>
      </c>
      <c r="M302" s="315" t="s">
        <v>133</v>
      </c>
      <c r="N302" s="315" t="s">
        <v>133</v>
      </c>
      <c r="O302" s="315" t="s">
        <v>133</v>
      </c>
      <c r="P302" s="315" t="s">
        <v>133</v>
      </c>
      <c r="Q302" s="319">
        <v>0.44221232134337496</v>
      </c>
    </row>
    <row r="303" spans="1:17">
      <c r="A303" t="s">
        <v>228</v>
      </c>
      <c r="B303" t="s">
        <v>208</v>
      </c>
      <c r="C303" t="s">
        <v>209</v>
      </c>
      <c r="D303" t="s">
        <v>207</v>
      </c>
      <c r="E303" t="s">
        <v>134</v>
      </c>
      <c r="F303" s="315" t="s">
        <v>133</v>
      </c>
      <c r="G303" s="315" t="s">
        <v>133</v>
      </c>
      <c r="H303" s="315" t="s">
        <v>133</v>
      </c>
      <c r="I303" s="315" t="s">
        <v>133</v>
      </c>
      <c r="J303" s="315" t="s">
        <v>133</v>
      </c>
      <c r="K303" s="315" t="s">
        <v>133</v>
      </c>
      <c r="L303" s="315" t="s">
        <v>133</v>
      </c>
      <c r="M303" s="315" t="s">
        <v>133</v>
      </c>
      <c r="N303" s="315" t="s">
        <v>133</v>
      </c>
      <c r="O303" s="315" t="s">
        <v>133</v>
      </c>
      <c r="P303" s="315" t="s">
        <v>133</v>
      </c>
      <c r="Q303" s="319">
        <v>0.75</v>
      </c>
    </row>
    <row r="304" spans="1:17">
      <c r="A304" t="s">
        <v>228</v>
      </c>
      <c r="B304" t="s">
        <v>210</v>
      </c>
      <c r="C304" t="s">
        <v>211</v>
      </c>
      <c r="D304" t="s">
        <v>147</v>
      </c>
      <c r="E304" t="s">
        <v>148</v>
      </c>
      <c r="F304" s="316">
        <v>17.129000000000001</v>
      </c>
      <c r="G304" s="316">
        <v>17.003</v>
      </c>
      <c r="H304" s="316">
        <v>23.579000000000001</v>
      </c>
      <c r="I304" s="315" t="s">
        <v>133</v>
      </c>
      <c r="J304" s="315" t="s">
        <v>133</v>
      </c>
      <c r="K304" s="315" t="s">
        <v>133</v>
      </c>
      <c r="L304" s="315" t="s">
        <v>133</v>
      </c>
      <c r="M304" s="315" t="s">
        <v>133</v>
      </c>
      <c r="N304" s="315" t="s">
        <v>133</v>
      </c>
      <c r="O304" s="315" t="s">
        <v>133</v>
      </c>
      <c r="P304" s="315" t="s">
        <v>133</v>
      </c>
      <c r="Q304" s="315" t="s">
        <v>133</v>
      </c>
    </row>
    <row r="305" spans="1:17">
      <c r="A305" t="s">
        <v>228</v>
      </c>
      <c r="B305" t="s">
        <v>212</v>
      </c>
      <c r="C305" t="s">
        <v>213</v>
      </c>
      <c r="D305" t="s">
        <v>147</v>
      </c>
      <c r="E305" t="s">
        <v>148</v>
      </c>
      <c r="F305" s="316">
        <v>0</v>
      </c>
      <c r="G305" s="316">
        <v>0</v>
      </c>
      <c r="H305" s="316">
        <v>0</v>
      </c>
      <c r="I305" s="315" t="s">
        <v>133</v>
      </c>
      <c r="J305" s="315" t="s">
        <v>133</v>
      </c>
      <c r="K305" s="315" t="s">
        <v>133</v>
      </c>
      <c r="L305" s="315" t="s">
        <v>133</v>
      </c>
      <c r="M305" s="315" t="s">
        <v>133</v>
      </c>
      <c r="N305" s="315" t="s">
        <v>133</v>
      </c>
      <c r="O305" s="315" t="s">
        <v>133</v>
      </c>
      <c r="P305" s="315" t="s">
        <v>133</v>
      </c>
      <c r="Q305" s="315" t="s">
        <v>133</v>
      </c>
    </row>
    <row r="306" spans="1:17">
      <c r="A306" t="s">
        <v>228</v>
      </c>
      <c r="B306" t="s">
        <v>214</v>
      </c>
      <c r="C306" t="s">
        <v>215</v>
      </c>
      <c r="D306" t="s">
        <v>147</v>
      </c>
      <c r="E306" t="s">
        <v>134</v>
      </c>
      <c r="F306" s="315" t="s">
        <v>133</v>
      </c>
      <c r="G306" s="315" t="s">
        <v>133</v>
      </c>
      <c r="H306" s="315" t="s">
        <v>133</v>
      </c>
      <c r="I306" s="315" t="s">
        <v>133</v>
      </c>
      <c r="J306" s="315" t="s">
        <v>133</v>
      </c>
      <c r="K306" s="315" t="s">
        <v>133</v>
      </c>
      <c r="L306" s="315" t="s">
        <v>133</v>
      </c>
      <c r="M306" s="315" t="s">
        <v>133</v>
      </c>
      <c r="N306" s="315" t="s">
        <v>133</v>
      </c>
      <c r="O306" s="315" t="s">
        <v>133</v>
      </c>
      <c r="P306" s="315" t="s">
        <v>133</v>
      </c>
      <c r="Q306" s="316">
        <v>0</v>
      </c>
    </row>
    <row r="307" spans="1:17">
      <c r="A307" t="s">
        <v>228</v>
      </c>
      <c r="B307" t="s">
        <v>216</v>
      </c>
      <c r="C307" t="s">
        <v>217</v>
      </c>
      <c r="D307" t="s">
        <v>147</v>
      </c>
      <c r="E307" t="s">
        <v>134</v>
      </c>
      <c r="F307" s="315" t="s">
        <v>133</v>
      </c>
      <c r="G307" s="315" t="s">
        <v>133</v>
      </c>
      <c r="H307" s="315" t="s">
        <v>133</v>
      </c>
      <c r="I307" s="315" t="s">
        <v>133</v>
      </c>
      <c r="J307" s="315" t="s">
        <v>133</v>
      </c>
      <c r="K307" s="315" t="s">
        <v>133</v>
      </c>
      <c r="L307" s="315" t="s">
        <v>133</v>
      </c>
      <c r="M307" s="315" t="s">
        <v>133</v>
      </c>
      <c r="N307" s="315" t="s">
        <v>133</v>
      </c>
      <c r="O307" s="315" t="s">
        <v>133</v>
      </c>
      <c r="P307" s="315" t="s">
        <v>133</v>
      </c>
      <c r="Q307" s="316">
        <v>0</v>
      </c>
    </row>
    <row r="308" spans="1:17">
      <c r="A308" t="s">
        <v>228</v>
      </c>
      <c r="B308" t="s">
        <v>218</v>
      </c>
      <c r="C308" t="s">
        <v>219</v>
      </c>
      <c r="D308" t="s">
        <v>147</v>
      </c>
      <c r="E308" t="s">
        <v>134</v>
      </c>
      <c r="F308" s="315" t="s">
        <v>133</v>
      </c>
      <c r="G308" s="315" t="s">
        <v>133</v>
      </c>
      <c r="H308" s="315" t="s">
        <v>133</v>
      </c>
      <c r="I308" s="315" t="s">
        <v>133</v>
      </c>
      <c r="J308" s="315" t="s">
        <v>133</v>
      </c>
      <c r="K308" s="315" t="s">
        <v>133</v>
      </c>
      <c r="L308" s="315" t="s">
        <v>133</v>
      </c>
      <c r="M308" s="315" t="s">
        <v>133</v>
      </c>
      <c r="N308" s="315" t="s">
        <v>133</v>
      </c>
      <c r="O308" s="315" t="s">
        <v>133</v>
      </c>
      <c r="P308" s="315" t="s">
        <v>133</v>
      </c>
      <c r="Q308" s="316">
        <v>0</v>
      </c>
    </row>
    <row r="309" spans="1:17">
      <c r="A309" t="s">
        <v>228</v>
      </c>
      <c r="B309" t="s">
        <v>220</v>
      </c>
      <c r="C309" t="s">
        <v>206</v>
      </c>
      <c r="D309" t="s">
        <v>207</v>
      </c>
      <c r="E309" t="s">
        <v>134</v>
      </c>
      <c r="F309" s="315" t="s">
        <v>133</v>
      </c>
      <c r="G309" s="315" t="s">
        <v>133</v>
      </c>
      <c r="H309" s="315" t="s">
        <v>133</v>
      </c>
      <c r="I309" s="315" t="s">
        <v>133</v>
      </c>
      <c r="J309" s="315" t="s">
        <v>133</v>
      </c>
      <c r="K309" s="315" t="s">
        <v>133</v>
      </c>
      <c r="L309" s="315" t="s">
        <v>133</v>
      </c>
      <c r="M309" s="315" t="s">
        <v>133</v>
      </c>
      <c r="N309" s="315" t="s">
        <v>133</v>
      </c>
      <c r="O309" s="315" t="s">
        <v>133</v>
      </c>
      <c r="P309" s="315" t="s">
        <v>133</v>
      </c>
      <c r="Q309" s="319">
        <v>0.32270460950728297</v>
      </c>
    </row>
    <row r="310" spans="1:17">
      <c r="A310" t="s">
        <v>228</v>
      </c>
      <c r="B310" t="s">
        <v>221</v>
      </c>
      <c r="C310" t="s">
        <v>209</v>
      </c>
      <c r="D310" t="s">
        <v>207</v>
      </c>
      <c r="E310" t="s">
        <v>134</v>
      </c>
      <c r="F310" s="315" t="s">
        <v>133</v>
      </c>
      <c r="G310" s="315" t="s">
        <v>133</v>
      </c>
      <c r="H310" s="315" t="s">
        <v>133</v>
      </c>
      <c r="I310" s="315" t="s">
        <v>133</v>
      </c>
      <c r="J310" s="315" t="s">
        <v>133</v>
      </c>
      <c r="K310" s="315" t="s">
        <v>133</v>
      </c>
      <c r="L310" s="315" t="s">
        <v>133</v>
      </c>
      <c r="M310" s="315" t="s">
        <v>133</v>
      </c>
      <c r="N310" s="315" t="s">
        <v>133</v>
      </c>
      <c r="O310" s="315" t="s">
        <v>133</v>
      </c>
      <c r="P310" s="315" t="s">
        <v>133</v>
      </c>
      <c r="Q310" s="319">
        <v>0.75</v>
      </c>
    </row>
    <row r="311" spans="1:17">
      <c r="A311" t="s">
        <v>229</v>
      </c>
      <c r="B311" t="s">
        <v>145</v>
      </c>
      <c r="C311" t="s">
        <v>146</v>
      </c>
      <c r="D311" t="s">
        <v>147</v>
      </c>
      <c r="E311" t="s">
        <v>148</v>
      </c>
      <c r="F311" s="316">
        <v>34.512078341594098</v>
      </c>
      <c r="G311" s="316">
        <v>43.2059664272373</v>
      </c>
      <c r="H311" s="316">
        <v>49.472048790141102</v>
      </c>
      <c r="I311" s="315" t="s">
        <v>133</v>
      </c>
      <c r="J311" s="315" t="s">
        <v>133</v>
      </c>
      <c r="K311" s="315" t="s">
        <v>133</v>
      </c>
      <c r="L311" s="315" t="s">
        <v>133</v>
      </c>
      <c r="M311" s="315" t="s">
        <v>133</v>
      </c>
      <c r="N311" s="315" t="s">
        <v>133</v>
      </c>
      <c r="O311" s="315" t="s">
        <v>133</v>
      </c>
      <c r="P311" s="315" t="s">
        <v>133</v>
      </c>
      <c r="Q311" s="315" t="s">
        <v>133</v>
      </c>
    </row>
    <row r="312" spans="1:17">
      <c r="A312" t="s">
        <v>229</v>
      </c>
      <c r="B312" t="s">
        <v>149</v>
      </c>
      <c r="C312" t="s">
        <v>150</v>
      </c>
      <c r="D312" t="s">
        <v>147</v>
      </c>
      <c r="E312" t="s">
        <v>148</v>
      </c>
      <c r="F312" s="316">
        <v>505.76258962361101</v>
      </c>
      <c r="G312" s="316">
        <v>494.34166883121401</v>
      </c>
      <c r="H312" s="316">
        <v>564.176988398106</v>
      </c>
      <c r="I312" s="315" t="s">
        <v>133</v>
      </c>
      <c r="J312" s="315" t="s">
        <v>133</v>
      </c>
      <c r="K312" s="315" t="s">
        <v>133</v>
      </c>
      <c r="L312" s="315" t="s">
        <v>133</v>
      </c>
      <c r="M312" s="315" t="s">
        <v>133</v>
      </c>
      <c r="N312" s="315" t="s">
        <v>133</v>
      </c>
      <c r="O312" s="315" t="s">
        <v>133</v>
      </c>
      <c r="P312" s="315" t="s">
        <v>133</v>
      </c>
      <c r="Q312" s="315" t="s">
        <v>133</v>
      </c>
    </row>
    <row r="313" spans="1:17">
      <c r="A313" t="s">
        <v>229</v>
      </c>
      <c r="B313" t="s">
        <v>151</v>
      </c>
      <c r="C313" t="s">
        <v>152</v>
      </c>
      <c r="D313" t="s">
        <v>147</v>
      </c>
      <c r="E313" t="s">
        <v>148</v>
      </c>
      <c r="F313" s="316">
        <v>560.74141814112397</v>
      </c>
      <c r="G313" s="316">
        <v>608.10800307824502</v>
      </c>
      <c r="H313" s="316">
        <v>676.98243080965506</v>
      </c>
      <c r="I313" s="315" t="s">
        <v>133</v>
      </c>
      <c r="J313" s="315" t="s">
        <v>133</v>
      </c>
      <c r="K313" s="315" t="s">
        <v>133</v>
      </c>
      <c r="L313" s="315" t="s">
        <v>133</v>
      </c>
      <c r="M313" s="315" t="s">
        <v>133</v>
      </c>
      <c r="N313" s="315" t="s">
        <v>133</v>
      </c>
      <c r="O313" s="315" t="s">
        <v>133</v>
      </c>
      <c r="P313" s="315" t="s">
        <v>133</v>
      </c>
      <c r="Q313" s="315" t="s">
        <v>133</v>
      </c>
    </row>
    <row r="314" spans="1:17">
      <c r="A314" t="s">
        <v>229</v>
      </c>
      <c r="B314" t="s">
        <v>153</v>
      </c>
      <c r="C314" t="s">
        <v>154</v>
      </c>
      <c r="D314" t="s">
        <v>147</v>
      </c>
      <c r="E314" t="s">
        <v>148</v>
      </c>
      <c r="F314" s="316">
        <v>0</v>
      </c>
      <c r="G314" s="316">
        <v>0</v>
      </c>
      <c r="H314" s="316">
        <v>0</v>
      </c>
      <c r="I314" s="315" t="s">
        <v>133</v>
      </c>
      <c r="J314" s="315" t="s">
        <v>133</v>
      </c>
      <c r="K314" s="315" t="s">
        <v>133</v>
      </c>
      <c r="L314" s="315" t="s">
        <v>133</v>
      </c>
      <c r="M314" s="315" t="s">
        <v>133</v>
      </c>
      <c r="N314" s="315" t="s">
        <v>133</v>
      </c>
      <c r="O314" s="315" t="s">
        <v>133</v>
      </c>
      <c r="P314" s="315" t="s">
        <v>133</v>
      </c>
      <c r="Q314" s="315" t="s">
        <v>133</v>
      </c>
    </row>
    <row r="315" spans="1:17">
      <c r="A315" t="s">
        <v>229</v>
      </c>
      <c r="B315" t="s">
        <v>155</v>
      </c>
      <c r="C315" t="s">
        <v>156</v>
      </c>
      <c r="D315" t="s">
        <v>147</v>
      </c>
      <c r="E315" t="s">
        <v>148</v>
      </c>
      <c r="F315" s="315" t="s">
        <v>133</v>
      </c>
      <c r="G315" s="316">
        <v>0.10849019999999999</v>
      </c>
      <c r="H315" s="316">
        <v>0.30387307000000002</v>
      </c>
      <c r="I315" s="315" t="s">
        <v>133</v>
      </c>
      <c r="J315" s="315" t="s">
        <v>133</v>
      </c>
      <c r="K315" s="315" t="s">
        <v>133</v>
      </c>
      <c r="L315" s="315" t="s">
        <v>133</v>
      </c>
      <c r="M315" s="315" t="s">
        <v>133</v>
      </c>
      <c r="N315" s="315" t="s">
        <v>133</v>
      </c>
      <c r="O315" s="315" t="s">
        <v>133</v>
      </c>
      <c r="P315" s="315" t="s">
        <v>133</v>
      </c>
      <c r="Q315" s="315" t="s">
        <v>133</v>
      </c>
    </row>
    <row r="316" spans="1:17">
      <c r="A316" t="s">
        <v>229</v>
      </c>
      <c r="B316" t="s">
        <v>157</v>
      </c>
      <c r="C316" t="s">
        <v>158</v>
      </c>
      <c r="D316" t="s">
        <v>147</v>
      </c>
      <c r="E316" t="s">
        <v>148</v>
      </c>
      <c r="F316" s="315" t="s">
        <v>133</v>
      </c>
      <c r="G316" s="316">
        <v>0</v>
      </c>
      <c r="H316" s="316">
        <v>0</v>
      </c>
      <c r="I316" s="315" t="s">
        <v>133</v>
      </c>
      <c r="J316" s="315" t="s">
        <v>133</v>
      </c>
      <c r="K316" s="315" t="s">
        <v>133</v>
      </c>
      <c r="L316" s="315" t="s">
        <v>133</v>
      </c>
      <c r="M316" s="315" t="s">
        <v>133</v>
      </c>
      <c r="N316" s="315" t="s">
        <v>133</v>
      </c>
      <c r="O316" s="315" t="s">
        <v>133</v>
      </c>
      <c r="P316" s="315" t="s">
        <v>133</v>
      </c>
      <c r="Q316" s="315" t="s">
        <v>133</v>
      </c>
    </row>
    <row r="317" spans="1:17">
      <c r="A317" t="s">
        <v>229</v>
      </c>
      <c r="B317" t="s">
        <v>159</v>
      </c>
      <c r="C317" t="s">
        <v>160</v>
      </c>
      <c r="D317" t="s">
        <v>147</v>
      </c>
      <c r="E317" t="s">
        <v>148</v>
      </c>
      <c r="F317" s="315" t="s">
        <v>133</v>
      </c>
      <c r="G317" s="316">
        <v>0</v>
      </c>
      <c r="H317" s="316">
        <v>0</v>
      </c>
      <c r="I317" s="315" t="s">
        <v>133</v>
      </c>
      <c r="J317" s="315" t="s">
        <v>133</v>
      </c>
      <c r="K317" s="315" t="s">
        <v>133</v>
      </c>
      <c r="L317" s="315" t="s">
        <v>133</v>
      </c>
      <c r="M317" s="315" t="s">
        <v>133</v>
      </c>
      <c r="N317" s="315" t="s">
        <v>133</v>
      </c>
      <c r="O317" s="315" t="s">
        <v>133</v>
      </c>
      <c r="P317" s="315" t="s">
        <v>133</v>
      </c>
      <c r="Q317" s="315" t="s">
        <v>133</v>
      </c>
    </row>
    <row r="318" spans="1:17">
      <c r="A318" t="s">
        <v>229</v>
      </c>
      <c r="B318" t="s">
        <v>161</v>
      </c>
      <c r="C318" t="s">
        <v>162</v>
      </c>
      <c r="D318" t="s">
        <v>147</v>
      </c>
      <c r="E318" t="s">
        <v>148</v>
      </c>
      <c r="F318" s="315" t="s">
        <v>133</v>
      </c>
      <c r="G318" s="316">
        <v>0</v>
      </c>
      <c r="H318" s="316">
        <v>0</v>
      </c>
      <c r="I318" s="315" t="s">
        <v>133</v>
      </c>
      <c r="J318" s="315" t="s">
        <v>133</v>
      </c>
      <c r="K318" s="315" t="s">
        <v>133</v>
      </c>
      <c r="L318" s="315" t="s">
        <v>133</v>
      </c>
      <c r="M318" s="315" t="s">
        <v>133</v>
      </c>
      <c r="N318" s="315" t="s">
        <v>133</v>
      </c>
      <c r="O318" s="315" t="s">
        <v>133</v>
      </c>
      <c r="P318" s="315" t="s">
        <v>133</v>
      </c>
      <c r="Q318" s="315" t="s">
        <v>133</v>
      </c>
    </row>
    <row r="319" spans="1:17">
      <c r="A319" t="s">
        <v>229</v>
      </c>
      <c r="B319" t="s">
        <v>163</v>
      </c>
      <c r="C319" t="s">
        <v>164</v>
      </c>
      <c r="D319" t="s">
        <v>147</v>
      </c>
      <c r="E319" t="s">
        <v>148</v>
      </c>
      <c r="F319" s="315" t="s">
        <v>133</v>
      </c>
      <c r="G319" s="316">
        <v>0</v>
      </c>
      <c r="H319" s="316">
        <v>0</v>
      </c>
      <c r="I319" s="315" t="s">
        <v>133</v>
      </c>
      <c r="J319" s="315" t="s">
        <v>133</v>
      </c>
      <c r="K319" s="315" t="s">
        <v>133</v>
      </c>
      <c r="L319" s="315" t="s">
        <v>133</v>
      </c>
      <c r="M319" s="315" t="s">
        <v>133</v>
      </c>
      <c r="N319" s="315" t="s">
        <v>133</v>
      </c>
      <c r="O319" s="315" t="s">
        <v>133</v>
      </c>
      <c r="P319" s="315" t="s">
        <v>133</v>
      </c>
      <c r="Q319" s="315" t="s">
        <v>133</v>
      </c>
    </row>
    <row r="320" spans="1:17">
      <c r="A320" t="s">
        <v>229</v>
      </c>
      <c r="B320" t="s">
        <v>165</v>
      </c>
      <c r="C320" t="s">
        <v>166</v>
      </c>
      <c r="D320" t="s">
        <v>147</v>
      </c>
      <c r="E320" t="s">
        <v>148</v>
      </c>
      <c r="F320" s="315" t="s">
        <v>133</v>
      </c>
      <c r="G320" s="316">
        <v>5.1334964300000001E-2</v>
      </c>
      <c r="H320" s="316">
        <v>0.49151249149999998</v>
      </c>
      <c r="I320" s="315" t="s">
        <v>133</v>
      </c>
      <c r="J320" s="315" t="s">
        <v>133</v>
      </c>
      <c r="K320" s="315" t="s">
        <v>133</v>
      </c>
      <c r="L320" s="315" t="s">
        <v>133</v>
      </c>
      <c r="M320" s="315" t="s">
        <v>133</v>
      </c>
      <c r="N320" s="315" t="s">
        <v>133</v>
      </c>
      <c r="O320" s="315" t="s">
        <v>133</v>
      </c>
      <c r="P320" s="315" t="s">
        <v>133</v>
      </c>
      <c r="Q320" s="315" t="s">
        <v>133</v>
      </c>
    </row>
    <row r="321" spans="1:17">
      <c r="A321" t="s">
        <v>229</v>
      </c>
      <c r="B321" t="s">
        <v>167</v>
      </c>
      <c r="C321" t="s">
        <v>168</v>
      </c>
      <c r="D321" t="s">
        <v>147</v>
      </c>
      <c r="E321" t="s">
        <v>148</v>
      </c>
      <c r="F321" s="315" t="s">
        <v>133</v>
      </c>
      <c r="G321" s="316">
        <v>5.3114159038300003E-2</v>
      </c>
      <c r="H321" s="316">
        <v>0.47812600423149998</v>
      </c>
      <c r="I321" s="315" t="s">
        <v>133</v>
      </c>
      <c r="J321" s="315" t="s">
        <v>133</v>
      </c>
      <c r="K321" s="315" t="s">
        <v>133</v>
      </c>
      <c r="L321" s="315" t="s">
        <v>133</v>
      </c>
      <c r="M321" s="315" t="s">
        <v>133</v>
      </c>
      <c r="N321" s="315" t="s">
        <v>133</v>
      </c>
      <c r="O321" s="315" t="s">
        <v>133</v>
      </c>
      <c r="P321" s="315" t="s">
        <v>133</v>
      </c>
      <c r="Q321" s="315" t="s">
        <v>133</v>
      </c>
    </row>
    <row r="322" spans="1:17">
      <c r="A322" t="s">
        <v>229</v>
      </c>
      <c r="B322" t="s">
        <v>169</v>
      </c>
      <c r="C322" t="s">
        <v>170</v>
      </c>
      <c r="D322" t="s">
        <v>147</v>
      </c>
      <c r="E322" t="s">
        <v>148</v>
      </c>
      <c r="F322" s="315" t="s">
        <v>133</v>
      </c>
      <c r="G322" s="316">
        <v>2.0758106661699999E-2</v>
      </c>
      <c r="H322" s="316">
        <v>0.18686148426849999</v>
      </c>
      <c r="I322" s="315" t="s">
        <v>133</v>
      </c>
      <c r="J322" s="315" t="s">
        <v>133</v>
      </c>
      <c r="K322" s="315" t="s">
        <v>133</v>
      </c>
      <c r="L322" s="315" t="s">
        <v>133</v>
      </c>
      <c r="M322" s="315" t="s">
        <v>133</v>
      </c>
      <c r="N322" s="315" t="s">
        <v>133</v>
      </c>
      <c r="O322" s="315" t="s">
        <v>133</v>
      </c>
      <c r="P322" s="315" t="s">
        <v>133</v>
      </c>
      <c r="Q322" s="315" t="s">
        <v>133</v>
      </c>
    </row>
    <row r="323" spans="1:17">
      <c r="A323" t="s">
        <v>229</v>
      </c>
      <c r="B323" t="s">
        <v>171</v>
      </c>
      <c r="C323" t="s">
        <v>172</v>
      </c>
      <c r="D323" t="s">
        <v>147</v>
      </c>
      <c r="E323" t="s">
        <v>148</v>
      </c>
      <c r="F323" s="315" t="s">
        <v>133</v>
      </c>
      <c r="G323" s="316">
        <v>0.31259058000000001</v>
      </c>
      <c r="H323" s="316">
        <v>1.50896823</v>
      </c>
      <c r="I323" s="315" t="s">
        <v>133</v>
      </c>
      <c r="J323" s="315" t="s">
        <v>133</v>
      </c>
      <c r="K323" s="315" t="s">
        <v>133</v>
      </c>
      <c r="L323" s="315" t="s">
        <v>133</v>
      </c>
      <c r="M323" s="315" t="s">
        <v>133</v>
      </c>
      <c r="N323" s="315" t="s">
        <v>133</v>
      </c>
      <c r="O323" s="315" t="s">
        <v>133</v>
      </c>
      <c r="P323" s="315" t="s">
        <v>133</v>
      </c>
      <c r="Q323" s="315" t="s">
        <v>133</v>
      </c>
    </row>
    <row r="324" spans="1:17">
      <c r="A324" t="s">
        <v>229</v>
      </c>
      <c r="B324" t="s">
        <v>173</v>
      </c>
      <c r="C324" t="s">
        <v>174</v>
      </c>
      <c r="D324" t="s">
        <v>147</v>
      </c>
      <c r="E324" t="s">
        <v>148</v>
      </c>
      <c r="F324" s="315" t="s">
        <v>133</v>
      </c>
      <c r="G324" s="316">
        <v>0</v>
      </c>
      <c r="H324" s="316">
        <v>0</v>
      </c>
      <c r="I324" s="315" t="s">
        <v>133</v>
      </c>
      <c r="J324" s="315" t="s">
        <v>133</v>
      </c>
      <c r="K324" s="315" t="s">
        <v>133</v>
      </c>
      <c r="L324" s="315" t="s">
        <v>133</v>
      </c>
      <c r="M324" s="315" t="s">
        <v>133</v>
      </c>
      <c r="N324" s="315" t="s">
        <v>133</v>
      </c>
      <c r="O324" s="315" t="s">
        <v>133</v>
      </c>
      <c r="P324" s="315" t="s">
        <v>133</v>
      </c>
      <c r="Q324" s="315" t="s">
        <v>133</v>
      </c>
    </row>
    <row r="325" spans="1:17">
      <c r="A325" t="s">
        <v>229</v>
      </c>
      <c r="B325" t="s">
        <v>175</v>
      </c>
      <c r="C325" t="s">
        <v>176</v>
      </c>
      <c r="D325" t="s">
        <v>147</v>
      </c>
      <c r="E325" t="s">
        <v>148</v>
      </c>
      <c r="F325" s="316">
        <v>17.484269186027799</v>
      </c>
      <c r="G325" s="316">
        <v>17.406358706399399</v>
      </c>
      <c r="H325" s="316">
        <v>17.361323490780499</v>
      </c>
      <c r="I325" s="315" t="s">
        <v>133</v>
      </c>
      <c r="J325" s="315" t="s">
        <v>133</v>
      </c>
      <c r="K325" s="315" t="s">
        <v>133</v>
      </c>
      <c r="L325" s="315" t="s">
        <v>133</v>
      </c>
      <c r="M325" s="315" t="s">
        <v>133</v>
      </c>
      <c r="N325" s="315" t="s">
        <v>133</v>
      </c>
      <c r="O325" s="315" t="s">
        <v>133</v>
      </c>
      <c r="P325" s="315" t="s">
        <v>133</v>
      </c>
      <c r="Q325" s="315" t="s">
        <v>133</v>
      </c>
    </row>
    <row r="326" spans="1:17">
      <c r="A326" t="s">
        <v>229</v>
      </c>
      <c r="B326" t="s">
        <v>177</v>
      </c>
      <c r="C326" t="s">
        <v>178</v>
      </c>
      <c r="D326" t="s">
        <v>147</v>
      </c>
      <c r="E326" t="s">
        <v>148</v>
      </c>
      <c r="F326" s="316">
        <v>46.912235146127998</v>
      </c>
      <c r="G326" s="316">
        <v>47.034191282362201</v>
      </c>
      <c r="H326" s="316">
        <v>47.037553393025298</v>
      </c>
      <c r="I326" s="315" t="s">
        <v>133</v>
      </c>
      <c r="J326" s="315" t="s">
        <v>133</v>
      </c>
      <c r="K326" s="315" t="s">
        <v>133</v>
      </c>
      <c r="L326" s="315" t="s">
        <v>133</v>
      </c>
      <c r="M326" s="315" t="s">
        <v>133</v>
      </c>
      <c r="N326" s="315" t="s">
        <v>133</v>
      </c>
      <c r="O326" s="315" t="s">
        <v>133</v>
      </c>
      <c r="P326" s="315" t="s">
        <v>133</v>
      </c>
      <c r="Q326" s="315" t="s">
        <v>133</v>
      </c>
    </row>
    <row r="327" spans="1:17">
      <c r="A327" t="s">
        <v>229</v>
      </c>
      <c r="B327" t="s">
        <v>179</v>
      </c>
      <c r="C327" t="s">
        <v>180</v>
      </c>
      <c r="D327" t="s">
        <v>147</v>
      </c>
      <c r="E327" t="s">
        <v>148</v>
      </c>
      <c r="F327" s="316">
        <v>18.479791926957802</v>
      </c>
      <c r="G327" s="316">
        <v>19.1632831333858</v>
      </c>
      <c r="H327" s="316">
        <v>16.8162344538509</v>
      </c>
      <c r="I327" s="315" t="s">
        <v>133</v>
      </c>
      <c r="J327" s="315" t="s">
        <v>133</v>
      </c>
      <c r="K327" s="315" t="s">
        <v>133</v>
      </c>
      <c r="L327" s="315" t="s">
        <v>133</v>
      </c>
      <c r="M327" s="315" t="s">
        <v>133</v>
      </c>
      <c r="N327" s="315" t="s">
        <v>133</v>
      </c>
      <c r="O327" s="315" t="s">
        <v>133</v>
      </c>
      <c r="P327" s="315" t="s">
        <v>133</v>
      </c>
      <c r="Q327" s="315" t="s">
        <v>133</v>
      </c>
    </row>
    <row r="328" spans="1:17">
      <c r="A328" t="s">
        <v>229</v>
      </c>
      <c r="B328" t="s">
        <v>181</v>
      </c>
      <c r="C328" t="s">
        <v>182</v>
      </c>
      <c r="D328" t="s">
        <v>147</v>
      </c>
      <c r="E328" t="s">
        <v>148</v>
      </c>
      <c r="F328" s="316">
        <v>5.8271471490031503</v>
      </c>
      <c r="G328" s="316">
        <v>6.0349843651920603</v>
      </c>
      <c r="H328" s="316">
        <v>5.50016647546608</v>
      </c>
      <c r="I328" s="315" t="s">
        <v>133</v>
      </c>
      <c r="J328" s="315" t="s">
        <v>133</v>
      </c>
      <c r="K328" s="315" t="s">
        <v>133</v>
      </c>
      <c r="L328" s="315" t="s">
        <v>133</v>
      </c>
      <c r="M328" s="315" t="s">
        <v>133</v>
      </c>
      <c r="N328" s="315" t="s">
        <v>133</v>
      </c>
      <c r="O328" s="315" t="s">
        <v>133</v>
      </c>
      <c r="P328" s="315" t="s">
        <v>133</v>
      </c>
      <c r="Q328" s="315" t="s">
        <v>133</v>
      </c>
    </row>
    <row r="329" spans="1:17">
      <c r="A329" t="s">
        <v>229</v>
      </c>
      <c r="B329" t="s">
        <v>183</v>
      </c>
      <c r="C329" t="s">
        <v>184</v>
      </c>
      <c r="D329" t="s">
        <v>147</v>
      </c>
      <c r="E329" t="s">
        <v>148</v>
      </c>
      <c r="F329" s="315" t="s">
        <v>133</v>
      </c>
      <c r="G329" s="316">
        <v>0</v>
      </c>
      <c r="H329" s="316">
        <v>0</v>
      </c>
      <c r="I329" s="315" t="s">
        <v>133</v>
      </c>
      <c r="J329" s="315" t="s">
        <v>133</v>
      </c>
      <c r="K329" s="315" t="s">
        <v>133</v>
      </c>
      <c r="L329" s="315" t="s">
        <v>133</v>
      </c>
      <c r="M329" s="315" t="s">
        <v>133</v>
      </c>
      <c r="N329" s="315" t="s">
        <v>133</v>
      </c>
      <c r="O329" s="315" t="s">
        <v>133</v>
      </c>
      <c r="P329" s="315" t="s">
        <v>133</v>
      </c>
      <c r="Q329" s="315" t="s">
        <v>133</v>
      </c>
    </row>
    <row r="330" spans="1:17">
      <c r="A330" t="s">
        <v>229</v>
      </c>
      <c r="B330" t="s">
        <v>185</v>
      </c>
      <c r="C330" t="s">
        <v>186</v>
      </c>
      <c r="D330" t="s">
        <v>147</v>
      </c>
      <c r="E330" t="s">
        <v>134</v>
      </c>
      <c r="F330" s="315" t="s">
        <v>133</v>
      </c>
      <c r="G330" s="315" t="s">
        <v>133</v>
      </c>
      <c r="H330" s="315" t="s">
        <v>133</v>
      </c>
      <c r="I330" s="315" t="s">
        <v>133</v>
      </c>
      <c r="J330" s="315" t="s">
        <v>133</v>
      </c>
      <c r="K330" s="315" t="s">
        <v>133</v>
      </c>
      <c r="L330" s="315" t="s">
        <v>133</v>
      </c>
      <c r="M330" s="315" t="s">
        <v>133</v>
      </c>
      <c r="N330" s="315" t="s">
        <v>133</v>
      </c>
      <c r="O330" s="315" t="s">
        <v>133</v>
      </c>
      <c r="P330" s="315" t="s">
        <v>133</v>
      </c>
      <c r="Q330" s="316">
        <v>360.66322630007897</v>
      </c>
    </row>
    <row r="331" spans="1:17">
      <c r="A331" t="s">
        <v>229</v>
      </c>
      <c r="B331" t="s">
        <v>187</v>
      </c>
      <c r="C331" t="s">
        <v>188</v>
      </c>
      <c r="D331" t="s">
        <v>147</v>
      </c>
      <c r="E331" t="s">
        <v>134</v>
      </c>
      <c r="F331" s="315" t="s">
        <v>133</v>
      </c>
      <c r="G331" s="315" t="s">
        <v>133</v>
      </c>
      <c r="H331" s="315" t="s">
        <v>133</v>
      </c>
      <c r="I331" s="315" t="s">
        <v>133</v>
      </c>
      <c r="J331" s="315" t="s">
        <v>133</v>
      </c>
      <c r="K331" s="315" t="s">
        <v>133</v>
      </c>
      <c r="L331" s="315" t="s">
        <v>133</v>
      </c>
      <c r="M331" s="315" t="s">
        <v>133</v>
      </c>
      <c r="N331" s="315" t="s">
        <v>133</v>
      </c>
      <c r="O331" s="315" t="s">
        <v>133</v>
      </c>
      <c r="P331" s="315" t="s">
        <v>133</v>
      </c>
      <c r="Q331" s="316">
        <v>1946.1599330235899</v>
      </c>
    </row>
    <row r="332" spans="1:17">
      <c r="A332" t="s">
        <v>229</v>
      </c>
      <c r="B332" t="s">
        <v>189</v>
      </c>
      <c r="C332" t="s">
        <v>190</v>
      </c>
      <c r="D332" t="s">
        <v>147</v>
      </c>
      <c r="E332" t="s">
        <v>134</v>
      </c>
      <c r="F332" s="315" t="s">
        <v>133</v>
      </c>
      <c r="G332" s="315" t="s">
        <v>133</v>
      </c>
      <c r="H332" s="315" t="s">
        <v>133</v>
      </c>
      <c r="I332" s="315" t="s">
        <v>133</v>
      </c>
      <c r="J332" s="315" t="s">
        <v>133</v>
      </c>
      <c r="K332" s="315" t="s">
        <v>133</v>
      </c>
      <c r="L332" s="315" t="s">
        <v>133</v>
      </c>
      <c r="M332" s="315" t="s">
        <v>133</v>
      </c>
      <c r="N332" s="315" t="s">
        <v>133</v>
      </c>
      <c r="O332" s="315" t="s">
        <v>133</v>
      </c>
      <c r="P332" s="315" t="s">
        <v>133</v>
      </c>
      <c r="Q332" s="316">
        <v>356.544121728177</v>
      </c>
    </row>
    <row r="333" spans="1:17">
      <c r="A333" t="s">
        <v>229</v>
      </c>
      <c r="B333" t="s">
        <v>191</v>
      </c>
      <c r="C333" t="s">
        <v>192</v>
      </c>
      <c r="D333" t="s">
        <v>147</v>
      </c>
      <c r="E333" t="s">
        <v>134</v>
      </c>
      <c r="F333" s="315" t="s">
        <v>133</v>
      </c>
      <c r="G333" s="315" t="s">
        <v>133</v>
      </c>
      <c r="H333" s="315" t="s">
        <v>133</v>
      </c>
      <c r="I333" s="315" t="s">
        <v>133</v>
      </c>
      <c r="J333" s="315" t="s">
        <v>133</v>
      </c>
      <c r="K333" s="315" t="s">
        <v>133</v>
      </c>
      <c r="L333" s="315" t="s">
        <v>133</v>
      </c>
      <c r="M333" s="315" t="s">
        <v>133</v>
      </c>
      <c r="N333" s="315" t="s">
        <v>133</v>
      </c>
      <c r="O333" s="315" t="s">
        <v>133</v>
      </c>
      <c r="P333" s="315" t="s">
        <v>133</v>
      </c>
      <c r="Q333" s="316">
        <v>1839.1619720410599</v>
      </c>
    </row>
    <row r="334" spans="1:17">
      <c r="A334" t="s">
        <v>229</v>
      </c>
      <c r="B334" t="s">
        <v>193</v>
      </c>
      <c r="C334" t="s">
        <v>194</v>
      </c>
      <c r="D334" t="s">
        <v>147</v>
      </c>
      <c r="E334" t="s">
        <v>134</v>
      </c>
      <c r="F334" s="315" t="s">
        <v>133</v>
      </c>
      <c r="G334" s="315" t="s">
        <v>133</v>
      </c>
      <c r="H334" s="315" t="s">
        <v>133</v>
      </c>
      <c r="I334" s="315" t="s">
        <v>133</v>
      </c>
      <c r="J334" s="315" t="s">
        <v>133</v>
      </c>
      <c r="K334" s="315" t="s">
        <v>133</v>
      </c>
      <c r="L334" s="315" t="s">
        <v>133</v>
      </c>
      <c r="M334" s="315" t="s">
        <v>133</v>
      </c>
      <c r="N334" s="315" t="s">
        <v>133</v>
      </c>
      <c r="O334" s="315" t="s">
        <v>133</v>
      </c>
      <c r="P334" s="315" t="s">
        <v>133</v>
      </c>
      <c r="Q334" s="316">
        <v>85.201741702138904</v>
      </c>
    </row>
    <row r="335" spans="1:17">
      <c r="A335" t="s">
        <v>229</v>
      </c>
      <c r="B335" t="s">
        <v>195</v>
      </c>
      <c r="C335" t="s">
        <v>196</v>
      </c>
      <c r="D335" t="s">
        <v>147</v>
      </c>
      <c r="E335" t="s">
        <v>134</v>
      </c>
      <c r="F335" s="315" t="s">
        <v>133</v>
      </c>
      <c r="G335" s="315" t="s">
        <v>133</v>
      </c>
      <c r="H335" s="315" t="s">
        <v>133</v>
      </c>
      <c r="I335" s="315" t="s">
        <v>133</v>
      </c>
      <c r="J335" s="315" t="s">
        <v>133</v>
      </c>
      <c r="K335" s="315" t="s">
        <v>133</v>
      </c>
      <c r="L335" s="315" t="s">
        <v>133</v>
      </c>
      <c r="M335" s="315" t="s">
        <v>133</v>
      </c>
      <c r="N335" s="315" t="s">
        <v>133</v>
      </c>
      <c r="O335" s="315" t="s">
        <v>133</v>
      </c>
      <c r="P335" s="315" t="s">
        <v>133</v>
      </c>
      <c r="Q335" s="316">
        <v>223.32987922425801</v>
      </c>
    </row>
    <row r="336" spans="1:17">
      <c r="A336" t="s">
        <v>229</v>
      </c>
      <c r="B336" t="s">
        <v>197</v>
      </c>
      <c r="C336" t="s">
        <v>198</v>
      </c>
      <c r="D336" t="s">
        <v>147</v>
      </c>
      <c r="E336" t="s">
        <v>134</v>
      </c>
      <c r="F336" s="315" t="s">
        <v>133</v>
      </c>
      <c r="G336" s="315" t="s">
        <v>133</v>
      </c>
      <c r="H336" s="315" t="s">
        <v>133</v>
      </c>
      <c r="I336" s="315" t="s">
        <v>133</v>
      </c>
      <c r="J336" s="315" t="s">
        <v>133</v>
      </c>
      <c r="K336" s="315" t="s">
        <v>133</v>
      </c>
      <c r="L336" s="315" t="s">
        <v>133</v>
      </c>
      <c r="M336" s="315" t="s">
        <v>133</v>
      </c>
      <c r="N336" s="315" t="s">
        <v>133</v>
      </c>
      <c r="O336" s="315" t="s">
        <v>133</v>
      </c>
      <c r="P336" s="315" t="s">
        <v>133</v>
      </c>
      <c r="Q336" s="316">
        <v>29.024745533594199</v>
      </c>
    </row>
    <row r="337" spans="1:17">
      <c r="A337" t="s">
        <v>229</v>
      </c>
      <c r="B337" t="s">
        <v>199</v>
      </c>
      <c r="C337" t="s">
        <v>200</v>
      </c>
      <c r="D337" t="s">
        <v>147</v>
      </c>
      <c r="E337" t="s">
        <v>134</v>
      </c>
      <c r="F337" s="315" t="s">
        <v>133</v>
      </c>
      <c r="G337" s="315" t="s">
        <v>133</v>
      </c>
      <c r="H337" s="315" t="s">
        <v>133</v>
      </c>
      <c r="I337" s="315" t="s">
        <v>133</v>
      </c>
      <c r="J337" s="315" t="s">
        <v>133</v>
      </c>
      <c r="K337" s="315" t="s">
        <v>133</v>
      </c>
      <c r="L337" s="315" t="s">
        <v>133</v>
      </c>
      <c r="M337" s="315" t="s">
        <v>133</v>
      </c>
      <c r="N337" s="315" t="s">
        <v>133</v>
      </c>
      <c r="O337" s="315" t="s">
        <v>133</v>
      </c>
      <c r="P337" s="315" t="s">
        <v>133</v>
      </c>
      <c r="Q337" s="316">
        <v>99.063964307387394</v>
      </c>
    </row>
    <row r="338" spans="1:17">
      <c r="A338" t="s">
        <v>229</v>
      </c>
      <c r="B338" t="s">
        <v>201</v>
      </c>
      <c r="C338" t="s">
        <v>202</v>
      </c>
      <c r="D338" t="s">
        <v>147</v>
      </c>
      <c r="E338" t="s">
        <v>134</v>
      </c>
      <c r="F338" s="315" t="s">
        <v>133</v>
      </c>
      <c r="G338" s="315" t="s">
        <v>133</v>
      </c>
      <c r="H338" s="315" t="s">
        <v>133</v>
      </c>
      <c r="I338" s="315" t="s">
        <v>133</v>
      </c>
      <c r="J338" s="315" t="s">
        <v>133</v>
      </c>
      <c r="K338" s="315" t="s">
        <v>133</v>
      </c>
      <c r="L338" s="315" t="s">
        <v>133</v>
      </c>
      <c r="M338" s="315" t="s">
        <v>133</v>
      </c>
      <c r="N338" s="315" t="s">
        <v>133</v>
      </c>
      <c r="O338" s="315" t="s">
        <v>133</v>
      </c>
      <c r="P338" s="315" t="s">
        <v>133</v>
      </c>
      <c r="Q338" s="316">
        <v>80.633391856264197</v>
      </c>
    </row>
    <row r="339" spans="1:17">
      <c r="A339" t="s">
        <v>229</v>
      </c>
      <c r="B339" t="s">
        <v>203</v>
      </c>
      <c r="C339" t="s">
        <v>204</v>
      </c>
      <c r="D339" t="s">
        <v>147</v>
      </c>
      <c r="E339" t="s">
        <v>134</v>
      </c>
      <c r="F339" s="315" t="s">
        <v>133</v>
      </c>
      <c r="G339" s="315" t="s">
        <v>133</v>
      </c>
      <c r="H339" s="315" t="s">
        <v>133</v>
      </c>
      <c r="I339" s="315" t="s">
        <v>133</v>
      </c>
      <c r="J339" s="315" t="s">
        <v>133</v>
      </c>
      <c r="K339" s="315" t="s">
        <v>133</v>
      </c>
      <c r="L339" s="315" t="s">
        <v>133</v>
      </c>
      <c r="M339" s="315" t="s">
        <v>133</v>
      </c>
      <c r="N339" s="315" t="s">
        <v>133</v>
      </c>
      <c r="O339" s="315" t="s">
        <v>133</v>
      </c>
      <c r="P339" s="315" t="s">
        <v>133</v>
      </c>
      <c r="Q339" s="316">
        <v>1.4738186483043101</v>
      </c>
    </row>
    <row r="340" spans="1:17">
      <c r="A340" t="s">
        <v>229</v>
      </c>
      <c r="B340" t="s">
        <v>205</v>
      </c>
      <c r="C340" t="s">
        <v>206</v>
      </c>
      <c r="D340" t="s">
        <v>207</v>
      </c>
      <c r="E340" t="s">
        <v>134</v>
      </c>
      <c r="F340" s="315" t="s">
        <v>133</v>
      </c>
      <c r="G340" s="315" t="s">
        <v>133</v>
      </c>
      <c r="H340" s="315" t="s">
        <v>133</v>
      </c>
      <c r="I340" s="315" t="s">
        <v>133</v>
      </c>
      <c r="J340" s="315" t="s">
        <v>133</v>
      </c>
      <c r="K340" s="315" t="s">
        <v>133</v>
      </c>
      <c r="L340" s="315" t="s">
        <v>133</v>
      </c>
      <c r="M340" s="315" t="s">
        <v>133</v>
      </c>
      <c r="N340" s="315" t="s">
        <v>133</v>
      </c>
      <c r="O340" s="315" t="s">
        <v>133</v>
      </c>
      <c r="P340" s="315" t="s">
        <v>133</v>
      </c>
      <c r="Q340" s="319">
        <v>0.5</v>
      </c>
    </row>
    <row r="341" spans="1:17">
      <c r="A341" t="s">
        <v>229</v>
      </c>
      <c r="B341" t="s">
        <v>208</v>
      </c>
      <c r="C341" t="s">
        <v>209</v>
      </c>
      <c r="D341" t="s">
        <v>207</v>
      </c>
      <c r="E341" t="s">
        <v>134</v>
      </c>
      <c r="F341" s="315" t="s">
        <v>133</v>
      </c>
      <c r="G341" s="315" t="s">
        <v>133</v>
      </c>
      <c r="H341" s="315" t="s">
        <v>133</v>
      </c>
      <c r="I341" s="315" t="s">
        <v>133</v>
      </c>
      <c r="J341" s="315" t="s">
        <v>133</v>
      </c>
      <c r="K341" s="315" t="s">
        <v>133</v>
      </c>
      <c r="L341" s="315" t="s">
        <v>133</v>
      </c>
      <c r="M341" s="315" t="s">
        <v>133</v>
      </c>
      <c r="N341" s="315" t="s">
        <v>133</v>
      </c>
      <c r="O341" s="315" t="s">
        <v>133</v>
      </c>
      <c r="P341" s="315" t="s">
        <v>133</v>
      </c>
      <c r="Q341" s="319">
        <v>0.5</v>
      </c>
    </row>
    <row r="342" spans="1:17">
      <c r="A342" t="s">
        <v>229</v>
      </c>
      <c r="B342" t="s">
        <v>210</v>
      </c>
      <c r="C342" t="s">
        <v>211</v>
      </c>
      <c r="D342" t="s">
        <v>147</v>
      </c>
      <c r="E342" t="s">
        <v>148</v>
      </c>
      <c r="F342" s="316">
        <v>17.1594859</v>
      </c>
      <c r="G342" s="316">
        <v>17.339695519999999</v>
      </c>
      <c r="H342" s="316">
        <v>24.7436699</v>
      </c>
      <c r="I342" s="315" t="s">
        <v>133</v>
      </c>
      <c r="J342" s="315" t="s">
        <v>133</v>
      </c>
      <c r="K342" s="315" t="s">
        <v>133</v>
      </c>
      <c r="L342" s="315" t="s">
        <v>133</v>
      </c>
      <c r="M342" s="315" t="s">
        <v>133</v>
      </c>
      <c r="N342" s="315" t="s">
        <v>133</v>
      </c>
      <c r="O342" s="315" t="s">
        <v>133</v>
      </c>
      <c r="P342" s="315" t="s">
        <v>133</v>
      </c>
      <c r="Q342" s="315" t="s">
        <v>133</v>
      </c>
    </row>
    <row r="343" spans="1:17">
      <c r="A343" t="s">
        <v>229</v>
      </c>
      <c r="B343" t="s">
        <v>212</v>
      </c>
      <c r="C343" t="s">
        <v>213</v>
      </c>
      <c r="D343" t="s">
        <v>147</v>
      </c>
      <c r="E343" t="s">
        <v>148</v>
      </c>
      <c r="F343" s="316">
        <v>0.26297660698417002</v>
      </c>
      <c r="G343" s="316">
        <v>0.18426267249717701</v>
      </c>
      <c r="H343" s="316">
        <v>0.31529720910001002</v>
      </c>
      <c r="I343" s="315" t="s">
        <v>133</v>
      </c>
      <c r="J343" s="315" t="s">
        <v>133</v>
      </c>
      <c r="K343" s="315" t="s">
        <v>133</v>
      </c>
      <c r="L343" s="315" t="s">
        <v>133</v>
      </c>
      <c r="M343" s="315" t="s">
        <v>133</v>
      </c>
      <c r="N343" s="315" t="s">
        <v>133</v>
      </c>
      <c r="O343" s="315" t="s">
        <v>133</v>
      </c>
      <c r="P343" s="315" t="s">
        <v>133</v>
      </c>
      <c r="Q343" s="315" t="s">
        <v>133</v>
      </c>
    </row>
    <row r="344" spans="1:17">
      <c r="A344" t="s">
        <v>229</v>
      </c>
      <c r="B344" t="s">
        <v>214</v>
      </c>
      <c r="C344" t="s">
        <v>215</v>
      </c>
      <c r="D344" t="s">
        <v>147</v>
      </c>
      <c r="E344" t="s">
        <v>134</v>
      </c>
      <c r="F344" s="315" t="s">
        <v>133</v>
      </c>
      <c r="G344" s="315" t="s">
        <v>133</v>
      </c>
      <c r="H344" s="315" t="s">
        <v>133</v>
      </c>
      <c r="I344" s="315" t="s">
        <v>133</v>
      </c>
      <c r="J344" s="315" t="s">
        <v>133</v>
      </c>
      <c r="K344" s="315" t="s">
        <v>133</v>
      </c>
      <c r="L344" s="315" t="s">
        <v>133</v>
      </c>
      <c r="M344" s="315" t="s">
        <v>133</v>
      </c>
      <c r="N344" s="315" t="s">
        <v>133</v>
      </c>
      <c r="O344" s="315" t="s">
        <v>133</v>
      </c>
      <c r="P344" s="315" t="s">
        <v>133</v>
      </c>
      <c r="Q344" s="316">
        <v>0</v>
      </c>
    </row>
    <row r="345" spans="1:17">
      <c r="A345" t="s">
        <v>229</v>
      </c>
      <c r="B345" t="s">
        <v>216</v>
      </c>
      <c r="C345" t="s">
        <v>217</v>
      </c>
      <c r="D345" t="s">
        <v>147</v>
      </c>
      <c r="E345" t="s">
        <v>134</v>
      </c>
      <c r="F345" s="315" t="s">
        <v>133</v>
      </c>
      <c r="G345" s="315" t="s">
        <v>133</v>
      </c>
      <c r="H345" s="315" t="s">
        <v>133</v>
      </c>
      <c r="I345" s="315" t="s">
        <v>133</v>
      </c>
      <c r="J345" s="315" t="s">
        <v>133</v>
      </c>
      <c r="K345" s="315" t="s">
        <v>133</v>
      </c>
      <c r="L345" s="315" t="s">
        <v>133</v>
      </c>
      <c r="M345" s="315" t="s">
        <v>133</v>
      </c>
      <c r="N345" s="315" t="s">
        <v>133</v>
      </c>
      <c r="O345" s="315" t="s">
        <v>133</v>
      </c>
      <c r="P345" s="315" t="s">
        <v>133</v>
      </c>
      <c r="Q345" s="316">
        <v>0</v>
      </c>
    </row>
    <row r="346" spans="1:17">
      <c r="A346" t="s">
        <v>229</v>
      </c>
      <c r="B346" t="s">
        <v>218</v>
      </c>
      <c r="C346" t="s">
        <v>219</v>
      </c>
      <c r="D346" t="s">
        <v>147</v>
      </c>
      <c r="E346" t="s">
        <v>134</v>
      </c>
      <c r="F346" s="315" t="s">
        <v>133</v>
      </c>
      <c r="G346" s="315" t="s">
        <v>133</v>
      </c>
      <c r="H346" s="315" t="s">
        <v>133</v>
      </c>
      <c r="I346" s="315" t="s">
        <v>133</v>
      </c>
      <c r="J346" s="315" t="s">
        <v>133</v>
      </c>
      <c r="K346" s="315" t="s">
        <v>133</v>
      </c>
      <c r="L346" s="315" t="s">
        <v>133</v>
      </c>
      <c r="M346" s="315" t="s">
        <v>133</v>
      </c>
      <c r="N346" s="315" t="s">
        <v>133</v>
      </c>
      <c r="O346" s="315" t="s">
        <v>133</v>
      </c>
      <c r="P346" s="315" t="s">
        <v>133</v>
      </c>
      <c r="Q346" s="316">
        <v>0</v>
      </c>
    </row>
    <row r="347" spans="1:17">
      <c r="A347" t="s">
        <v>229</v>
      </c>
      <c r="B347" t="s">
        <v>220</v>
      </c>
      <c r="C347" t="s">
        <v>206</v>
      </c>
      <c r="D347" t="s">
        <v>207</v>
      </c>
      <c r="E347" t="s">
        <v>134</v>
      </c>
      <c r="F347" s="315" t="s">
        <v>133</v>
      </c>
      <c r="G347" s="315" t="s">
        <v>133</v>
      </c>
      <c r="H347" s="315" t="s">
        <v>133</v>
      </c>
      <c r="I347" s="315" t="s">
        <v>133</v>
      </c>
      <c r="J347" s="315" t="s">
        <v>133</v>
      </c>
      <c r="K347" s="315" t="s">
        <v>133</v>
      </c>
      <c r="L347" s="315" t="s">
        <v>133</v>
      </c>
      <c r="M347" s="315" t="s">
        <v>133</v>
      </c>
      <c r="N347" s="315" t="s">
        <v>133</v>
      </c>
      <c r="O347" s="315" t="s">
        <v>133</v>
      </c>
      <c r="P347" s="315" t="s">
        <v>133</v>
      </c>
      <c r="Q347" s="319">
        <v>0.5</v>
      </c>
    </row>
    <row r="348" spans="1:17">
      <c r="A348" t="s">
        <v>229</v>
      </c>
      <c r="B348" t="s">
        <v>221</v>
      </c>
      <c r="C348" t="s">
        <v>209</v>
      </c>
      <c r="D348" t="s">
        <v>207</v>
      </c>
      <c r="E348" t="s">
        <v>134</v>
      </c>
      <c r="F348" s="315" t="s">
        <v>133</v>
      </c>
      <c r="G348" s="315" t="s">
        <v>133</v>
      </c>
      <c r="H348" s="315" t="s">
        <v>133</v>
      </c>
      <c r="I348" s="315" t="s">
        <v>133</v>
      </c>
      <c r="J348" s="315" t="s">
        <v>133</v>
      </c>
      <c r="K348" s="315" t="s">
        <v>133</v>
      </c>
      <c r="L348" s="315" t="s">
        <v>133</v>
      </c>
      <c r="M348" s="315" t="s">
        <v>133</v>
      </c>
      <c r="N348" s="315" t="s">
        <v>133</v>
      </c>
      <c r="O348" s="315" t="s">
        <v>133</v>
      </c>
      <c r="P348" s="315" t="s">
        <v>133</v>
      </c>
      <c r="Q348" s="319">
        <v>0.5</v>
      </c>
    </row>
    <row r="349" spans="1:17">
      <c r="A349" t="s">
        <v>230</v>
      </c>
      <c r="B349" t="s">
        <v>145</v>
      </c>
      <c r="C349" t="s">
        <v>146</v>
      </c>
      <c r="D349" t="s">
        <v>147</v>
      </c>
      <c r="E349" t="s">
        <v>148</v>
      </c>
      <c r="F349" s="316">
        <v>9.2840000000000007</v>
      </c>
      <c r="G349" s="316">
        <v>10.571</v>
      </c>
      <c r="H349" s="316">
        <v>13.189</v>
      </c>
      <c r="I349" s="315" t="s">
        <v>133</v>
      </c>
      <c r="J349" s="315" t="s">
        <v>133</v>
      </c>
      <c r="K349" s="315" t="s">
        <v>133</v>
      </c>
      <c r="L349" s="315" t="s">
        <v>133</v>
      </c>
      <c r="M349" s="315" t="s">
        <v>133</v>
      </c>
      <c r="N349" s="315" t="s">
        <v>133</v>
      </c>
      <c r="O349" s="315" t="s">
        <v>133</v>
      </c>
      <c r="P349" s="315" t="s">
        <v>133</v>
      </c>
      <c r="Q349" s="315" t="s">
        <v>133</v>
      </c>
    </row>
    <row r="350" spans="1:17">
      <c r="A350" t="s">
        <v>230</v>
      </c>
      <c r="B350" t="s">
        <v>149</v>
      </c>
      <c r="C350" t="s">
        <v>150</v>
      </c>
      <c r="D350" t="s">
        <v>147</v>
      </c>
      <c r="E350" t="s">
        <v>148</v>
      </c>
      <c r="F350" s="316">
        <v>119.90600000000001</v>
      </c>
      <c r="G350" s="316">
        <v>118.23</v>
      </c>
      <c r="H350" s="316">
        <v>129.85499999999999</v>
      </c>
      <c r="I350" s="315" t="s">
        <v>133</v>
      </c>
      <c r="J350" s="315" t="s">
        <v>133</v>
      </c>
      <c r="K350" s="315" t="s">
        <v>133</v>
      </c>
      <c r="L350" s="315" t="s">
        <v>133</v>
      </c>
      <c r="M350" s="315" t="s">
        <v>133</v>
      </c>
      <c r="N350" s="315" t="s">
        <v>133</v>
      </c>
      <c r="O350" s="315" t="s">
        <v>133</v>
      </c>
      <c r="P350" s="315" t="s">
        <v>133</v>
      </c>
      <c r="Q350" s="315" t="s">
        <v>133</v>
      </c>
    </row>
    <row r="351" spans="1:17">
      <c r="A351" t="s">
        <v>230</v>
      </c>
      <c r="B351" t="s">
        <v>151</v>
      </c>
      <c r="C351" t="s">
        <v>152</v>
      </c>
      <c r="D351" t="s">
        <v>147</v>
      </c>
      <c r="E351" t="s">
        <v>148</v>
      </c>
      <c r="F351" s="316">
        <v>237.078</v>
      </c>
      <c r="G351" s="316">
        <v>235.87299999999999</v>
      </c>
      <c r="H351" s="316">
        <v>264.79599999999999</v>
      </c>
      <c r="I351" s="315" t="s">
        <v>133</v>
      </c>
      <c r="J351" s="315" t="s">
        <v>133</v>
      </c>
      <c r="K351" s="315" t="s">
        <v>133</v>
      </c>
      <c r="L351" s="315" t="s">
        <v>133</v>
      </c>
      <c r="M351" s="315" t="s">
        <v>133</v>
      </c>
      <c r="N351" s="315" t="s">
        <v>133</v>
      </c>
      <c r="O351" s="315" t="s">
        <v>133</v>
      </c>
      <c r="P351" s="315" t="s">
        <v>133</v>
      </c>
      <c r="Q351" s="315" t="s">
        <v>133</v>
      </c>
    </row>
    <row r="352" spans="1:17">
      <c r="A352" t="s">
        <v>230</v>
      </c>
      <c r="B352" t="s">
        <v>153</v>
      </c>
      <c r="C352" t="s">
        <v>154</v>
      </c>
      <c r="D352" t="s">
        <v>147</v>
      </c>
      <c r="E352" t="s">
        <v>148</v>
      </c>
      <c r="F352" s="316">
        <v>0</v>
      </c>
      <c r="G352" s="316">
        <v>0</v>
      </c>
      <c r="H352" s="316">
        <v>0</v>
      </c>
      <c r="I352" s="315" t="s">
        <v>133</v>
      </c>
      <c r="J352" s="315" t="s">
        <v>133</v>
      </c>
      <c r="K352" s="315" t="s">
        <v>133</v>
      </c>
      <c r="L352" s="315" t="s">
        <v>133</v>
      </c>
      <c r="M352" s="315" t="s">
        <v>133</v>
      </c>
      <c r="N352" s="315" t="s">
        <v>133</v>
      </c>
      <c r="O352" s="315" t="s">
        <v>133</v>
      </c>
      <c r="P352" s="315" t="s">
        <v>133</v>
      </c>
      <c r="Q352" s="315" t="s">
        <v>133</v>
      </c>
    </row>
    <row r="353" spans="1:17">
      <c r="A353" t="s">
        <v>230</v>
      </c>
      <c r="B353" t="s">
        <v>155</v>
      </c>
      <c r="C353" t="s">
        <v>156</v>
      </c>
      <c r="D353" t="s">
        <v>147</v>
      </c>
      <c r="E353" t="s">
        <v>148</v>
      </c>
      <c r="F353" s="315" t="s">
        <v>133</v>
      </c>
      <c r="G353" s="316">
        <v>0</v>
      </c>
      <c r="H353" s="316">
        <v>0</v>
      </c>
      <c r="I353" s="315" t="s">
        <v>133</v>
      </c>
      <c r="J353" s="315" t="s">
        <v>133</v>
      </c>
      <c r="K353" s="315" t="s">
        <v>133</v>
      </c>
      <c r="L353" s="315" t="s">
        <v>133</v>
      </c>
      <c r="M353" s="315" t="s">
        <v>133</v>
      </c>
      <c r="N353" s="315" t="s">
        <v>133</v>
      </c>
      <c r="O353" s="315" t="s">
        <v>133</v>
      </c>
      <c r="P353" s="315" t="s">
        <v>133</v>
      </c>
      <c r="Q353" s="315" t="s">
        <v>133</v>
      </c>
    </row>
    <row r="354" spans="1:17">
      <c r="A354" t="s">
        <v>230</v>
      </c>
      <c r="B354" t="s">
        <v>157</v>
      </c>
      <c r="C354" t="s">
        <v>158</v>
      </c>
      <c r="D354" t="s">
        <v>147</v>
      </c>
      <c r="E354" t="s">
        <v>148</v>
      </c>
      <c r="F354" s="315" t="s">
        <v>133</v>
      </c>
      <c r="G354" s="316">
        <v>0</v>
      </c>
      <c r="H354" s="316">
        <v>0</v>
      </c>
      <c r="I354" s="315" t="s">
        <v>133</v>
      </c>
      <c r="J354" s="315" t="s">
        <v>133</v>
      </c>
      <c r="K354" s="315" t="s">
        <v>133</v>
      </c>
      <c r="L354" s="315" t="s">
        <v>133</v>
      </c>
      <c r="M354" s="315" t="s">
        <v>133</v>
      </c>
      <c r="N354" s="315" t="s">
        <v>133</v>
      </c>
      <c r="O354" s="315" t="s">
        <v>133</v>
      </c>
      <c r="P354" s="315" t="s">
        <v>133</v>
      </c>
      <c r="Q354" s="315" t="s">
        <v>133</v>
      </c>
    </row>
    <row r="355" spans="1:17">
      <c r="A355" t="s">
        <v>230</v>
      </c>
      <c r="B355" t="s">
        <v>159</v>
      </c>
      <c r="C355" t="s">
        <v>160</v>
      </c>
      <c r="D355" t="s">
        <v>147</v>
      </c>
      <c r="E355" t="s">
        <v>148</v>
      </c>
      <c r="F355" s="315" t="s">
        <v>133</v>
      </c>
      <c r="G355" s="316">
        <v>0</v>
      </c>
      <c r="H355" s="316">
        <v>0</v>
      </c>
      <c r="I355" s="315" t="s">
        <v>133</v>
      </c>
      <c r="J355" s="315" t="s">
        <v>133</v>
      </c>
      <c r="K355" s="315" t="s">
        <v>133</v>
      </c>
      <c r="L355" s="315" t="s">
        <v>133</v>
      </c>
      <c r="M355" s="315" t="s">
        <v>133</v>
      </c>
      <c r="N355" s="315" t="s">
        <v>133</v>
      </c>
      <c r="O355" s="315" t="s">
        <v>133</v>
      </c>
      <c r="P355" s="315" t="s">
        <v>133</v>
      </c>
      <c r="Q355" s="315" t="s">
        <v>133</v>
      </c>
    </row>
    <row r="356" spans="1:17">
      <c r="A356" t="s">
        <v>230</v>
      </c>
      <c r="B356" t="s">
        <v>161</v>
      </c>
      <c r="C356" t="s">
        <v>162</v>
      </c>
      <c r="D356" t="s">
        <v>147</v>
      </c>
      <c r="E356" t="s">
        <v>148</v>
      </c>
      <c r="F356" s="315" t="s">
        <v>133</v>
      </c>
      <c r="G356" s="316">
        <v>0</v>
      </c>
      <c r="H356" s="316">
        <v>0</v>
      </c>
      <c r="I356" s="315" t="s">
        <v>133</v>
      </c>
      <c r="J356" s="315" t="s">
        <v>133</v>
      </c>
      <c r="K356" s="315" t="s">
        <v>133</v>
      </c>
      <c r="L356" s="315" t="s">
        <v>133</v>
      </c>
      <c r="M356" s="315" t="s">
        <v>133</v>
      </c>
      <c r="N356" s="315" t="s">
        <v>133</v>
      </c>
      <c r="O356" s="315" t="s">
        <v>133</v>
      </c>
      <c r="P356" s="315" t="s">
        <v>133</v>
      </c>
      <c r="Q356" s="315" t="s">
        <v>133</v>
      </c>
    </row>
    <row r="357" spans="1:17">
      <c r="A357" t="s">
        <v>230</v>
      </c>
      <c r="B357" t="s">
        <v>163</v>
      </c>
      <c r="C357" t="s">
        <v>164</v>
      </c>
      <c r="D357" t="s">
        <v>147</v>
      </c>
      <c r="E357" t="s">
        <v>148</v>
      </c>
      <c r="F357" s="315" t="s">
        <v>133</v>
      </c>
      <c r="G357" s="316">
        <v>0</v>
      </c>
      <c r="H357" s="316">
        <v>0</v>
      </c>
      <c r="I357" s="315" t="s">
        <v>133</v>
      </c>
      <c r="J357" s="315" t="s">
        <v>133</v>
      </c>
      <c r="K357" s="315" t="s">
        <v>133</v>
      </c>
      <c r="L357" s="315" t="s">
        <v>133</v>
      </c>
      <c r="M357" s="315" t="s">
        <v>133</v>
      </c>
      <c r="N357" s="315" t="s">
        <v>133</v>
      </c>
      <c r="O357" s="315" t="s">
        <v>133</v>
      </c>
      <c r="P357" s="315" t="s">
        <v>133</v>
      </c>
      <c r="Q357" s="315" t="s">
        <v>133</v>
      </c>
    </row>
    <row r="358" spans="1:17">
      <c r="A358" t="s">
        <v>230</v>
      </c>
      <c r="B358" t="s">
        <v>165</v>
      </c>
      <c r="C358" t="s">
        <v>166</v>
      </c>
      <c r="D358" t="s">
        <v>147</v>
      </c>
      <c r="E358" t="s">
        <v>148</v>
      </c>
      <c r="F358" s="315" t="s">
        <v>133</v>
      </c>
      <c r="G358" s="316">
        <v>0</v>
      </c>
      <c r="H358" s="316">
        <v>0</v>
      </c>
      <c r="I358" s="315" t="s">
        <v>133</v>
      </c>
      <c r="J358" s="315" t="s">
        <v>133</v>
      </c>
      <c r="K358" s="315" t="s">
        <v>133</v>
      </c>
      <c r="L358" s="315" t="s">
        <v>133</v>
      </c>
      <c r="M358" s="315" t="s">
        <v>133</v>
      </c>
      <c r="N358" s="315" t="s">
        <v>133</v>
      </c>
      <c r="O358" s="315" t="s">
        <v>133</v>
      </c>
      <c r="P358" s="315" t="s">
        <v>133</v>
      </c>
      <c r="Q358" s="315" t="s">
        <v>133</v>
      </c>
    </row>
    <row r="359" spans="1:17">
      <c r="A359" t="s">
        <v>230</v>
      </c>
      <c r="B359" t="s">
        <v>167</v>
      </c>
      <c r="C359" t="s">
        <v>168</v>
      </c>
      <c r="D359" t="s">
        <v>147</v>
      </c>
      <c r="E359" t="s">
        <v>148</v>
      </c>
      <c r="F359" s="315" t="s">
        <v>133</v>
      </c>
      <c r="G359" s="316">
        <v>0</v>
      </c>
      <c r="H359" s="316">
        <v>0</v>
      </c>
      <c r="I359" s="315" t="s">
        <v>133</v>
      </c>
      <c r="J359" s="315" t="s">
        <v>133</v>
      </c>
      <c r="K359" s="315" t="s">
        <v>133</v>
      </c>
      <c r="L359" s="315" t="s">
        <v>133</v>
      </c>
      <c r="M359" s="315" t="s">
        <v>133</v>
      </c>
      <c r="N359" s="315" t="s">
        <v>133</v>
      </c>
      <c r="O359" s="315" t="s">
        <v>133</v>
      </c>
      <c r="P359" s="315" t="s">
        <v>133</v>
      </c>
      <c r="Q359" s="315" t="s">
        <v>133</v>
      </c>
    </row>
    <row r="360" spans="1:17">
      <c r="A360" t="s">
        <v>230</v>
      </c>
      <c r="B360" t="s">
        <v>169</v>
      </c>
      <c r="C360" t="s">
        <v>170</v>
      </c>
      <c r="D360" t="s">
        <v>147</v>
      </c>
      <c r="E360" t="s">
        <v>148</v>
      </c>
      <c r="F360" s="315" t="s">
        <v>133</v>
      </c>
      <c r="G360" s="316">
        <v>0</v>
      </c>
      <c r="H360" s="316">
        <v>0</v>
      </c>
      <c r="I360" s="315" t="s">
        <v>133</v>
      </c>
      <c r="J360" s="315" t="s">
        <v>133</v>
      </c>
      <c r="K360" s="315" t="s">
        <v>133</v>
      </c>
      <c r="L360" s="315" t="s">
        <v>133</v>
      </c>
      <c r="M360" s="315" t="s">
        <v>133</v>
      </c>
      <c r="N360" s="315" t="s">
        <v>133</v>
      </c>
      <c r="O360" s="315" t="s">
        <v>133</v>
      </c>
      <c r="P360" s="315" t="s">
        <v>133</v>
      </c>
      <c r="Q360" s="315" t="s">
        <v>133</v>
      </c>
    </row>
    <row r="361" spans="1:17">
      <c r="A361" t="s">
        <v>230</v>
      </c>
      <c r="B361" t="s">
        <v>171</v>
      </c>
      <c r="C361" t="s">
        <v>172</v>
      </c>
      <c r="D361" t="s">
        <v>147</v>
      </c>
      <c r="E361" t="s">
        <v>148</v>
      </c>
      <c r="F361" s="315" t="s">
        <v>133</v>
      </c>
      <c r="G361" s="316">
        <v>0</v>
      </c>
      <c r="H361" s="316">
        <v>0</v>
      </c>
      <c r="I361" s="315" t="s">
        <v>133</v>
      </c>
      <c r="J361" s="315" t="s">
        <v>133</v>
      </c>
      <c r="K361" s="315" t="s">
        <v>133</v>
      </c>
      <c r="L361" s="315" t="s">
        <v>133</v>
      </c>
      <c r="M361" s="315" t="s">
        <v>133</v>
      </c>
      <c r="N361" s="315" t="s">
        <v>133</v>
      </c>
      <c r="O361" s="315" t="s">
        <v>133</v>
      </c>
      <c r="P361" s="315" t="s">
        <v>133</v>
      </c>
      <c r="Q361" s="315" t="s">
        <v>133</v>
      </c>
    </row>
    <row r="362" spans="1:17">
      <c r="A362" t="s">
        <v>230</v>
      </c>
      <c r="B362" t="s">
        <v>173</v>
      </c>
      <c r="C362" t="s">
        <v>174</v>
      </c>
      <c r="D362" t="s">
        <v>147</v>
      </c>
      <c r="E362" t="s">
        <v>148</v>
      </c>
      <c r="F362" s="315" t="s">
        <v>133</v>
      </c>
      <c r="G362" s="316">
        <v>0</v>
      </c>
      <c r="H362" s="316">
        <v>0</v>
      </c>
      <c r="I362" s="315" t="s">
        <v>133</v>
      </c>
      <c r="J362" s="315" t="s">
        <v>133</v>
      </c>
      <c r="K362" s="315" t="s">
        <v>133</v>
      </c>
      <c r="L362" s="315" t="s">
        <v>133</v>
      </c>
      <c r="M362" s="315" t="s">
        <v>133</v>
      </c>
      <c r="N362" s="315" t="s">
        <v>133</v>
      </c>
      <c r="O362" s="315" t="s">
        <v>133</v>
      </c>
      <c r="P362" s="315" t="s">
        <v>133</v>
      </c>
      <c r="Q362" s="315" t="s">
        <v>133</v>
      </c>
    </row>
    <row r="363" spans="1:17">
      <c r="A363" t="s">
        <v>230</v>
      </c>
      <c r="B363" t="s">
        <v>175</v>
      </c>
      <c r="C363" t="s">
        <v>176</v>
      </c>
      <c r="D363" t="s">
        <v>147</v>
      </c>
      <c r="E363" t="s">
        <v>148</v>
      </c>
      <c r="F363" s="316">
        <v>0.96764071120538497</v>
      </c>
      <c r="G363" s="316">
        <v>0.96138774503593805</v>
      </c>
      <c r="H363" s="316">
        <v>0.97399999999999998</v>
      </c>
      <c r="I363" s="315" t="s">
        <v>133</v>
      </c>
      <c r="J363" s="315" t="s">
        <v>133</v>
      </c>
      <c r="K363" s="315" t="s">
        <v>133</v>
      </c>
      <c r="L363" s="315" t="s">
        <v>133</v>
      </c>
      <c r="M363" s="315" t="s">
        <v>133</v>
      </c>
      <c r="N363" s="315" t="s">
        <v>133</v>
      </c>
      <c r="O363" s="315" t="s">
        <v>133</v>
      </c>
      <c r="P363" s="315" t="s">
        <v>133</v>
      </c>
      <c r="Q363" s="315" t="s">
        <v>133</v>
      </c>
    </row>
    <row r="364" spans="1:17">
      <c r="A364" t="s">
        <v>230</v>
      </c>
      <c r="B364" t="s">
        <v>177</v>
      </c>
      <c r="C364" t="s">
        <v>178</v>
      </c>
      <c r="D364" t="s">
        <v>147</v>
      </c>
      <c r="E364" t="s">
        <v>148</v>
      </c>
      <c r="F364" s="316">
        <v>15.0517525785476</v>
      </c>
      <c r="G364" s="316">
        <v>14.929807562819301</v>
      </c>
      <c r="H364" s="316">
        <v>14.994</v>
      </c>
      <c r="I364" s="315" t="s">
        <v>133</v>
      </c>
      <c r="J364" s="315" t="s">
        <v>133</v>
      </c>
      <c r="K364" s="315" t="s">
        <v>133</v>
      </c>
      <c r="L364" s="315" t="s">
        <v>133</v>
      </c>
      <c r="M364" s="315" t="s">
        <v>133</v>
      </c>
      <c r="N364" s="315" t="s">
        <v>133</v>
      </c>
      <c r="O364" s="315" t="s">
        <v>133</v>
      </c>
      <c r="P364" s="315" t="s">
        <v>133</v>
      </c>
      <c r="Q364" s="315" t="s">
        <v>133</v>
      </c>
    </row>
    <row r="365" spans="1:17">
      <c r="A365" t="s">
        <v>230</v>
      </c>
      <c r="B365" t="s">
        <v>179</v>
      </c>
      <c r="C365" t="s">
        <v>180</v>
      </c>
      <c r="D365" t="s">
        <v>147</v>
      </c>
      <c r="E365" t="s">
        <v>148</v>
      </c>
      <c r="F365" s="316">
        <v>7.1502332510739697</v>
      </c>
      <c r="G365" s="316">
        <v>7.1476199182773197</v>
      </c>
      <c r="H365" s="316">
        <v>7.1479999999999997</v>
      </c>
      <c r="I365" s="315" t="s">
        <v>133</v>
      </c>
      <c r="J365" s="315" t="s">
        <v>133</v>
      </c>
      <c r="K365" s="315" t="s">
        <v>133</v>
      </c>
      <c r="L365" s="315" t="s">
        <v>133</v>
      </c>
      <c r="M365" s="315" t="s">
        <v>133</v>
      </c>
      <c r="N365" s="315" t="s">
        <v>133</v>
      </c>
      <c r="O365" s="315" t="s">
        <v>133</v>
      </c>
      <c r="P365" s="315" t="s">
        <v>133</v>
      </c>
      <c r="Q365" s="315" t="s">
        <v>133</v>
      </c>
    </row>
    <row r="366" spans="1:17">
      <c r="A366" t="s">
        <v>230</v>
      </c>
      <c r="B366" t="s">
        <v>181</v>
      </c>
      <c r="C366" t="s">
        <v>182</v>
      </c>
      <c r="D366" t="s">
        <v>147</v>
      </c>
      <c r="E366" t="s">
        <v>148</v>
      </c>
      <c r="F366" s="316">
        <v>1.64603258293165</v>
      </c>
      <c r="G366" s="316">
        <v>1.61860586852216</v>
      </c>
      <c r="H366" s="316">
        <v>1.6140000000000001</v>
      </c>
      <c r="I366" s="315" t="s">
        <v>133</v>
      </c>
      <c r="J366" s="315" t="s">
        <v>133</v>
      </c>
      <c r="K366" s="315" t="s">
        <v>133</v>
      </c>
      <c r="L366" s="315" t="s">
        <v>133</v>
      </c>
      <c r="M366" s="315" t="s">
        <v>133</v>
      </c>
      <c r="N366" s="315" t="s">
        <v>133</v>
      </c>
      <c r="O366" s="315" t="s">
        <v>133</v>
      </c>
      <c r="P366" s="315" t="s">
        <v>133</v>
      </c>
      <c r="Q366" s="315" t="s">
        <v>133</v>
      </c>
    </row>
    <row r="367" spans="1:17">
      <c r="A367" t="s">
        <v>230</v>
      </c>
      <c r="B367" t="s">
        <v>183</v>
      </c>
      <c r="C367" t="s">
        <v>184</v>
      </c>
      <c r="D367" t="s">
        <v>147</v>
      </c>
      <c r="E367" t="s">
        <v>148</v>
      </c>
      <c r="F367" s="316">
        <v>0</v>
      </c>
      <c r="G367" s="316">
        <v>0</v>
      </c>
      <c r="H367" s="316">
        <v>0</v>
      </c>
      <c r="I367" s="315" t="s">
        <v>133</v>
      </c>
      <c r="J367" s="315" t="s">
        <v>133</v>
      </c>
      <c r="K367" s="315" t="s">
        <v>133</v>
      </c>
      <c r="L367" s="315" t="s">
        <v>133</v>
      </c>
      <c r="M367" s="315" t="s">
        <v>133</v>
      </c>
      <c r="N367" s="315" t="s">
        <v>133</v>
      </c>
      <c r="O367" s="315" t="s">
        <v>133</v>
      </c>
      <c r="P367" s="315" t="s">
        <v>133</v>
      </c>
      <c r="Q367" s="315" t="s">
        <v>133</v>
      </c>
    </row>
    <row r="368" spans="1:17">
      <c r="A368" t="s">
        <v>230</v>
      </c>
      <c r="B368" t="s">
        <v>185</v>
      </c>
      <c r="C368" t="s">
        <v>186</v>
      </c>
      <c r="D368" t="s">
        <v>147</v>
      </c>
      <c r="E368" t="s">
        <v>134</v>
      </c>
      <c r="F368" s="315" t="s">
        <v>133</v>
      </c>
      <c r="G368" s="315" t="s">
        <v>133</v>
      </c>
      <c r="H368" s="315" t="s">
        <v>133</v>
      </c>
      <c r="I368" s="315" t="s">
        <v>133</v>
      </c>
      <c r="J368" s="315" t="s">
        <v>133</v>
      </c>
      <c r="K368" s="315" t="s">
        <v>133</v>
      </c>
      <c r="L368" s="315" t="s">
        <v>133</v>
      </c>
      <c r="M368" s="315" t="s">
        <v>133</v>
      </c>
      <c r="N368" s="315" t="s">
        <v>133</v>
      </c>
      <c r="O368" s="315" t="s">
        <v>133</v>
      </c>
      <c r="P368" s="315" t="s">
        <v>133</v>
      </c>
      <c r="Q368" s="316">
        <v>60.820179781313598</v>
      </c>
    </row>
    <row r="369" spans="1:17">
      <c r="A369" t="s">
        <v>230</v>
      </c>
      <c r="B369" t="s">
        <v>187</v>
      </c>
      <c r="C369" t="s">
        <v>188</v>
      </c>
      <c r="D369" t="s">
        <v>147</v>
      </c>
      <c r="E369" t="s">
        <v>134</v>
      </c>
      <c r="F369" s="315" t="s">
        <v>133</v>
      </c>
      <c r="G369" s="315" t="s">
        <v>133</v>
      </c>
      <c r="H369" s="315" t="s">
        <v>133</v>
      </c>
      <c r="I369" s="315" t="s">
        <v>133</v>
      </c>
      <c r="J369" s="315" t="s">
        <v>133</v>
      </c>
      <c r="K369" s="315" t="s">
        <v>133</v>
      </c>
      <c r="L369" s="315" t="s">
        <v>133</v>
      </c>
      <c r="M369" s="315" t="s">
        <v>133</v>
      </c>
      <c r="N369" s="315" t="s">
        <v>133</v>
      </c>
      <c r="O369" s="315" t="s">
        <v>133</v>
      </c>
      <c r="P369" s="315" t="s">
        <v>133</v>
      </c>
      <c r="Q369" s="316">
        <v>486.233720482065</v>
      </c>
    </row>
    <row r="370" spans="1:17">
      <c r="A370" t="s">
        <v>230</v>
      </c>
      <c r="B370" t="s">
        <v>189</v>
      </c>
      <c r="C370" t="s">
        <v>190</v>
      </c>
      <c r="D370" t="s">
        <v>147</v>
      </c>
      <c r="E370" t="s">
        <v>134</v>
      </c>
      <c r="F370" s="315" t="s">
        <v>133</v>
      </c>
      <c r="G370" s="315" t="s">
        <v>133</v>
      </c>
      <c r="H370" s="315" t="s">
        <v>133</v>
      </c>
      <c r="I370" s="315" t="s">
        <v>133</v>
      </c>
      <c r="J370" s="315" t="s">
        <v>133</v>
      </c>
      <c r="K370" s="315" t="s">
        <v>133</v>
      </c>
      <c r="L370" s="315" t="s">
        <v>133</v>
      </c>
      <c r="M370" s="315" t="s">
        <v>133</v>
      </c>
      <c r="N370" s="315" t="s">
        <v>133</v>
      </c>
      <c r="O370" s="315" t="s">
        <v>133</v>
      </c>
      <c r="P370" s="315" t="s">
        <v>133</v>
      </c>
      <c r="Q370" s="316">
        <v>114.690277498344</v>
      </c>
    </row>
    <row r="371" spans="1:17">
      <c r="A371" t="s">
        <v>230</v>
      </c>
      <c r="B371" t="s">
        <v>191</v>
      </c>
      <c r="C371" t="s">
        <v>192</v>
      </c>
      <c r="D371" t="s">
        <v>147</v>
      </c>
      <c r="E371" t="s">
        <v>134</v>
      </c>
      <c r="F371" s="315" t="s">
        <v>133</v>
      </c>
      <c r="G371" s="315" t="s">
        <v>133</v>
      </c>
      <c r="H371" s="315" t="s">
        <v>133</v>
      </c>
      <c r="I371" s="315" t="s">
        <v>133</v>
      </c>
      <c r="J371" s="315" t="s">
        <v>133</v>
      </c>
      <c r="K371" s="315" t="s">
        <v>133</v>
      </c>
      <c r="L371" s="315" t="s">
        <v>133</v>
      </c>
      <c r="M371" s="315" t="s">
        <v>133</v>
      </c>
      <c r="N371" s="315" t="s">
        <v>133</v>
      </c>
      <c r="O371" s="315" t="s">
        <v>133</v>
      </c>
      <c r="P371" s="315" t="s">
        <v>133</v>
      </c>
      <c r="Q371" s="316">
        <v>884.581685034315</v>
      </c>
    </row>
    <row r="372" spans="1:17">
      <c r="A372" t="s">
        <v>230</v>
      </c>
      <c r="B372" t="s">
        <v>193</v>
      </c>
      <c r="C372" t="s">
        <v>194</v>
      </c>
      <c r="D372" t="s">
        <v>147</v>
      </c>
      <c r="E372" t="s">
        <v>134</v>
      </c>
      <c r="F372" s="315" t="s">
        <v>133</v>
      </c>
      <c r="G372" s="315" t="s">
        <v>133</v>
      </c>
      <c r="H372" s="315" t="s">
        <v>133</v>
      </c>
      <c r="I372" s="315" t="s">
        <v>133</v>
      </c>
      <c r="J372" s="315" t="s">
        <v>133</v>
      </c>
      <c r="K372" s="315" t="s">
        <v>133</v>
      </c>
      <c r="L372" s="315" t="s">
        <v>133</v>
      </c>
      <c r="M372" s="315" t="s">
        <v>133</v>
      </c>
      <c r="N372" s="315" t="s">
        <v>133</v>
      </c>
      <c r="O372" s="315" t="s">
        <v>133</v>
      </c>
      <c r="P372" s="315" t="s">
        <v>133</v>
      </c>
      <c r="Q372" s="316">
        <v>3.2810145914608202</v>
      </c>
    </row>
    <row r="373" spans="1:17">
      <c r="A373" t="s">
        <v>230</v>
      </c>
      <c r="B373" t="s">
        <v>195</v>
      </c>
      <c r="C373" t="s">
        <v>196</v>
      </c>
      <c r="D373" t="s">
        <v>147</v>
      </c>
      <c r="E373" t="s">
        <v>134</v>
      </c>
      <c r="F373" s="315" t="s">
        <v>133</v>
      </c>
      <c r="G373" s="315" t="s">
        <v>133</v>
      </c>
      <c r="H373" s="315" t="s">
        <v>133</v>
      </c>
      <c r="I373" s="315" t="s">
        <v>133</v>
      </c>
      <c r="J373" s="315" t="s">
        <v>133</v>
      </c>
      <c r="K373" s="315" t="s">
        <v>133</v>
      </c>
      <c r="L373" s="315" t="s">
        <v>133</v>
      </c>
      <c r="M373" s="315" t="s">
        <v>133</v>
      </c>
      <c r="N373" s="315" t="s">
        <v>133</v>
      </c>
      <c r="O373" s="315" t="s">
        <v>133</v>
      </c>
      <c r="P373" s="315" t="s">
        <v>133</v>
      </c>
      <c r="Q373" s="316">
        <v>68.609227970398805</v>
      </c>
    </row>
    <row r="374" spans="1:17">
      <c r="A374" t="s">
        <v>230</v>
      </c>
      <c r="B374" t="s">
        <v>197</v>
      </c>
      <c r="C374" t="s">
        <v>198</v>
      </c>
      <c r="D374" t="s">
        <v>147</v>
      </c>
      <c r="E374" t="s">
        <v>134</v>
      </c>
      <c r="F374" s="315" t="s">
        <v>133</v>
      </c>
      <c r="G374" s="315" t="s">
        <v>133</v>
      </c>
      <c r="H374" s="315" t="s">
        <v>133</v>
      </c>
      <c r="I374" s="315" t="s">
        <v>133</v>
      </c>
      <c r="J374" s="315" t="s">
        <v>133</v>
      </c>
      <c r="K374" s="315" t="s">
        <v>133</v>
      </c>
      <c r="L374" s="315" t="s">
        <v>133</v>
      </c>
      <c r="M374" s="315" t="s">
        <v>133</v>
      </c>
      <c r="N374" s="315" t="s">
        <v>133</v>
      </c>
      <c r="O374" s="315" t="s">
        <v>133</v>
      </c>
      <c r="P374" s="315" t="s">
        <v>133</v>
      </c>
      <c r="Q374" s="316">
        <v>8.1630133197993793</v>
      </c>
    </row>
    <row r="375" spans="1:17">
      <c r="A375" t="s">
        <v>230</v>
      </c>
      <c r="B375" t="s">
        <v>199</v>
      </c>
      <c r="C375" t="s">
        <v>200</v>
      </c>
      <c r="D375" t="s">
        <v>147</v>
      </c>
      <c r="E375" t="s">
        <v>134</v>
      </c>
      <c r="F375" s="315" t="s">
        <v>133</v>
      </c>
      <c r="G375" s="315" t="s">
        <v>133</v>
      </c>
      <c r="H375" s="315" t="s">
        <v>133</v>
      </c>
      <c r="I375" s="315" t="s">
        <v>133</v>
      </c>
      <c r="J375" s="315" t="s">
        <v>133</v>
      </c>
      <c r="K375" s="315" t="s">
        <v>133</v>
      </c>
      <c r="L375" s="315" t="s">
        <v>133</v>
      </c>
      <c r="M375" s="315" t="s">
        <v>133</v>
      </c>
      <c r="N375" s="315" t="s">
        <v>133</v>
      </c>
      <c r="O375" s="315" t="s">
        <v>133</v>
      </c>
      <c r="P375" s="315" t="s">
        <v>133</v>
      </c>
      <c r="Q375" s="316">
        <v>34.793493596545602</v>
      </c>
    </row>
    <row r="376" spans="1:17">
      <c r="A376" t="s">
        <v>230</v>
      </c>
      <c r="B376" t="s">
        <v>201</v>
      </c>
      <c r="C376" t="s">
        <v>202</v>
      </c>
      <c r="D376" t="s">
        <v>147</v>
      </c>
      <c r="E376" t="s">
        <v>134</v>
      </c>
      <c r="F376" s="315" t="s">
        <v>133</v>
      </c>
      <c r="G376" s="315" t="s">
        <v>133</v>
      </c>
      <c r="H376" s="315" t="s">
        <v>133</v>
      </c>
      <c r="I376" s="315" t="s">
        <v>133</v>
      </c>
      <c r="J376" s="315" t="s">
        <v>133</v>
      </c>
      <c r="K376" s="315" t="s">
        <v>133</v>
      </c>
      <c r="L376" s="315" t="s">
        <v>133</v>
      </c>
      <c r="M376" s="315" t="s">
        <v>133</v>
      </c>
      <c r="N376" s="315" t="s">
        <v>133</v>
      </c>
      <c r="O376" s="315" t="s">
        <v>133</v>
      </c>
      <c r="P376" s="315" t="s">
        <v>133</v>
      </c>
      <c r="Q376" s="316">
        <v>11.2225110233599</v>
      </c>
    </row>
    <row r="377" spans="1:17">
      <c r="A377" t="s">
        <v>230</v>
      </c>
      <c r="B377" t="s">
        <v>203</v>
      </c>
      <c r="C377" t="s">
        <v>204</v>
      </c>
      <c r="D377" t="s">
        <v>147</v>
      </c>
      <c r="E377" t="s">
        <v>134</v>
      </c>
      <c r="F377" s="315" t="s">
        <v>133</v>
      </c>
      <c r="G377" s="315" t="s">
        <v>133</v>
      </c>
      <c r="H377" s="315" t="s">
        <v>133</v>
      </c>
      <c r="I377" s="315" t="s">
        <v>133</v>
      </c>
      <c r="J377" s="315" t="s">
        <v>133</v>
      </c>
      <c r="K377" s="315" t="s">
        <v>133</v>
      </c>
      <c r="L377" s="315" t="s">
        <v>133</v>
      </c>
      <c r="M377" s="315" t="s">
        <v>133</v>
      </c>
      <c r="N377" s="315" t="s">
        <v>133</v>
      </c>
      <c r="O377" s="315" t="s">
        <v>133</v>
      </c>
      <c r="P377" s="315" t="s">
        <v>133</v>
      </c>
      <c r="Q377" s="316">
        <v>1.47616202382081</v>
      </c>
    </row>
    <row r="378" spans="1:17">
      <c r="A378" t="s">
        <v>230</v>
      </c>
      <c r="B378" t="s">
        <v>205</v>
      </c>
      <c r="C378" t="s">
        <v>206</v>
      </c>
      <c r="D378" t="s">
        <v>207</v>
      </c>
      <c r="E378" t="s">
        <v>134</v>
      </c>
      <c r="F378" s="315" t="s">
        <v>133</v>
      </c>
      <c r="G378" s="315" t="s">
        <v>133</v>
      </c>
      <c r="H378" s="315" t="s">
        <v>133</v>
      </c>
      <c r="I378" s="315" t="s">
        <v>133</v>
      </c>
      <c r="J378" s="315" t="s">
        <v>133</v>
      </c>
      <c r="K378" s="315" t="s">
        <v>133</v>
      </c>
      <c r="L378" s="315" t="s">
        <v>133</v>
      </c>
      <c r="M378" s="315" t="s">
        <v>133</v>
      </c>
      <c r="N378" s="315" t="s">
        <v>133</v>
      </c>
      <c r="O378" s="315" t="s">
        <v>133</v>
      </c>
      <c r="P378" s="315" t="s">
        <v>133</v>
      </c>
      <c r="Q378" s="319">
        <v>0.41328584010084202</v>
      </c>
    </row>
    <row r="379" spans="1:17">
      <c r="A379" t="s">
        <v>230</v>
      </c>
      <c r="B379" t="s">
        <v>208</v>
      </c>
      <c r="C379" t="s">
        <v>209</v>
      </c>
      <c r="D379" t="s">
        <v>207</v>
      </c>
      <c r="E379" t="s">
        <v>134</v>
      </c>
      <c r="F379" s="315" t="s">
        <v>133</v>
      </c>
      <c r="G379" s="315" t="s">
        <v>133</v>
      </c>
      <c r="H379" s="315" t="s">
        <v>133</v>
      </c>
      <c r="I379" s="315" t="s">
        <v>133</v>
      </c>
      <c r="J379" s="315" t="s">
        <v>133</v>
      </c>
      <c r="K379" s="315" t="s">
        <v>133</v>
      </c>
      <c r="L379" s="315" t="s">
        <v>133</v>
      </c>
      <c r="M379" s="315" t="s">
        <v>133</v>
      </c>
      <c r="N379" s="315" t="s">
        <v>133</v>
      </c>
      <c r="O379" s="315" t="s">
        <v>133</v>
      </c>
      <c r="P379" s="315" t="s">
        <v>133</v>
      </c>
      <c r="Q379" s="319">
        <v>0.58671415989915798</v>
      </c>
    </row>
    <row r="380" spans="1:17">
      <c r="A380" t="s">
        <v>230</v>
      </c>
      <c r="B380" t="s">
        <v>210</v>
      </c>
      <c r="C380" t="s">
        <v>211</v>
      </c>
      <c r="D380" t="s">
        <v>147</v>
      </c>
      <c r="E380" t="s">
        <v>148</v>
      </c>
      <c r="F380" s="316">
        <v>2.47946263753408</v>
      </c>
      <c r="G380" s="316">
        <v>2.5835450156070401</v>
      </c>
      <c r="H380" s="316">
        <v>2.7320000000000002</v>
      </c>
      <c r="I380" s="315" t="s">
        <v>133</v>
      </c>
      <c r="J380" s="315" t="s">
        <v>133</v>
      </c>
      <c r="K380" s="315" t="s">
        <v>133</v>
      </c>
      <c r="L380" s="315" t="s">
        <v>133</v>
      </c>
      <c r="M380" s="315" t="s">
        <v>133</v>
      </c>
      <c r="N380" s="315" t="s">
        <v>133</v>
      </c>
      <c r="O380" s="315" t="s">
        <v>133</v>
      </c>
      <c r="P380" s="315" t="s">
        <v>133</v>
      </c>
      <c r="Q380" s="315" t="s">
        <v>133</v>
      </c>
    </row>
    <row r="381" spans="1:17">
      <c r="A381" t="s">
        <v>230</v>
      </c>
      <c r="B381" t="s">
        <v>212</v>
      </c>
      <c r="C381" t="s">
        <v>213</v>
      </c>
      <c r="D381" t="s">
        <v>147</v>
      </c>
      <c r="E381" t="s">
        <v>148</v>
      </c>
      <c r="F381" s="316">
        <v>0.142499230322811</v>
      </c>
      <c r="G381" s="316">
        <v>0.14298974377236701</v>
      </c>
      <c r="H381" s="316">
        <v>0.152</v>
      </c>
      <c r="I381" s="315" t="s">
        <v>133</v>
      </c>
      <c r="J381" s="315" t="s">
        <v>133</v>
      </c>
      <c r="K381" s="315" t="s">
        <v>133</v>
      </c>
      <c r="L381" s="315" t="s">
        <v>133</v>
      </c>
      <c r="M381" s="315" t="s">
        <v>133</v>
      </c>
      <c r="N381" s="315" t="s">
        <v>133</v>
      </c>
      <c r="O381" s="315" t="s">
        <v>133</v>
      </c>
      <c r="P381" s="315" t="s">
        <v>133</v>
      </c>
      <c r="Q381" s="315" t="s">
        <v>133</v>
      </c>
    </row>
    <row r="382" spans="1:17">
      <c r="A382" t="s">
        <v>230</v>
      </c>
      <c r="B382" t="s">
        <v>214</v>
      </c>
      <c r="C382" t="s">
        <v>215</v>
      </c>
      <c r="D382" t="s">
        <v>147</v>
      </c>
      <c r="E382" t="s">
        <v>134</v>
      </c>
      <c r="F382" s="315" t="s">
        <v>133</v>
      </c>
      <c r="G382" s="315" t="s">
        <v>133</v>
      </c>
      <c r="H382" s="315" t="s">
        <v>133</v>
      </c>
      <c r="I382" s="315" t="s">
        <v>133</v>
      </c>
      <c r="J382" s="315" t="s">
        <v>133</v>
      </c>
      <c r="K382" s="315" t="s">
        <v>133</v>
      </c>
      <c r="L382" s="315" t="s">
        <v>133</v>
      </c>
      <c r="M382" s="315" t="s">
        <v>133</v>
      </c>
      <c r="N382" s="315" t="s">
        <v>133</v>
      </c>
      <c r="O382" s="315" t="s">
        <v>133</v>
      </c>
      <c r="P382" s="315" t="s">
        <v>133</v>
      </c>
      <c r="Q382" s="316">
        <v>0</v>
      </c>
    </row>
    <row r="383" spans="1:17">
      <c r="A383" t="s">
        <v>230</v>
      </c>
      <c r="B383" t="s">
        <v>216</v>
      </c>
      <c r="C383" t="s">
        <v>217</v>
      </c>
      <c r="D383" t="s">
        <v>147</v>
      </c>
      <c r="E383" t="s">
        <v>134</v>
      </c>
      <c r="F383" s="315" t="s">
        <v>133</v>
      </c>
      <c r="G383" s="315" t="s">
        <v>133</v>
      </c>
      <c r="H383" s="315" t="s">
        <v>133</v>
      </c>
      <c r="I383" s="315" t="s">
        <v>133</v>
      </c>
      <c r="J383" s="315" t="s">
        <v>133</v>
      </c>
      <c r="K383" s="315" t="s">
        <v>133</v>
      </c>
      <c r="L383" s="315" t="s">
        <v>133</v>
      </c>
      <c r="M383" s="315" t="s">
        <v>133</v>
      </c>
      <c r="N383" s="315" t="s">
        <v>133</v>
      </c>
      <c r="O383" s="315" t="s">
        <v>133</v>
      </c>
      <c r="P383" s="315" t="s">
        <v>133</v>
      </c>
      <c r="Q383" s="316">
        <v>0</v>
      </c>
    </row>
    <row r="384" spans="1:17">
      <c r="A384" t="s">
        <v>230</v>
      </c>
      <c r="B384" t="s">
        <v>218</v>
      </c>
      <c r="C384" t="s">
        <v>219</v>
      </c>
      <c r="D384" t="s">
        <v>147</v>
      </c>
      <c r="E384" t="s">
        <v>134</v>
      </c>
      <c r="F384" s="315" t="s">
        <v>133</v>
      </c>
      <c r="G384" s="315" t="s">
        <v>133</v>
      </c>
      <c r="H384" s="315" t="s">
        <v>133</v>
      </c>
      <c r="I384" s="315" t="s">
        <v>133</v>
      </c>
      <c r="J384" s="315" t="s">
        <v>133</v>
      </c>
      <c r="K384" s="315" t="s">
        <v>133</v>
      </c>
      <c r="L384" s="315" t="s">
        <v>133</v>
      </c>
      <c r="M384" s="315" t="s">
        <v>133</v>
      </c>
      <c r="N384" s="315" t="s">
        <v>133</v>
      </c>
      <c r="O384" s="315" t="s">
        <v>133</v>
      </c>
      <c r="P384" s="315" t="s">
        <v>133</v>
      </c>
      <c r="Q384" s="316">
        <v>0</v>
      </c>
    </row>
    <row r="385" spans="1:17">
      <c r="A385" t="s">
        <v>230</v>
      </c>
      <c r="B385" t="s">
        <v>220</v>
      </c>
      <c r="C385" t="s">
        <v>206</v>
      </c>
      <c r="D385" t="s">
        <v>207</v>
      </c>
      <c r="E385" t="s">
        <v>134</v>
      </c>
      <c r="F385" s="315" t="s">
        <v>133</v>
      </c>
      <c r="G385" s="315" t="s">
        <v>133</v>
      </c>
      <c r="H385" s="315" t="s">
        <v>133</v>
      </c>
      <c r="I385" s="315" t="s">
        <v>133</v>
      </c>
      <c r="J385" s="315" t="s">
        <v>133</v>
      </c>
      <c r="K385" s="315" t="s">
        <v>133</v>
      </c>
      <c r="L385" s="315" t="s">
        <v>133</v>
      </c>
      <c r="M385" s="315" t="s">
        <v>133</v>
      </c>
      <c r="N385" s="315" t="s">
        <v>133</v>
      </c>
      <c r="O385" s="315" t="s">
        <v>133</v>
      </c>
      <c r="P385" s="315" t="s">
        <v>133</v>
      </c>
      <c r="Q385" s="319">
        <v>0.43863536681180498</v>
      </c>
    </row>
    <row r="386" spans="1:17">
      <c r="A386" t="s">
        <v>230</v>
      </c>
      <c r="B386" t="s">
        <v>221</v>
      </c>
      <c r="C386" t="s">
        <v>209</v>
      </c>
      <c r="D386" t="s">
        <v>207</v>
      </c>
      <c r="E386" t="s">
        <v>134</v>
      </c>
      <c r="F386" s="315" t="s">
        <v>133</v>
      </c>
      <c r="G386" s="315" t="s">
        <v>133</v>
      </c>
      <c r="H386" s="315" t="s">
        <v>133</v>
      </c>
      <c r="I386" s="315" t="s">
        <v>133</v>
      </c>
      <c r="J386" s="315" t="s">
        <v>133</v>
      </c>
      <c r="K386" s="315" t="s">
        <v>133</v>
      </c>
      <c r="L386" s="315" t="s">
        <v>133</v>
      </c>
      <c r="M386" s="315" t="s">
        <v>133</v>
      </c>
      <c r="N386" s="315" t="s">
        <v>133</v>
      </c>
      <c r="O386" s="315" t="s">
        <v>133</v>
      </c>
      <c r="P386" s="315" t="s">
        <v>133</v>
      </c>
      <c r="Q386" s="319">
        <v>0.56136463318819496</v>
      </c>
    </row>
    <row r="387" spans="1:17">
      <c r="A387" t="s">
        <v>231</v>
      </c>
      <c r="B387" t="s">
        <v>145</v>
      </c>
      <c r="C387" t="s">
        <v>146</v>
      </c>
      <c r="D387" t="s">
        <v>147</v>
      </c>
      <c r="E387" t="s">
        <v>148</v>
      </c>
      <c r="F387" s="316">
        <v>29.459</v>
      </c>
      <c r="G387" s="316">
        <v>40.743000000000002</v>
      </c>
      <c r="H387" s="316">
        <v>57.006999999999998</v>
      </c>
      <c r="I387" s="315" t="s">
        <v>133</v>
      </c>
      <c r="J387" s="315" t="s">
        <v>133</v>
      </c>
      <c r="K387" s="315" t="s">
        <v>133</v>
      </c>
      <c r="L387" s="315" t="s">
        <v>133</v>
      </c>
      <c r="M387" s="315" t="s">
        <v>133</v>
      </c>
      <c r="N387" s="315" t="s">
        <v>133</v>
      </c>
      <c r="O387" s="315" t="s">
        <v>133</v>
      </c>
      <c r="P387" s="315" t="s">
        <v>133</v>
      </c>
      <c r="Q387" s="315" t="s">
        <v>133</v>
      </c>
    </row>
    <row r="388" spans="1:17">
      <c r="A388" t="s">
        <v>231</v>
      </c>
      <c r="B388" t="s">
        <v>149</v>
      </c>
      <c r="C388" t="s">
        <v>150</v>
      </c>
      <c r="D388" t="s">
        <v>147</v>
      </c>
      <c r="E388" t="s">
        <v>148</v>
      </c>
      <c r="F388" s="316">
        <v>327.37</v>
      </c>
      <c r="G388" s="316">
        <v>333.904</v>
      </c>
      <c r="H388" s="316">
        <v>419.029</v>
      </c>
      <c r="I388" s="315" t="s">
        <v>133</v>
      </c>
      <c r="J388" s="315" t="s">
        <v>133</v>
      </c>
      <c r="K388" s="315" t="s">
        <v>133</v>
      </c>
      <c r="L388" s="315" t="s">
        <v>133</v>
      </c>
      <c r="M388" s="315" t="s">
        <v>133</v>
      </c>
      <c r="N388" s="315" t="s">
        <v>133</v>
      </c>
      <c r="O388" s="315" t="s">
        <v>133</v>
      </c>
      <c r="P388" s="315" t="s">
        <v>133</v>
      </c>
      <c r="Q388" s="315" t="s">
        <v>133</v>
      </c>
    </row>
    <row r="389" spans="1:17">
      <c r="A389" t="s">
        <v>231</v>
      </c>
      <c r="B389" t="s">
        <v>151</v>
      </c>
      <c r="C389" t="s">
        <v>152</v>
      </c>
      <c r="D389" t="s">
        <v>147</v>
      </c>
      <c r="E389" t="s">
        <v>148</v>
      </c>
      <c r="F389" s="316">
        <v>392.15100000000001</v>
      </c>
      <c r="G389" s="316">
        <v>384.113</v>
      </c>
      <c r="H389" s="316">
        <v>424.88099999999997</v>
      </c>
      <c r="I389" s="315" t="s">
        <v>133</v>
      </c>
      <c r="J389" s="315" t="s">
        <v>133</v>
      </c>
      <c r="K389" s="315" t="s">
        <v>133</v>
      </c>
      <c r="L389" s="315" t="s">
        <v>133</v>
      </c>
      <c r="M389" s="315" t="s">
        <v>133</v>
      </c>
      <c r="N389" s="315" t="s">
        <v>133</v>
      </c>
      <c r="O389" s="315" t="s">
        <v>133</v>
      </c>
      <c r="P389" s="315" t="s">
        <v>133</v>
      </c>
      <c r="Q389" s="315" t="s">
        <v>133</v>
      </c>
    </row>
    <row r="390" spans="1:17">
      <c r="A390" t="s">
        <v>231</v>
      </c>
      <c r="B390" t="s">
        <v>153</v>
      </c>
      <c r="C390" t="s">
        <v>154</v>
      </c>
      <c r="D390" t="s">
        <v>147</v>
      </c>
      <c r="E390" t="s">
        <v>148</v>
      </c>
      <c r="F390" s="316">
        <v>0</v>
      </c>
      <c r="G390" s="316">
        <v>0</v>
      </c>
      <c r="H390" s="316">
        <v>0</v>
      </c>
      <c r="I390" s="315" t="s">
        <v>133</v>
      </c>
      <c r="J390" s="315" t="s">
        <v>133</v>
      </c>
      <c r="K390" s="315" t="s">
        <v>133</v>
      </c>
      <c r="L390" s="315" t="s">
        <v>133</v>
      </c>
      <c r="M390" s="315" t="s">
        <v>133</v>
      </c>
      <c r="N390" s="315" t="s">
        <v>133</v>
      </c>
      <c r="O390" s="315" t="s">
        <v>133</v>
      </c>
      <c r="P390" s="315" t="s">
        <v>133</v>
      </c>
      <c r="Q390" s="315" t="s">
        <v>133</v>
      </c>
    </row>
    <row r="391" spans="1:17">
      <c r="A391" t="s">
        <v>231</v>
      </c>
      <c r="B391" t="s">
        <v>155</v>
      </c>
      <c r="C391" t="s">
        <v>156</v>
      </c>
      <c r="D391" t="s">
        <v>147</v>
      </c>
      <c r="E391" t="s">
        <v>148</v>
      </c>
      <c r="F391" s="315" t="s">
        <v>133</v>
      </c>
      <c r="G391" s="316">
        <v>0</v>
      </c>
      <c r="H391" s="316">
        <v>0</v>
      </c>
      <c r="I391" s="315" t="s">
        <v>133</v>
      </c>
      <c r="J391" s="315" t="s">
        <v>133</v>
      </c>
      <c r="K391" s="315" t="s">
        <v>133</v>
      </c>
      <c r="L391" s="315" t="s">
        <v>133</v>
      </c>
      <c r="M391" s="315" t="s">
        <v>133</v>
      </c>
      <c r="N391" s="315" t="s">
        <v>133</v>
      </c>
      <c r="O391" s="315" t="s">
        <v>133</v>
      </c>
      <c r="P391" s="315" t="s">
        <v>133</v>
      </c>
      <c r="Q391" s="315" t="s">
        <v>133</v>
      </c>
    </row>
    <row r="392" spans="1:17">
      <c r="A392" t="s">
        <v>231</v>
      </c>
      <c r="B392" t="s">
        <v>157</v>
      </c>
      <c r="C392" t="s">
        <v>158</v>
      </c>
      <c r="D392" t="s">
        <v>147</v>
      </c>
      <c r="E392" t="s">
        <v>148</v>
      </c>
      <c r="F392" s="315" t="s">
        <v>133</v>
      </c>
      <c r="G392" s="316">
        <v>0</v>
      </c>
      <c r="H392" s="316">
        <v>0</v>
      </c>
      <c r="I392" s="315" t="s">
        <v>133</v>
      </c>
      <c r="J392" s="315" t="s">
        <v>133</v>
      </c>
      <c r="K392" s="315" t="s">
        <v>133</v>
      </c>
      <c r="L392" s="315" t="s">
        <v>133</v>
      </c>
      <c r="M392" s="315" t="s">
        <v>133</v>
      </c>
      <c r="N392" s="315" t="s">
        <v>133</v>
      </c>
      <c r="O392" s="315" t="s">
        <v>133</v>
      </c>
      <c r="P392" s="315" t="s">
        <v>133</v>
      </c>
      <c r="Q392" s="315" t="s">
        <v>133</v>
      </c>
    </row>
    <row r="393" spans="1:17">
      <c r="A393" t="s">
        <v>231</v>
      </c>
      <c r="B393" t="s">
        <v>159</v>
      </c>
      <c r="C393" t="s">
        <v>160</v>
      </c>
      <c r="D393" t="s">
        <v>147</v>
      </c>
      <c r="E393" t="s">
        <v>148</v>
      </c>
      <c r="F393" s="315" t="s">
        <v>133</v>
      </c>
      <c r="G393" s="316">
        <v>0</v>
      </c>
      <c r="H393" s="316">
        <v>0</v>
      </c>
      <c r="I393" s="315" t="s">
        <v>133</v>
      </c>
      <c r="J393" s="315" t="s">
        <v>133</v>
      </c>
      <c r="K393" s="315" t="s">
        <v>133</v>
      </c>
      <c r="L393" s="315" t="s">
        <v>133</v>
      </c>
      <c r="M393" s="315" t="s">
        <v>133</v>
      </c>
      <c r="N393" s="315" t="s">
        <v>133</v>
      </c>
      <c r="O393" s="315" t="s">
        <v>133</v>
      </c>
      <c r="P393" s="315" t="s">
        <v>133</v>
      </c>
      <c r="Q393" s="315" t="s">
        <v>133</v>
      </c>
    </row>
    <row r="394" spans="1:17">
      <c r="A394" t="s">
        <v>231</v>
      </c>
      <c r="B394" t="s">
        <v>161</v>
      </c>
      <c r="C394" t="s">
        <v>162</v>
      </c>
      <c r="D394" t="s">
        <v>147</v>
      </c>
      <c r="E394" t="s">
        <v>148</v>
      </c>
      <c r="F394" s="315" t="s">
        <v>133</v>
      </c>
      <c r="G394" s="316">
        <v>0</v>
      </c>
      <c r="H394" s="316">
        <v>0</v>
      </c>
      <c r="I394" s="315" t="s">
        <v>133</v>
      </c>
      <c r="J394" s="315" t="s">
        <v>133</v>
      </c>
      <c r="K394" s="315" t="s">
        <v>133</v>
      </c>
      <c r="L394" s="315" t="s">
        <v>133</v>
      </c>
      <c r="M394" s="315" t="s">
        <v>133</v>
      </c>
      <c r="N394" s="315" t="s">
        <v>133</v>
      </c>
      <c r="O394" s="315" t="s">
        <v>133</v>
      </c>
      <c r="P394" s="315" t="s">
        <v>133</v>
      </c>
      <c r="Q394" s="315" t="s">
        <v>133</v>
      </c>
    </row>
    <row r="395" spans="1:17">
      <c r="A395" t="s">
        <v>231</v>
      </c>
      <c r="B395" t="s">
        <v>163</v>
      </c>
      <c r="C395" t="s">
        <v>164</v>
      </c>
      <c r="D395" t="s">
        <v>147</v>
      </c>
      <c r="E395" t="s">
        <v>148</v>
      </c>
      <c r="F395" s="315" t="s">
        <v>133</v>
      </c>
      <c r="G395" s="316">
        <v>0</v>
      </c>
      <c r="H395" s="316">
        <v>0</v>
      </c>
      <c r="I395" s="315" t="s">
        <v>133</v>
      </c>
      <c r="J395" s="315" t="s">
        <v>133</v>
      </c>
      <c r="K395" s="315" t="s">
        <v>133</v>
      </c>
      <c r="L395" s="315" t="s">
        <v>133</v>
      </c>
      <c r="M395" s="315" t="s">
        <v>133</v>
      </c>
      <c r="N395" s="315" t="s">
        <v>133</v>
      </c>
      <c r="O395" s="315" t="s">
        <v>133</v>
      </c>
      <c r="P395" s="315" t="s">
        <v>133</v>
      </c>
      <c r="Q395" s="315" t="s">
        <v>133</v>
      </c>
    </row>
    <row r="396" spans="1:17">
      <c r="A396" t="s">
        <v>231</v>
      </c>
      <c r="B396" t="s">
        <v>165</v>
      </c>
      <c r="C396" t="s">
        <v>166</v>
      </c>
      <c r="D396" t="s">
        <v>147</v>
      </c>
      <c r="E396" t="s">
        <v>148</v>
      </c>
      <c r="F396" s="315" t="s">
        <v>133</v>
      </c>
      <c r="G396" s="316">
        <v>0</v>
      </c>
      <c r="H396" s="316">
        <v>0</v>
      </c>
      <c r="I396" s="315" t="s">
        <v>133</v>
      </c>
      <c r="J396" s="315" t="s">
        <v>133</v>
      </c>
      <c r="K396" s="315" t="s">
        <v>133</v>
      </c>
      <c r="L396" s="315" t="s">
        <v>133</v>
      </c>
      <c r="M396" s="315" t="s">
        <v>133</v>
      </c>
      <c r="N396" s="315" t="s">
        <v>133</v>
      </c>
      <c r="O396" s="315" t="s">
        <v>133</v>
      </c>
      <c r="P396" s="315" t="s">
        <v>133</v>
      </c>
      <c r="Q396" s="315" t="s">
        <v>133</v>
      </c>
    </row>
    <row r="397" spans="1:17">
      <c r="A397" t="s">
        <v>231</v>
      </c>
      <c r="B397" t="s">
        <v>167</v>
      </c>
      <c r="C397" t="s">
        <v>168</v>
      </c>
      <c r="D397" t="s">
        <v>147</v>
      </c>
      <c r="E397" t="s">
        <v>148</v>
      </c>
      <c r="F397" s="315" t="s">
        <v>133</v>
      </c>
      <c r="G397" s="316">
        <v>0</v>
      </c>
      <c r="H397" s="316">
        <v>0</v>
      </c>
      <c r="I397" s="315" t="s">
        <v>133</v>
      </c>
      <c r="J397" s="315" t="s">
        <v>133</v>
      </c>
      <c r="K397" s="315" t="s">
        <v>133</v>
      </c>
      <c r="L397" s="315" t="s">
        <v>133</v>
      </c>
      <c r="M397" s="315" t="s">
        <v>133</v>
      </c>
      <c r="N397" s="315" t="s">
        <v>133</v>
      </c>
      <c r="O397" s="315" t="s">
        <v>133</v>
      </c>
      <c r="P397" s="315" t="s">
        <v>133</v>
      </c>
      <c r="Q397" s="315" t="s">
        <v>133</v>
      </c>
    </row>
    <row r="398" spans="1:17">
      <c r="A398" t="s">
        <v>231</v>
      </c>
      <c r="B398" t="s">
        <v>169</v>
      </c>
      <c r="C398" t="s">
        <v>170</v>
      </c>
      <c r="D398" t="s">
        <v>147</v>
      </c>
      <c r="E398" t="s">
        <v>148</v>
      </c>
      <c r="F398" s="315" t="s">
        <v>133</v>
      </c>
      <c r="G398" s="316">
        <v>0</v>
      </c>
      <c r="H398" s="316">
        <v>0</v>
      </c>
      <c r="I398" s="315" t="s">
        <v>133</v>
      </c>
      <c r="J398" s="315" t="s">
        <v>133</v>
      </c>
      <c r="K398" s="315" t="s">
        <v>133</v>
      </c>
      <c r="L398" s="315" t="s">
        <v>133</v>
      </c>
      <c r="M398" s="315" t="s">
        <v>133</v>
      </c>
      <c r="N398" s="315" t="s">
        <v>133</v>
      </c>
      <c r="O398" s="315" t="s">
        <v>133</v>
      </c>
      <c r="P398" s="315" t="s">
        <v>133</v>
      </c>
      <c r="Q398" s="315" t="s">
        <v>133</v>
      </c>
    </row>
    <row r="399" spans="1:17">
      <c r="A399" t="s">
        <v>231</v>
      </c>
      <c r="B399" t="s">
        <v>171</v>
      </c>
      <c r="C399" t="s">
        <v>172</v>
      </c>
      <c r="D399" t="s">
        <v>147</v>
      </c>
      <c r="E399" t="s">
        <v>148</v>
      </c>
      <c r="F399" s="315" t="s">
        <v>133</v>
      </c>
      <c r="G399" s="316">
        <v>0</v>
      </c>
      <c r="H399" s="316">
        <v>0</v>
      </c>
      <c r="I399" s="315" t="s">
        <v>133</v>
      </c>
      <c r="J399" s="315" t="s">
        <v>133</v>
      </c>
      <c r="K399" s="315" t="s">
        <v>133</v>
      </c>
      <c r="L399" s="315" t="s">
        <v>133</v>
      </c>
      <c r="M399" s="315" t="s">
        <v>133</v>
      </c>
      <c r="N399" s="315" t="s">
        <v>133</v>
      </c>
      <c r="O399" s="315" t="s">
        <v>133</v>
      </c>
      <c r="P399" s="315" t="s">
        <v>133</v>
      </c>
      <c r="Q399" s="315" t="s">
        <v>133</v>
      </c>
    </row>
    <row r="400" spans="1:17">
      <c r="A400" t="s">
        <v>231</v>
      </c>
      <c r="B400" t="s">
        <v>173</v>
      </c>
      <c r="C400" t="s">
        <v>174</v>
      </c>
      <c r="D400" t="s">
        <v>147</v>
      </c>
      <c r="E400" t="s">
        <v>148</v>
      </c>
      <c r="F400" s="315" t="s">
        <v>133</v>
      </c>
      <c r="G400" s="316">
        <v>0</v>
      </c>
      <c r="H400" s="316">
        <v>0</v>
      </c>
      <c r="I400" s="315" t="s">
        <v>133</v>
      </c>
      <c r="J400" s="315" t="s">
        <v>133</v>
      </c>
      <c r="K400" s="315" t="s">
        <v>133</v>
      </c>
      <c r="L400" s="315" t="s">
        <v>133</v>
      </c>
      <c r="M400" s="315" t="s">
        <v>133</v>
      </c>
      <c r="N400" s="315" t="s">
        <v>133</v>
      </c>
      <c r="O400" s="315" t="s">
        <v>133</v>
      </c>
      <c r="P400" s="315" t="s">
        <v>133</v>
      </c>
      <c r="Q400" s="315" t="s">
        <v>133</v>
      </c>
    </row>
    <row r="401" spans="1:17">
      <c r="A401" t="s">
        <v>231</v>
      </c>
      <c r="B401" t="s">
        <v>175</v>
      </c>
      <c r="C401" t="s">
        <v>176</v>
      </c>
      <c r="D401" t="s">
        <v>147</v>
      </c>
      <c r="E401" t="s">
        <v>148</v>
      </c>
      <c r="F401" s="316">
        <v>8.0470000000000006</v>
      </c>
      <c r="G401" s="316">
        <v>7.968</v>
      </c>
      <c r="H401" s="316">
        <v>7.9210000000000003</v>
      </c>
      <c r="I401" s="315" t="s">
        <v>133</v>
      </c>
      <c r="J401" s="315" t="s">
        <v>133</v>
      </c>
      <c r="K401" s="315" t="s">
        <v>133</v>
      </c>
      <c r="L401" s="315" t="s">
        <v>133</v>
      </c>
      <c r="M401" s="315" t="s">
        <v>133</v>
      </c>
      <c r="N401" s="315" t="s">
        <v>133</v>
      </c>
      <c r="O401" s="315" t="s">
        <v>133</v>
      </c>
      <c r="P401" s="315" t="s">
        <v>133</v>
      </c>
      <c r="Q401" s="315" t="s">
        <v>133</v>
      </c>
    </row>
    <row r="402" spans="1:17">
      <c r="A402" t="s">
        <v>231</v>
      </c>
      <c r="B402" t="s">
        <v>177</v>
      </c>
      <c r="C402" t="s">
        <v>178</v>
      </c>
      <c r="D402" t="s">
        <v>147</v>
      </c>
      <c r="E402" t="s">
        <v>148</v>
      </c>
      <c r="F402" s="316">
        <v>33.353000000000002</v>
      </c>
      <c r="G402" s="316">
        <v>33.432000000000002</v>
      </c>
      <c r="H402" s="316">
        <v>33.098999999999997</v>
      </c>
      <c r="I402" s="315" t="s">
        <v>133</v>
      </c>
      <c r="J402" s="315" t="s">
        <v>133</v>
      </c>
      <c r="K402" s="315" t="s">
        <v>133</v>
      </c>
      <c r="L402" s="315" t="s">
        <v>133</v>
      </c>
      <c r="M402" s="315" t="s">
        <v>133</v>
      </c>
      <c r="N402" s="315" t="s">
        <v>133</v>
      </c>
      <c r="O402" s="315" t="s">
        <v>133</v>
      </c>
      <c r="P402" s="315" t="s">
        <v>133</v>
      </c>
      <c r="Q402" s="315" t="s">
        <v>133</v>
      </c>
    </row>
    <row r="403" spans="1:17">
      <c r="A403" t="s">
        <v>231</v>
      </c>
      <c r="B403" t="s">
        <v>179</v>
      </c>
      <c r="C403" t="s">
        <v>180</v>
      </c>
      <c r="D403" t="s">
        <v>147</v>
      </c>
      <c r="E403" t="s">
        <v>148</v>
      </c>
      <c r="F403" s="316">
        <v>16.295000000000002</v>
      </c>
      <c r="G403" s="316">
        <v>17.007000000000001</v>
      </c>
      <c r="H403" s="316">
        <v>15.382999999999999</v>
      </c>
      <c r="I403" s="315" t="s">
        <v>133</v>
      </c>
      <c r="J403" s="315" t="s">
        <v>133</v>
      </c>
      <c r="K403" s="315" t="s">
        <v>133</v>
      </c>
      <c r="L403" s="315" t="s">
        <v>133</v>
      </c>
      <c r="M403" s="315" t="s">
        <v>133</v>
      </c>
      <c r="N403" s="315" t="s">
        <v>133</v>
      </c>
      <c r="O403" s="315" t="s">
        <v>133</v>
      </c>
      <c r="P403" s="315" t="s">
        <v>133</v>
      </c>
      <c r="Q403" s="315" t="s">
        <v>133</v>
      </c>
    </row>
    <row r="404" spans="1:17">
      <c r="A404" t="s">
        <v>231</v>
      </c>
      <c r="B404" t="s">
        <v>181</v>
      </c>
      <c r="C404" t="s">
        <v>182</v>
      </c>
      <c r="D404" t="s">
        <v>147</v>
      </c>
      <c r="E404" t="s">
        <v>148</v>
      </c>
      <c r="F404" s="316">
        <v>1.343</v>
      </c>
      <c r="G404" s="316">
        <v>1.4390000000000001</v>
      </c>
      <c r="H404" s="316">
        <v>1.288</v>
      </c>
      <c r="I404" s="315" t="s">
        <v>133</v>
      </c>
      <c r="J404" s="315" t="s">
        <v>133</v>
      </c>
      <c r="K404" s="315" t="s">
        <v>133</v>
      </c>
      <c r="L404" s="315" t="s">
        <v>133</v>
      </c>
      <c r="M404" s="315" t="s">
        <v>133</v>
      </c>
      <c r="N404" s="315" t="s">
        <v>133</v>
      </c>
      <c r="O404" s="315" t="s">
        <v>133</v>
      </c>
      <c r="P404" s="315" t="s">
        <v>133</v>
      </c>
      <c r="Q404" s="315" t="s">
        <v>133</v>
      </c>
    </row>
    <row r="405" spans="1:17">
      <c r="A405" t="s">
        <v>231</v>
      </c>
      <c r="B405" t="s">
        <v>183</v>
      </c>
      <c r="C405" t="s">
        <v>184</v>
      </c>
      <c r="D405" t="s">
        <v>147</v>
      </c>
      <c r="E405" t="s">
        <v>148</v>
      </c>
      <c r="F405" s="315" t="s">
        <v>133</v>
      </c>
      <c r="G405" s="316">
        <v>0</v>
      </c>
      <c r="H405" s="316">
        <v>0</v>
      </c>
      <c r="I405" s="315" t="s">
        <v>133</v>
      </c>
      <c r="J405" s="315" t="s">
        <v>133</v>
      </c>
      <c r="K405" s="315" t="s">
        <v>133</v>
      </c>
      <c r="L405" s="315" t="s">
        <v>133</v>
      </c>
      <c r="M405" s="315" t="s">
        <v>133</v>
      </c>
      <c r="N405" s="315" t="s">
        <v>133</v>
      </c>
      <c r="O405" s="315" t="s">
        <v>133</v>
      </c>
      <c r="P405" s="315" t="s">
        <v>133</v>
      </c>
      <c r="Q405" s="315" t="s">
        <v>133</v>
      </c>
    </row>
    <row r="406" spans="1:17">
      <c r="A406" t="s">
        <v>231</v>
      </c>
      <c r="B406" t="s">
        <v>185</v>
      </c>
      <c r="C406" t="s">
        <v>186</v>
      </c>
      <c r="D406" t="s">
        <v>147</v>
      </c>
      <c r="E406" t="s">
        <v>134</v>
      </c>
      <c r="F406" s="315" t="s">
        <v>133</v>
      </c>
      <c r="G406" s="315" t="s">
        <v>133</v>
      </c>
      <c r="H406" s="315" t="s">
        <v>133</v>
      </c>
      <c r="I406" s="315" t="s">
        <v>133</v>
      </c>
      <c r="J406" s="315" t="s">
        <v>133</v>
      </c>
      <c r="K406" s="315" t="s">
        <v>133</v>
      </c>
      <c r="L406" s="315" t="s">
        <v>133</v>
      </c>
      <c r="M406" s="315" t="s">
        <v>133</v>
      </c>
      <c r="N406" s="315" t="s">
        <v>133</v>
      </c>
      <c r="O406" s="315" t="s">
        <v>133</v>
      </c>
      <c r="P406" s="315" t="s">
        <v>133</v>
      </c>
      <c r="Q406" s="316">
        <v>178.771737569712</v>
      </c>
    </row>
    <row r="407" spans="1:17">
      <c r="A407" t="s">
        <v>231</v>
      </c>
      <c r="B407" t="s">
        <v>187</v>
      </c>
      <c r="C407" t="s">
        <v>188</v>
      </c>
      <c r="D407" t="s">
        <v>147</v>
      </c>
      <c r="E407" t="s">
        <v>134</v>
      </c>
      <c r="F407" s="315" t="s">
        <v>133</v>
      </c>
      <c r="G407" s="315" t="s">
        <v>133</v>
      </c>
      <c r="H407" s="315" t="s">
        <v>133</v>
      </c>
      <c r="I407" s="315" t="s">
        <v>133</v>
      </c>
      <c r="J407" s="315" t="s">
        <v>133</v>
      </c>
      <c r="K407" s="315" t="s">
        <v>133</v>
      </c>
      <c r="L407" s="315" t="s">
        <v>133</v>
      </c>
      <c r="M407" s="315" t="s">
        <v>133</v>
      </c>
      <c r="N407" s="315" t="s">
        <v>133</v>
      </c>
      <c r="O407" s="315" t="s">
        <v>133</v>
      </c>
      <c r="P407" s="315" t="s">
        <v>133</v>
      </c>
      <c r="Q407" s="316">
        <v>1374.5382140991701</v>
      </c>
    </row>
    <row r="408" spans="1:17">
      <c r="A408" t="s">
        <v>231</v>
      </c>
      <c r="B408" t="s">
        <v>189</v>
      </c>
      <c r="C408" t="s">
        <v>190</v>
      </c>
      <c r="D408" t="s">
        <v>147</v>
      </c>
      <c r="E408" t="s">
        <v>134</v>
      </c>
      <c r="F408" s="315" t="s">
        <v>133</v>
      </c>
      <c r="G408" s="315" t="s">
        <v>133</v>
      </c>
      <c r="H408" s="315" t="s">
        <v>133</v>
      </c>
      <c r="I408" s="315" t="s">
        <v>133</v>
      </c>
      <c r="J408" s="315" t="s">
        <v>133</v>
      </c>
      <c r="K408" s="315" t="s">
        <v>133</v>
      </c>
      <c r="L408" s="315" t="s">
        <v>133</v>
      </c>
      <c r="M408" s="315" t="s">
        <v>133</v>
      </c>
      <c r="N408" s="315" t="s">
        <v>133</v>
      </c>
      <c r="O408" s="315" t="s">
        <v>133</v>
      </c>
      <c r="P408" s="315" t="s">
        <v>133</v>
      </c>
      <c r="Q408" s="316">
        <v>268.47196663089898</v>
      </c>
    </row>
    <row r="409" spans="1:17">
      <c r="A409" t="s">
        <v>231</v>
      </c>
      <c r="B409" t="s">
        <v>191</v>
      </c>
      <c r="C409" t="s">
        <v>192</v>
      </c>
      <c r="D409" t="s">
        <v>147</v>
      </c>
      <c r="E409" t="s">
        <v>134</v>
      </c>
      <c r="F409" s="315" t="s">
        <v>133</v>
      </c>
      <c r="G409" s="315" t="s">
        <v>133</v>
      </c>
      <c r="H409" s="315" t="s">
        <v>133</v>
      </c>
      <c r="I409" s="315" t="s">
        <v>133</v>
      </c>
      <c r="J409" s="315" t="s">
        <v>133</v>
      </c>
      <c r="K409" s="315" t="s">
        <v>133</v>
      </c>
      <c r="L409" s="315" t="s">
        <v>133</v>
      </c>
      <c r="M409" s="315" t="s">
        <v>133</v>
      </c>
      <c r="N409" s="315" t="s">
        <v>133</v>
      </c>
      <c r="O409" s="315" t="s">
        <v>133</v>
      </c>
      <c r="P409" s="315" t="s">
        <v>133</v>
      </c>
      <c r="Q409" s="316">
        <v>1392.89439933016</v>
      </c>
    </row>
    <row r="410" spans="1:17">
      <c r="A410" t="s">
        <v>231</v>
      </c>
      <c r="B410" t="s">
        <v>193</v>
      </c>
      <c r="C410" t="s">
        <v>194</v>
      </c>
      <c r="D410" t="s">
        <v>147</v>
      </c>
      <c r="E410" t="s">
        <v>134</v>
      </c>
      <c r="F410" s="315" t="s">
        <v>133</v>
      </c>
      <c r="G410" s="315" t="s">
        <v>133</v>
      </c>
      <c r="H410" s="315" t="s">
        <v>133</v>
      </c>
      <c r="I410" s="315" t="s">
        <v>133</v>
      </c>
      <c r="J410" s="315" t="s">
        <v>133</v>
      </c>
      <c r="K410" s="315" t="s">
        <v>133</v>
      </c>
      <c r="L410" s="315" t="s">
        <v>133</v>
      </c>
      <c r="M410" s="315" t="s">
        <v>133</v>
      </c>
      <c r="N410" s="315" t="s">
        <v>133</v>
      </c>
      <c r="O410" s="315" t="s">
        <v>133</v>
      </c>
      <c r="P410" s="315" t="s">
        <v>133</v>
      </c>
      <c r="Q410" s="316">
        <v>37.537487137785398</v>
      </c>
    </row>
    <row r="411" spans="1:17">
      <c r="A411" t="s">
        <v>231</v>
      </c>
      <c r="B411" t="s">
        <v>195</v>
      </c>
      <c r="C411" t="s">
        <v>196</v>
      </c>
      <c r="D411" t="s">
        <v>147</v>
      </c>
      <c r="E411" t="s">
        <v>134</v>
      </c>
      <c r="F411" s="315" t="s">
        <v>133</v>
      </c>
      <c r="G411" s="315" t="s">
        <v>133</v>
      </c>
      <c r="H411" s="315" t="s">
        <v>133</v>
      </c>
      <c r="I411" s="315" t="s">
        <v>133</v>
      </c>
      <c r="J411" s="315" t="s">
        <v>133</v>
      </c>
      <c r="K411" s="315" t="s">
        <v>133</v>
      </c>
      <c r="L411" s="315" t="s">
        <v>133</v>
      </c>
      <c r="M411" s="315" t="s">
        <v>133</v>
      </c>
      <c r="N411" s="315" t="s">
        <v>133</v>
      </c>
      <c r="O411" s="315" t="s">
        <v>133</v>
      </c>
      <c r="P411" s="315" t="s">
        <v>133</v>
      </c>
      <c r="Q411" s="316">
        <v>149.00871477427299</v>
      </c>
    </row>
    <row r="412" spans="1:17">
      <c r="A412" t="s">
        <v>231</v>
      </c>
      <c r="B412" t="s">
        <v>197</v>
      </c>
      <c r="C412" t="s">
        <v>198</v>
      </c>
      <c r="D412" t="s">
        <v>147</v>
      </c>
      <c r="E412" t="s">
        <v>134</v>
      </c>
      <c r="F412" s="315" t="s">
        <v>133</v>
      </c>
      <c r="G412" s="315" t="s">
        <v>133</v>
      </c>
      <c r="H412" s="315" t="s">
        <v>133</v>
      </c>
      <c r="I412" s="315" t="s">
        <v>133</v>
      </c>
      <c r="J412" s="315" t="s">
        <v>133</v>
      </c>
      <c r="K412" s="315" t="s">
        <v>133</v>
      </c>
      <c r="L412" s="315" t="s">
        <v>133</v>
      </c>
      <c r="M412" s="315" t="s">
        <v>133</v>
      </c>
      <c r="N412" s="315" t="s">
        <v>133</v>
      </c>
      <c r="O412" s="315" t="s">
        <v>133</v>
      </c>
      <c r="P412" s="315" t="s">
        <v>133</v>
      </c>
      <c r="Q412" s="316">
        <v>5.5306781917648902</v>
      </c>
    </row>
    <row r="413" spans="1:17">
      <c r="A413" t="s">
        <v>231</v>
      </c>
      <c r="B413" t="s">
        <v>199</v>
      </c>
      <c r="C413" t="s">
        <v>200</v>
      </c>
      <c r="D413" t="s">
        <v>147</v>
      </c>
      <c r="E413" t="s">
        <v>134</v>
      </c>
      <c r="F413" s="315" t="s">
        <v>133</v>
      </c>
      <c r="G413" s="315" t="s">
        <v>133</v>
      </c>
      <c r="H413" s="315" t="s">
        <v>133</v>
      </c>
      <c r="I413" s="315" t="s">
        <v>133</v>
      </c>
      <c r="J413" s="315" t="s">
        <v>133</v>
      </c>
      <c r="K413" s="315" t="s">
        <v>133</v>
      </c>
      <c r="L413" s="315" t="s">
        <v>133</v>
      </c>
      <c r="M413" s="315" t="s">
        <v>133</v>
      </c>
      <c r="N413" s="315" t="s">
        <v>133</v>
      </c>
      <c r="O413" s="315" t="s">
        <v>133</v>
      </c>
      <c r="P413" s="315" t="s">
        <v>133</v>
      </c>
      <c r="Q413" s="316">
        <v>80.202936490373801</v>
      </c>
    </row>
    <row r="414" spans="1:17">
      <c r="A414" t="s">
        <v>231</v>
      </c>
      <c r="B414" t="s">
        <v>201</v>
      </c>
      <c r="C414" t="s">
        <v>202</v>
      </c>
      <c r="D414" t="s">
        <v>147</v>
      </c>
      <c r="E414" t="s">
        <v>134</v>
      </c>
      <c r="F414" s="315" t="s">
        <v>133</v>
      </c>
      <c r="G414" s="315" t="s">
        <v>133</v>
      </c>
      <c r="H414" s="315" t="s">
        <v>133</v>
      </c>
      <c r="I414" s="315" t="s">
        <v>133</v>
      </c>
      <c r="J414" s="315" t="s">
        <v>133</v>
      </c>
      <c r="K414" s="315" t="s">
        <v>133</v>
      </c>
      <c r="L414" s="315" t="s">
        <v>133</v>
      </c>
      <c r="M414" s="315" t="s">
        <v>133</v>
      </c>
      <c r="N414" s="315" t="s">
        <v>133</v>
      </c>
      <c r="O414" s="315" t="s">
        <v>133</v>
      </c>
      <c r="P414" s="315" t="s">
        <v>133</v>
      </c>
      <c r="Q414" s="316">
        <v>25.657891748374102</v>
      </c>
    </row>
    <row r="415" spans="1:17">
      <c r="A415" t="s">
        <v>231</v>
      </c>
      <c r="B415" t="s">
        <v>203</v>
      </c>
      <c r="C415" t="s">
        <v>204</v>
      </c>
      <c r="D415" t="s">
        <v>147</v>
      </c>
      <c r="E415" t="s">
        <v>134</v>
      </c>
      <c r="F415" s="315" t="s">
        <v>133</v>
      </c>
      <c r="G415" s="315" t="s">
        <v>133</v>
      </c>
      <c r="H415" s="315" t="s">
        <v>133</v>
      </c>
      <c r="I415" s="315" t="s">
        <v>133</v>
      </c>
      <c r="J415" s="315" t="s">
        <v>133</v>
      </c>
      <c r="K415" s="315" t="s">
        <v>133</v>
      </c>
      <c r="L415" s="315" t="s">
        <v>133</v>
      </c>
      <c r="M415" s="315" t="s">
        <v>133</v>
      </c>
      <c r="N415" s="315" t="s">
        <v>133</v>
      </c>
      <c r="O415" s="315" t="s">
        <v>133</v>
      </c>
      <c r="P415" s="315" t="s">
        <v>133</v>
      </c>
      <c r="Q415" s="316">
        <v>0.12170289790713699</v>
      </c>
    </row>
    <row r="416" spans="1:17">
      <c r="A416" t="s">
        <v>231</v>
      </c>
      <c r="B416" t="s">
        <v>205</v>
      </c>
      <c r="C416" t="s">
        <v>206</v>
      </c>
      <c r="D416" t="s">
        <v>207</v>
      </c>
      <c r="E416" t="s">
        <v>134</v>
      </c>
      <c r="F416" s="315" t="s">
        <v>133</v>
      </c>
      <c r="G416" s="315" t="s">
        <v>133</v>
      </c>
      <c r="H416" s="315" t="s">
        <v>133</v>
      </c>
      <c r="I416" s="315" t="s">
        <v>133</v>
      </c>
      <c r="J416" s="315" t="s">
        <v>133</v>
      </c>
      <c r="K416" s="315" t="s">
        <v>133</v>
      </c>
      <c r="L416" s="315" t="s">
        <v>133</v>
      </c>
      <c r="M416" s="315" t="s">
        <v>133</v>
      </c>
      <c r="N416" s="315" t="s">
        <v>133</v>
      </c>
      <c r="O416" s="315" t="s">
        <v>133</v>
      </c>
      <c r="P416" s="315" t="s">
        <v>133</v>
      </c>
      <c r="Q416" s="319">
        <v>0.33205457472928501</v>
      </c>
    </row>
    <row r="417" spans="1:17">
      <c r="A417" t="s">
        <v>231</v>
      </c>
      <c r="B417" t="s">
        <v>208</v>
      </c>
      <c r="C417" t="s">
        <v>209</v>
      </c>
      <c r="D417" t="s">
        <v>207</v>
      </c>
      <c r="E417" t="s">
        <v>134</v>
      </c>
      <c r="F417" s="315" t="s">
        <v>133</v>
      </c>
      <c r="G417" s="315" t="s">
        <v>133</v>
      </c>
      <c r="H417" s="315" t="s">
        <v>133</v>
      </c>
      <c r="I417" s="315" t="s">
        <v>133</v>
      </c>
      <c r="J417" s="315" t="s">
        <v>133</v>
      </c>
      <c r="K417" s="315" t="s">
        <v>133</v>
      </c>
      <c r="L417" s="315" t="s">
        <v>133</v>
      </c>
      <c r="M417" s="315" t="s">
        <v>133</v>
      </c>
      <c r="N417" s="315" t="s">
        <v>133</v>
      </c>
      <c r="O417" s="315" t="s">
        <v>133</v>
      </c>
      <c r="P417" s="315" t="s">
        <v>133</v>
      </c>
      <c r="Q417" s="319">
        <v>0.66794542527071499</v>
      </c>
    </row>
    <row r="418" spans="1:17">
      <c r="A418" t="s">
        <v>231</v>
      </c>
      <c r="B418" t="s">
        <v>210</v>
      </c>
      <c r="C418" t="s">
        <v>211</v>
      </c>
      <c r="D418" t="s">
        <v>147</v>
      </c>
      <c r="E418" t="s">
        <v>148</v>
      </c>
      <c r="F418" s="316">
        <v>5.56</v>
      </c>
      <c r="G418" s="316">
        <v>5.52</v>
      </c>
      <c r="H418" s="316">
        <v>10.228999999999999</v>
      </c>
      <c r="I418" s="315" t="s">
        <v>133</v>
      </c>
      <c r="J418" s="315" t="s">
        <v>133</v>
      </c>
      <c r="K418" s="315" t="s">
        <v>133</v>
      </c>
      <c r="L418" s="315" t="s">
        <v>133</v>
      </c>
      <c r="M418" s="315" t="s">
        <v>133</v>
      </c>
      <c r="N418" s="315" t="s">
        <v>133</v>
      </c>
      <c r="O418" s="315" t="s">
        <v>133</v>
      </c>
      <c r="P418" s="315" t="s">
        <v>133</v>
      </c>
      <c r="Q418" s="315" t="s">
        <v>133</v>
      </c>
    </row>
    <row r="419" spans="1:17">
      <c r="A419" t="s">
        <v>231</v>
      </c>
      <c r="B419" t="s">
        <v>212</v>
      </c>
      <c r="C419" t="s">
        <v>213</v>
      </c>
      <c r="D419" t="s">
        <v>147</v>
      </c>
      <c r="E419" t="s">
        <v>148</v>
      </c>
      <c r="F419" s="316">
        <v>0.247</v>
      </c>
      <c r="G419" s="316">
        <v>0.25</v>
      </c>
      <c r="H419" s="316">
        <v>0.251</v>
      </c>
      <c r="I419" s="315" t="s">
        <v>133</v>
      </c>
      <c r="J419" s="315" t="s">
        <v>133</v>
      </c>
      <c r="K419" s="315" t="s">
        <v>133</v>
      </c>
      <c r="L419" s="315" t="s">
        <v>133</v>
      </c>
      <c r="M419" s="315" t="s">
        <v>133</v>
      </c>
      <c r="N419" s="315" t="s">
        <v>133</v>
      </c>
      <c r="O419" s="315" t="s">
        <v>133</v>
      </c>
      <c r="P419" s="315" t="s">
        <v>133</v>
      </c>
      <c r="Q419" s="315" t="s">
        <v>133</v>
      </c>
    </row>
    <row r="420" spans="1:17">
      <c r="A420" t="s">
        <v>231</v>
      </c>
      <c r="B420" t="s">
        <v>214</v>
      </c>
      <c r="C420" t="s">
        <v>215</v>
      </c>
      <c r="D420" t="s">
        <v>147</v>
      </c>
      <c r="E420" t="s">
        <v>134</v>
      </c>
      <c r="F420" s="315" t="s">
        <v>133</v>
      </c>
      <c r="G420" s="315" t="s">
        <v>133</v>
      </c>
      <c r="H420" s="315" t="s">
        <v>133</v>
      </c>
      <c r="I420" s="315" t="s">
        <v>133</v>
      </c>
      <c r="J420" s="315" t="s">
        <v>133</v>
      </c>
      <c r="K420" s="315" t="s">
        <v>133</v>
      </c>
      <c r="L420" s="315" t="s">
        <v>133</v>
      </c>
      <c r="M420" s="315" t="s">
        <v>133</v>
      </c>
      <c r="N420" s="315" t="s">
        <v>133</v>
      </c>
      <c r="O420" s="315" t="s">
        <v>133</v>
      </c>
      <c r="P420" s="315" t="s">
        <v>133</v>
      </c>
      <c r="Q420" s="316">
        <v>0</v>
      </c>
    </row>
    <row r="421" spans="1:17">
      <c r="A421" t="s">
        <v>231</v>
      </c>
      <c r="B421" t="s">
        <v>216</v>
      </c>
      <c r="C421" t="s">
        <v>217</v>
      </c>
      <c r="D421" t="s">
        <v>147</v>
      </c>
      <c r="E421" t="s">
        <v>134</v>
      </c>
      <c r="F421" s="315" t="s">
        <v>133</v>
      </c>
      <c r="G421" s="315" t="s">
        <v>133</v>
      </c>
      <c r="H421" s="315" t="s">
        <v>133</v>
      </c>
      <c r="I421" s="315" t="s">
        <v>133</v>
      </c>
      <c r="J421" s="315" t="s">
        <v>133</v>
      </c>
      <c r="K421" s="315" t="s">
        <v>133</v>
      </c>
      <c r="L421" s="315" t="s">
        <v>133</v>
      </c>
      <c r="M421" s="315" t="s">
        <v>133</v>
      </c>
      <c r="N421" s="315" t="s">
        <v>133</v>
      </c>
      <c r="O421" s="315" t="s">
        <v>133</v>
      </c>
      <c r="P421" s="315" t="s">
        <v>133</v>
      </c>
      <c r="Q421" s="316">
        <v>0</v>
      </c>
    </row>
    <row r="422" spans="1:17">
      <c r="A422" t="s">
        <v>231</v>
      </c>
      <c r="B422" t="s">
        <v>218</v>
      </c>
      <c r="C422" t="s">
        <v>219</v>
      </c>
      <c r="D422" t="s">
        <v>147</v>
      </c>
      <c r="E422" t="s">
        <v>134</v>
      </c>
      <c r="F422" s="315" t="s">
        <v>133</v>
      </c>
      <c r="G422" s="315" t="s">
        <v>133</v>
      </c>
      <c r="H422" s="315" t="s">
        <v>133</v>
      </c>
      <c r="I422" s="315" t="s">
        <v>133</v>
      </c>
      <c r="J422" s="315" t="s">
        <v>133</v>
      </c>
      <c r="K422" s="315" t="s">
        <v>133</v>
      </c>
      <c r="L422" s="315" t="s">
        <v>133</v>
      </c>
      <c r="M422" s="315" t="s">
        <v>133</v>
      </c>
      <c r="N422" s="315" t="s">
        <v>133</v>
      </c>
      <c r="O422" s="315" t="s">
        <v>133</v>
      </c>
      <c r="P422" s="315" t="s">
        <v>133</v>
      </c>
      <c r="Q422" s="316">
        <v>0</v>
      </c>
    </row>
    <row r="423" spans="1:17">
      <c r="A423" t="s">
        <v>231</v>
      </c>
      <c r="B423" t="s">
        <v>220</v>
      </c>
      <c r="C423" t="s">
        <v>206</v>
      </c>
      <c r="D423" t="s">
        <v>207</v>
      </c>
      <c r="E423" t="s">
        <v>134</v>
      </c>
      <c r="F423" s="315" t="s">
        <v>133</v>
      </c>
      <c r="G423" s="315" t="s">
        <v>133</v>
      </c>
      <c r="H423" s="315" t="s">
        <v>133</v>
      </c>
      <c r="I423" s="315" t="s">
        <v>133</v>
      </c>
      <c r="J423" s="315" t="s">
        <v>133</v>
      </c>
      <c r="K423" s="315" t="s">
        <v>133</v>
      </c>
      <c r="L423" s="315" t="s">
        <v>133</v>
      </c>
      <c r="M423" s="315" t="s">
        <v>133</v>
      </c>
      <c r="N423" s="315" t="s">
        <v>133</v>
      </c>
      <c r="O423" s="315" t="s">
        <v>133</v>
      </c>
      <c r="P423" s="315" t="s">
        <v>133</v>
      </c>
      <c r="Q423" s="319">
        <v>0.38060224451064895</v>
      </c>
    </row>
    <row r="424" spans="1:17">
      <c r="A424" t="s">
        <v>231</v>
      </c>
      <c r="B424" t="s">
        <v>221</v>
      </c>
      <c r="C424" t="s">
        <v>209</v>
      </c>
      <c r="D424" t="s">
        <v>207</v>
      </c>
      <c r="E424" t="s">
        <v>134</v>
      </c>
      <c r="F424" s="315" t="s">
        <v>133</v>
      </c>
      <c r="G424" s="315" t="s">
        <v>133</v>
      </c>
      <c r="H424" s="315" t="s">
        <v>133</v>
      </c>
      <c r="I424" s="315" t="s">
        <v>133</v>
      </c>
      <c r="J424" s="315" t="s">
        <v>133</v>
      </c>
      <c r="K424" s="315" t="s">
        <v>133</v>
      </c>
      <c r="L424" s="315" t="s">
        <v>133</v>
      </c>
      <c r="M424" s="315" t="s">
        <v>133</v>
      </c>
      <c r="N424" s="315" t="s">
        <v>133</v>
      </c>
      <c r="O424" s="315" t="s">
        <v>133</v>
      </c>
      <c r="P424" s="315" t="s">
        <v>133</v>
      </c>
      <c r="Q424" s="319">
        <v>0.61939775548935105</v>
      </c>
    </row>
    <row r="425" spans="1:17">
      <c r="A425" t="s">
        <v>232</v>
      </c>
      <c r="B425" t="s">
        <v>145</v>
      </c>
      <c r="C425" t="s">
        <v>146</v>
      </c>
      <c r="D425" t="s">
        <v>147</v>
      </c>
      <c r="E425" t="s">
        <v>148</v>
      </c>
      <c r="F425" s="316">
        <v>25.023</v>
      </c>
      <c r="G425" s="316">
        <v>18.959</v>
      </c>
      <c r="H425" s="316">
        <v>17.591999999999999</v>
      </c>
      <c r="I425" s="315" t="s">
        <v>133</v>
      </c>
      <c r="J425" s="315" t="s">
        <v>133</v>
      </c>
      <c r="K425" s="315" t="s">
        <v>133</v>
      </c>
      <c r="L425" s="315" t="s">
        <v>133</v>
      </c>
      <c r="M425" s="315" t="s">
        <v>133</v>
      </c>
      <c r="N425" s="315" t="s">
        <v>133</v>
      </c>
      <c r="O425" s="315" t="s">
        <v>133</v>
      </c>
      <c r="P425" s="315" t="s">
        <v>133</v>
      </c>
      <c r="Q425" s="315" t="s">
        <v>133</v>
      </c>
    </row>
    <row r="426" spans="1:17">
      <c r="A426" t="s">
        <v>232</v>
      </c>
      <c r="B426" t="s">
        <v>149</v>
      </c>
      <c r="C426" t="s">
        <v>150</v>
      </c>
      <c r="D426" t="s">
        <v>147</v>
      </c>
      <c r="E426" t="s">
        <v>148</v>
      </c>
      <c r="F426" s="316">
        <v>208.30699999999999</v>
      </c>
      <c r="G426" s="316">
        <v>264.47300000000001</v>
      </c>
      <c r="H426" s="316">
        <v>263.71199999999999</v>
      </c>
      <c r="I426" s="315" t="s">
        <v>133</v>
      </c>
      <c r="J426" s="315" t="s">
        <v>133</v>
      </c>
      <c r="K426" s="315" t="s">
        <v>133</v>
      </c>
      <c r="L426" s="315" t="s">
        <v>133</v>
      </c>
      <c r="M426" s="315" t="s">
        <v>133</v>
      </c>
      <c r="N426" s="315" t="s">
        <v>133</v>
      </c>
      <c r="O426" s="315" t="s">
        <v>133</v>
      </c>
      <c r="P426" s="315" t="s">
        <v>133</v>
      </c>
      <c r="Q426" s="315" t="s">
        <v>133</v>
      </c>
    </row>
    <row r="427" spans="1:17">
      <c r="A427" t="s">
        <v>232</v>
      </c>
      <c r="B427" t="s">
        <v>151</v>
      </c>
      <c r="C427" t="s">
        <v>152</v>
      </c>
      <c r="D427" t="s">
        <v>147</v>
      </c>
      <c r="E427" t="s">
        <v>148</v>
      </c>
      <c r="F427" s="316">
        <v>0</v>
      </c>
      <c r="G427" s="316">
        <v>0</v>
      </c>
      <c r="H427" s="316">
        <v>0</v>
      </c>
      <c r="I427" s="315" t="s">
        <v>133</v>
      </c>
      <c r="J427" s="315" t="s">
        <v>133</v>
      </c>
      <c r="K427" s="315" t="s">
        <v>133</v>
      </c>
      <c r="L427" s="315" t="s">
        <v>133</v>
      </c>
      <c r="M427" s="315" t="s">
        <v>133</v>
      </c>
      <c r="N427" s="315" t="s">
        <v>133</v>
      </c>
      <c r="O427" s="315" t="s">
        <v>133</v>
      </c>
      <c r="P427" s="315" t="s">
        <v>133</v>
      </c>
      <c r="Q427" s="315" t="s">
        <v>133</v>
      </c>
    </row>
    <row r="428" spans="1:17">
      <c r="A428" t="s">
        <v>232</v>
      </c>
      <c r="B428" t="s">
        <v>153</v>
      </c>
      <c r="C428" t="s">
        <v>154</v>
      </c>
      <c r="D428" t="s">
        <v>147</v>
      </c>
      <c r="E428" t="s">
        <v>148</v>
      </c>
      <c r="F428" s="316">
        <v>0</v>
      </c>
      <c r="G428" s="316">
        <v>0</v>
      </c>
      <c r="H428" s="316">
        <v>0</v>
      </c>
      <c r="I428" s="315" t="s">
        <v>133</v>
      </c>
      <c r="J428" s="315" t="s">
        <v>133</v>
      </c>
      <c r="K428" s="315" t="s">
        <v>133</v>
      </c>
      <c r="L428" s="315" t="s">
        <v>133</v>
      </c>
      <c r="M428" s="315" t="s">
        <v>133</v>
      </c>
      <c r="N428" s="315" t="s">
        <v>133</v>
      </c>
      <c r="O428" s="315" t="s">
        <v>133</v>
      </c>
      <c r="P428" s="315" t="s">
        <v>133</v>
      </c>
      <c r="Q428" s="315" t="s">
        <v>133</v>
      </c>
    </row>
    <row r="429" spans="1:17">
      <c r="A429" t="s">
        <v>232</v>
      </c>
      <c r="B429" t="s">
        <v>155</v>
      </c>
      <c r="C429" t="s">
        <v>156</v>
      </c>
      <c r="D429" t="s">
        <v>147</v>
      </c>
      <c r="E429" t="s">
        <v>148</v>
      </c>
      <c r="F429" s="315" t="s">
        <v>133</v>
      </c>
      <c r="G429" s="316">
        <v>0</v>
      </c>
      <c r="H429" s="316">
        <v>0</v>
      </c>
      <c r="I429" s="315" t="s">
        <v>133</v>
      </c>
      <c r="J429" s="315" t="s">
        <v>133</v>
      </c>
      <c r="K429" s="315" t="s">
        <v>133</v>
      </c>
      <c r="L429" s="315" t="s">
        <v>133</v>
      </c>
      <c r="M429" s="315" t="s">
        <v>133</v>
      </c>
      <c r="N429" s="315" t="s">
        <v>133</v>
      </c>
      <c r="O429" s="315" t="s">
        <v>133</v>
      </c>
      <c r="P429" s="315" t="s">
        <v>133</v>
      </c>
      <c r="Q429" s="315" t="s">
        <v>133</v>
      </c>
    </row>
    <row r="430" spans="1:17">
      <c r="A430" t="s">
        <v>232</v>
      </c>
      <c r="B430" t="s">
        <v>157</v>
      </c>
      <c r="C430" t="s">
        <v>158</v>
      </c>
      <c r="D430" t="s">
        <v>147</v>
      </c>
      <c r="E430" t="s">
        <v>148</v>
      </c>
      <c r="F430" s="315" t="s">
        <v>133</v>
      </c>
      <c r="G430" s="316">
        <v>0</v>
      </c>
      <c r="H430" s="316">
        <v>0</v>
      </c>
      <c r="I430" s="315" t="s">
        <v>133</v>
      </c>
      <c r="J430" s="315" t="s">
        <v>133</v>
      </c>
      <c r="K430" s="315" t="s">
        <v>133</v>
      </c>
      <c r="L430" s="315" t="s">
        <v>133</v>
      </c>
      <c r="M430" s="315" t="s">
        <v>133</v>
      </c>
      <c r="N430" s="315" t="s">
        <v>133</v>
      </c>
      <c r="O430" s="315" t="s">
        <v>133</v>
      </c>
      <c r="P430" s="315" t="s">
        <v>133</v>
      </c>
      <c r="Q430" s="315" t="s">
        <v>133</v>
      </c>
    </row>
    <row r="431" spans="1:17">
      <c r="A431" t="s">
        <v>232</v>
      </c>
      <c r="B431" t="s">
        <v>159</v>
      </c>
      <c r="C431" t="s">
        <v>160</v>
      </c>
      <c r="D431" t="s">
        <v>147</v>
      </c>
      <c r="E431" t="s">
        <v>148</v>
      </c>
      <c r="F431" s="315" t="s">
        <v>133</v>
      </c>
      <c r="G431" s="316">
        <v>0</v>
      </c>
      <c r="H431" s="316">
        <v>0</v>
      </c>
      <c r="I431" s="315" t="s">
        <v>133</v>
      </c>
      <c r="J431" s="315" t="s">
        <v>133</v>
      </c>
      <c r="K431" s="315" t="s">
        <v>133</v>
      </c>
      <c r="L431" s="315" t="s">
        <v>133</v>
      </c>
      <c r="M431" s="315" t="s">
        <v>133</v>
      </c>
      <c r="N431" s="315" t="s">
        <v>133</v>
      </c>
      <c r="O431" s="315" t="s">
        <v>133</v>
      </c>
      <c r="P431" s="315" t="s">
        <v>133</v>
      </c>
      <c r="Q431" s="315" t="s">
        <v>133</v>
      </c>
    </row>
    <row r="432" spans="1:17">
      <c r="A432" t="s">
        <v>232</v>
      </c>
      <c r="B432" t="s">
        <v>161</v>
      </c>
      <c r="C432" t="s">
        <v>162</v>
      </c>
      <c r="D432" t="s">
        <v>147</v>
      </c>
      <c r="E432" t="s">
        <v>148</v>
      </c>
      <c r="F432" s="315" t="s">
        <v>133</v>
      </c>
      <c r="G432" s="316">
        <v>0</v>
      </c>
      <c r="H432" s="316">
        <v>0</v>
      </c>
      <c r="I432" s="315" t="s">
        <v>133</v>
      </c>
      <c r="J432" s="315" t="s">
        <v>133</v>
      </c>
      <c r="K432" s="315" t="s">
        <v>133</v>
      </c>
      <c r="L432" s="315" t="s">
        <v>133</v>
      </c>
      <c r="M432" s="315" t="s">
        <v>133</v>
      </c>
      <c r="N432" s="315" t="s">
        <v>133</v>
      </c>
      <c r="O432" s="315" t="s">
        <v>133</v>
      </c>
      <c r="P432" s="315" t="s">
        <v>133</v>
      </c>
      <c r="Q432" s="315" t="s">
        <v>133</v>
      </c>
    </row>
    <row r="433" spans="1:17">
      <c r="A433" t="s">
        <v>232</v>
      </c>
      <c r="B433" t="s">
        <v>163</v>
      </c>
      <c r="C433" t="s">
        <v>164</v>
      </c>
      <c r="D433" t="s">
        <v>147</v>
      </c>
      <c r="E433" t="s">
        <v>148</v>
      </c>
      <c r="F433" s="315" t="s">
        <v>133</v>
      </c>
      <c r="G433" s="316">
        <v>0</v>
      </c>
      <c r="H433" s="316">
        <v>0</v>
      </c>
      <c r="I433" s="315" t="s">
        <v>133</v>
      </c>
      <c r="J433" s="315" t="s">
        <v>133</v>
      </c>
      <c r="K433" s="315" t="s">
        <v>133</v>
      </c>
      <c r="L433" s="315" t="s">
        <v>133</v>
      </c>
      <c r="M433" s="315" t="s">
        <v>133</v>
      </c>
      <c r="N433" s="315" t="s">
        <v>133</v>
      </c>
      <c r="O433" s="315" t="s">
        <v>133</v>
      </c>
      <c r="P433" s="315" t="s">
        <v>133</v>
      </c>
      <c r="Q433" s="315" t="s">
        <v>133</v>
      </c>
    </row>
    <row r="434" spans="1:17">
      <c r="A434" t="s">
        <v>232</v>
      </c>
      <c r="B434" t="s">
        <v>165</v>
      </c>
      <c r="C434" t="s">
        <v>166</v>
      </c>
      <c r="D434" t="s">
        <v>147</v>
      </c>
      <c r="E434" t="s">
        <v>148</v>
      </c>
      <c r="F434" s="315" t="s">
        <v>133</v>
      </c>
      <c r="G434" s="316">
        <v>0</v>
      </c>
      <c r="H434" s="316">
        <v>0</v>
      </c>
      <c r="I434" s="315" t="s">
        <v>133</v>
      </c>
      <c r="J434" s="315" t="s">
        <v>133</v>
      </c>
      <c r="K434" s="315" t="s">
        <v>133</v>
      </c>
      <c r="L434" s="315" t="s">
        <v>133</v>
      </c>
      <c r="M434" s="315" t="s">
        <v>133</v>
      </c>
      <c r="N434" s="315" t="s">
        <v>133</v>
      </c>
      <c r="O434" s="315" t="s">
        <v>133</v>
      </c>
      <c r="P434" s="315" t="s">
        <v>133</v>
      </c>
      <c r="Q434" s="315" t="s">
        <v>133</v>
      </c>
    </row>
    <row r="435" spans="1:17">
      <c r="A435" t="s">
        <v>232</v>
      </c>
      <c r="B435" t="s">
        <v>167</v>
      </c>
      <c r="C435" t="s">
        <v>168</v>
      </c>
      <c r="D435" t="s">
        <v>147</v>
      </c>
      <c r="E435" t="s">
        <v>148</v>
      </c>
      <c r="F435" s="315" t="s">
        <v>133</v>
      </c>
      <c r="G435" s="316">
        <v>0</v>
      </c>
      <c r="H435" s="316">
        <v>0</v>
      </c>
      <c r="I435" s="315" t="s">
        <v>133</v>
      </c>
      <c r="J435" s="315" t="s">
        <v>133</v>
      </c>
      <c r="K435" s="315" t="s">
        <v>133</v>
      </c>
      <c r="L435" s="315" t="s">
        <v>133</v>
      </c>
      <c r="M435" s="315" t="s">
        <v>133</v>
      </c>
      <c r="N435" s="315" t="s">
        <v>133</v>
      </c>
      <c r="O435" s="315" t="s">
        <v>133</v>
      </c>
      <c r="P435" s="315" t="s">
        <v>133</v>
      </c>
      <c r="Q435" s="315" t="s">
        <v>133</v>
      </c>
    </row>
    <row r="436" spans="1:17">
      <c r="A436" t="s">
        <v>232</v>
      </c>
      <c r="B436" t="s">
        <v>169</v>
      </c>
      <c r="C436" t="s">
        <v>170</v>
      </c>
      <c r="D436" t="s">
        <v>147</v>
      </c>
      <c r="E436" t="s">
        <v>148</v>
      </c>
      <c r="F436" s="315" t="s">
        <v>133</v>
      </c>
      <c r="G436" s="316">
        <v>0</v>
      </c>
      <c r="H436" s="316">
        <v>0</v>
      </c>
      <c r="I436" s="315" t="s">
        <v>133</v>
      </c>
      <c r="J436" s="315" t="s">
        <v>133</v>
      </c>
      <c r="K436" s="315" t="s">
        <v>133</v>
      </c>
      <c r="L436" s="315" t="s">
        <v>133</v>
      </c>
      <c r="M436" s="315" t="s">
        <v>133</v>
      </c>
      <c r="N436" s="315" t="s">
        <v>133</v>
      </c>
      <c r="O436" s="315" t="s">
        <v>133</v>
      </c>
      <c r="P436" s="315" t="s">
        <v>133</v>
      </c>
      <c r="Q436" s="315" t="s">
        <v>133</v>
      </c>
    </row>
    <row r="437" spans="1:17">
      <c r="A437" t="s">
        <v>232</v>
      </c>
      <c r="B437" t="s">
        <v>171</v>
      </c>
      <c r="C437" t="s">
        <v>172</v>
      </c>
      <c r="D437" t="s">
        <v>147</v>
      </c>
      <c r="E437" t="s">
        <v>148</v>
      </c>
      <c r="F437" s="315" t="s">
        <v>133</v>
      </c>
      <c r="G437" s="316">
        <v>0</v>
      </c>
      <c r="H437" s="316">
        <v>0</v>
      </c>
      <c r="I437" s="315" t="s">
        <v>133</v>
      </c>
      <c r="J437" s="315" t="s">
        <v>133</v>
      </c>
      <c r="K437" s="315" t="s">
        <v>133</v>
      </c>
      <c r="L437" s="315" t="s">
        <v>133</v>
      </c>
      <c r="M437" s="315" t="s">
        <v>133</v>
      </c>
      <c r="N437" s="315" t="s">
        <v>133</v>
      </c>
      <c r="O437" s="315" t="s">
        <v>133</v>
      </c>
      <c r="P437" s="315" t="s">
        <v>133</v>
      </c>
      <c r="Q437" s="315" t="s">
        <v>133</v>
      </c>
    </row>
    <row r="438" spans="1:17">
      <c r="A438" t="s">
        <v>232</v>
      </c>
      <c r="B438" t="s">
        <v>173</v>
      </c>
      <c r="C438" t="s">
        <v>174</v>
      </c>
      <c r="D438" t="s">
        <v>147</v>
      </c>
      <c r="E438" t="s">
        <v>148</v>
      </c>
      <c r="F438" s="315" t="s">
        <v>133</v>
      </c>
      <c r="G438" s="316">
        <v>0</v>
      </c>
      <c r="H438" s="316">
        <v>0</v>
      </c>
      <c r="I438" s="315" t="s">
        <v>133</v>
      </c>
      <c r="J438" s="315" t="s">
        <v>133</v>
      </c>
      <c r="K438" s="315" t="s">
        <v>133</v>
      </c>
      <c r="L438" s="315" t="s">
        <v>133</v>
      </c>
      <c r="M438" s="315" t="s">
        <v>133</v>
      </c>
      <c r="N438" s="315" t="s">
        <v>133</v>
      </c>
      <c r="O438" s="315" t="s">
        <v>133</v>
      </c>
      <c r="P438" s="315" t="s">
        <v>133</v>
      </c>
      <c r="Q438" s="315" t="s">
        <v>133</v>
      </c>
    </row>
    <row r="439" spans="1:17">
      <c r="A439" t="s">
        <v>232</v>
      </c>
      <c r="B439" t="s">
        <v>175</v>
      </c>
      <c r="C439" t="s">
        <v>176</v>
      </c>
      <c r="D439" t="s">
        <v>147</v>
      </c>
      <c r="E439" t="s">
        <v>148</v>
      </c>
      <c r="F439" s="316">
        <v>1.9370000000000001</v>
      </c>
      <c r="G439" s="316">
        <v>1.9730000000000001</v>
      </c>
      <c r="H439" s="316">
        <v>1.9590000000000001</v>
      </c>
      <c r="I439" s="315" t="s">
        <v>133</v>
      </c>
      <c r="J439" s="315" t="s">
        <v>133</v>
      </c>
      <c r="K439" s="315" t="s">
        <v>133</v>
      </c>
      <c r="L439" s="315" t="s">
        <v>133</v>
      </c>
      <c r="M439" s="315" t="s">
        <v>133</v>
      </c>
      <c r="N439" s="315" t="s">
        <v>133</v>
      </c>
      <c r="O439" s="315" t="s">
        <v>133</v>
      </c>
      <c r="P439" s="315" t="s">
        <v>133</v>
      </c>
      <c r="Q439" s="315" t="s">
        <v>133</v>
      </c>
    </row>
    <row r="440" spans="1:17">
      <c r="A440" t="s">
        <v>232</v>
      </c>
      <c r="B440" t="s">
        <v>177</v>
      </c>
      <c r="C440" t="s">
        <v>178</v>
      </c>
      <c r="D440" t="s">
        <v>147</v>
      </c>
      <c r="E440" t="s">
        <v>148</v>
      </c>
      <c r="F440" s="316">
        <v>13.260999999999999</v>
      </c>
      <c r="G440" s="316">
        <v>13.198</v>
      </c>
      <c r="H440" s="316">
        <v>13.196</v>
      </c>
      <c r="I440" s="315" t="s">
        <v>133</v>
      </c>
      <c r="J440" s="315" t="s">
        <v>133</v>
      </c>
      <c r="K440" s="315" t="s">
        <v>133</v>
      </c>
      <c r="L440" s="315" t="s">
        <v>133</v>
      </c>
      <c r="M440" s="315" t="s">
        <v>133</v>
      </c>
      <c r="N440" s="315" t="s">
        <v>133</v>
      </c>
      <c r="O440" s="315" t="s">
        <v>133</v>
      </c>
      <c r="P440" s="315" t="s">
        <v>133</v>
      </c>
      <c r="Q440" s="315" t="s">
        <v>133</v>
      </c>
    </row>
    <row r="441" spans="1:17">
      <c r="A441" t="s">
        <v>232</v>
      </c>
      <c r="B441" t="s">
        <v>179</v>
      </c>
      <c r="C441" t="s">
        <v>180</v>
      </c>
      <c r="D441" t="s">
        <v>147</v>
      </c>
      <c r="E441" t="s">
        <v>148</v>
      </c>
      <c r="F441" s="316">
        <v>0</v>
      </c>
      <c r="G441" s="316">
        <v>0</v>
      </c>
      <c r="H441" s="316">
        <v>0</v>
      </c>
      <c r="I441" s="315" t="s">
        <v>133</v>
      </c>
      <c r="J441" s="315" t="s">
        <v>133</v>
      </c>
      <c r="K441" s="315" t="s">
        <v>133</v>
      </c>
      <c r="L441" s="315" t="s">
        <v>133</v>
      </c>
      <c r="M441" s="315" t="s">
        <v>133</v>
      </c>
      <c r="N441" s="315" t="s">
        <v>133</v>
      </c>
      <c r="O441" s="315" t="s">
        <v>133</v>
      </c>
      <c r="P441" s="315" t="s">
        <v>133</v>
      </c>
      <c r="Q441" s="315" t="s">
        <v>133</v>
      </c>
    </row>
    <row r="442" spans="1:17">
      <c r="A442" t="s">
        <v>232</v>
      </c>
      <c r="B442" t="s">
        <v>181</v>
      </c>
      <c r="C442" t="s">
        <v>182</v>
      </c>
      <c r="D442" t="s">
        <v>147</v>
      </c>
      <c r="E442" t="s">
        <v>148</v>
      </c>
      <c r="F442" s="316">
        <v>0</v>
      </c>
      <c r="G442" s="316">
        <v>0</v>
      </c>
      <c r="H442" s="316">
        <v>0</v>
      </c>
      <c r="I442" s="315" t="s">
        <v>133</v>
      </c>
      <c r="J442" s="315" t="s">
        <v>133</v>
      </c>
      <c r="K442" s="315" t="s">
        <v>133</v>
      </c>
      <c r="L442" s="315" t="s">
        <v>133</v>
      </c>
      <c r="M442" s="315" t="s">
        <v>133</v>
      </c>
      <c r="N442" s="315" t="s">
        <v>133</v>
      </c>
      <c r="O442" s="315" t="s">
        <v>133</v>
      </c>
      <c r="P442" s="315" t="s">
        <v>133</v>
      </c>
      <c r="Q442" s="315" t="s">
        <v>133</v>
      </c>
    </row>
    <row r="443" spans="1:17">
      <c r="A443" t="s">
        <v>232</v>
      </c>
      <c r="B443" t="s">
        <v>183</v>
      </c>
      <c r="C443" t="s">
        <v>184</v>
      </c>
      <c r="D443" t="s">
        <v>147</v>
      </c>
      <c r="E443" t="s">
        <v>148</v>
      </c>
      <c r="F443" s="316">
        <v>0</v>
      </c>
      <c r="G443" s="316">
        <v>0</v>
      </c>
      <c r="H443" s="316">
        <v>0</v>
      </c>
      <c r="I443" s="315" t="s">
        <v>133</v>
      </c>
      <c r="J443" s="315" t="s">
        <v>133</v>
      </c>
      <c r="K443" s="315" t="s">
        <v>133</v>
      </c>
      <c r="L443" s="315" t="s">
        <v>133</v>
      </c>
      <c r="M443" s="315" t="s">
        <v>133</v>
      </c>
      <c r="N443" s="315" t="s">
        <v>133</v>
      </c>
      <c r="O443" s="315" t="s">
        <v>133</v>
      </c>
      <c r="P443" s="315" t="s">
        <v>133</v>
      </c>
      <c r="Q443" s="315" t="s">
        <v>133</v>
      </c>
    </row>
    <row r="444" spans="1:17">
      <c r="A444" t="s">
        <v>232</v>
      </c>
      <c r="B444" t="s">
        <v>185</v>
      </c>
      <c r="C444" t="s">
        <v>186</v>
      </c>
      <c r="D444" t="s">
        <v>147</v>
      </c>
      <c r="E444" t="s">
        <v>134</v>
      </c>
      <c r="F444" s="315" t="s">
        <v>133</v>
      </c>
      <c r="G444" s="315" t="s">
        <v>133</v>
      </c>
      <c r="H444" s="315" t="s">
        <v>133</v>
      </c>
      <c r="I444" s="315" t="s">
        <v>133</v>
      </c>
      <c r="J444" s="315" t="s">
        <v>133</v>
      </c>
      <c r="K444" s="315" t="s">
        <v>133</v>
      </c>
      <c r="L444" s="315" t="s">
        <v>133</v>
      </c>
      <c r="M444" s="315" t="s">
        <v>133</v>
      </c>
      <c r="N444" s="315" t="s">
        <v>133</v>
      </c>
      <c r="O444" s="315" t="s">
        <v>133</v>
      </c>
      <c r="P444" s="315" t="s">
        <v>133</v>
      </c>
      <c r="Q444" s="316">
        <v>88.081653639125307</v>
      </c>
    </row>
    <row r="445" spans="1:17">
      <c r="A445" t="s">
        <v>232</v>
      </c>
      <c r="B445" t="s">
        <v>187</v>
      </c>
      <c r="C445" t="s">
        <v>188</v>
      </c>
      <c r="D445" t="s">
        <v>147</v>
      </c>
      <c r="E445" t="s">
        <v>134</v>
      </c>
      <c r="F445" s="315" t="s">
        <v>133</v>
      </c>
      <c r="G445" s="315" t="s">
        <v>133</v>
      </c>
      <c r="H445" s="315" t="s">
        <v>133</v>
      </c>
      <c r="I445" s="315" t="s">
        <v>133</v>
      </c>
      <c r="J445" s="315" t="s">
        <v>133</v>
      </c>
      <c r="K445" s="315" t="s">
        <v>133</v>
      </c>
      <c r="L445" s="315" t="s">
        <v>133</v>
      </c>
      <c r="M445" s="315" t="s">
        <v>133</v>
      </c>
      <c r="N445" s="315" t="s">
        <v>133</v>
      </c>
      <c r="O445" s="315" t="s">
        <v>133</v>
      </c>
      <c r="P445" s="315" t="s">
        <v>133</v>
      </c>
      <c r="Q445" s="316">
        <v>1002.9567531872</v>
      </c>
    </row>
    <row r="446" spans="1:17">
      <c r="A446" t="s">
        <v>232</v>
      </c>
      <c r="B446" t="s">
        <v>189</v>
      </c>
      <c r="C446" t="s">
        <v>190</v>
      </c>
      <c r="D446" t="s">
        <v>147</v>
      </c>
      <c r="E446" t="s">
        <v>134</v>
      </c>
      <c r="F446" s="315" t="s">
        <v>133</v>
      </c>
      <c r="G446" s="315" t="s">
        <v>133</v>
      </c>
      <c r="H446" s="315" t="s">
        <v>133</v>
      </c>
      <c r="I446" s="315" t="s">
        <v>133</v>
      </c>
      <c r="J446" s="315" t="s">
        <v>133</v>
      </c>
      <c r="K446" s="315" t="s">
        <v>133</v>
      </c>
      <c r="L446" s="315" t="s">
        <v>133</v>
      </c>
      <c r="M446" s="315" t="s">
        <v>133</v>
      </c>
      <c r="N446" s="315" t="s">
        <v>133</v>
      </c>
      <c r="O446" s="315" t="s">
        <v>133</v>
      </c>
      <c r="P446" s="315" t="s">
        <v>133</v>
      </c>
      <c r="Q446" s="315" t="s">
        <v>133</v>
      </c>
    </row>
    <row r="447" spans="1:17">
      <c r="A447" t="s">
        <v>232</v>
      </c>
      <c r="B447" t="s">
        <v>191</v>
      </c>
      <c r="C447" t="s">
        <v>192</v>
      </c>
      <c r="D447" t="s">
        <v>147</v>
      </c>
      <c r="E447" t="s">
        <v>134</v>
      </c>
      <c r="F447" s="315" t="s">
        <v>133</v>
      </c>
      <c r="G447" s="315" t="s">
        <v>133</v>
      </c>
      <c r="H447" s="315" t="s">
        <v>133</v>
      </c>
      <c r="I447" s="315" t="s">
        <v>133</v>
      </c>
      <c r="J447" s="315" t="s">
        <v>133</v>
      </c>
      <c r="K447" s="315" t="s">
        <v>133</v>
      </c>
      <c r="L447" s="315" t="s">
        <v>133</v>
      </c>
      <c r="M447" s="315" t="s">
        <v>133</v>
      </c>
      <c r="N447" s="315" t="s">
        <v>133</v>
      </c>
      <c r="O447" s="315" t="s">
        <v>133</v>
      </c>
      <c r="P447" s="315" t="s">
        <v>133</v>
      </c>
      <c r="Q447" s="315" t="s">
        <v>133</v>
      </c>
    </row>
    <row r="448" spans="1:17">
      <c r="A448" t="s">
        <v>232</v>
      </c>
      <c r="B448" t="s">
        <v>193</v>
      </c>
      <c r="C448" t="s">
        <v>194</v>
      </c>
      <c r="D448" t="s">
        <v>147</v>
      </c>
      <c r="E448" t="s">
        <v>134</v>
      </c>
      <c r="F448" s="315" t="s">
        <v>133</v>
      </c>
      <c r="G448" s="315" t="s">
        <v>133</v>
      </c>
      <c r="H448" s="315" t="s">
        <v>133</v>
      </c>
      <c r="I448" s="315" t="s">
        <v>133</v>
      </c>
      <c r="J448" s="315" t="s">
        <v>133</v>
      </c>
      <c r="K448" s="315" t="s">
        <v>133</v>
      </c>
      <c r="L448" s="315" t="s">
        <v>133</v>
      </c>
      <c r="M448" s="315" t="s">
        <v>133</v>
      </c>
      <c r="N448" s="315" t="s">
        <v>133</v>
      </c>
      <c r="O448" s="315" t="s">
        <v>133</v>
      </c>
      <c r="P448" s="315" t="s">
        <v>133</v>
      </c>
      <c r="Q448" s="316">
        <v>8.8140848088263493</v>
      </c>
    </row>
    <row r="449" spans="1:17">
      <c r="A449" t="s">
        <v>232</v>
      </c>
      <c r="B449" t="s">
        <v>195</v>
      </c>
      <c r="C449" t="s">
        <v>196</v>
      </c>
      <c r="D449" t="s">
        <v>147</v>
      </c>
      <c r="E449" t="s">
        <v>134</v>
      </c>
      <c r="F449" s="315" t="s">
        <v>133</v>
      </c>
      <c r="G449" s="315" t="s">
        <v>133</v>
      </c>
      <c r="H449" s="315" t="s">
        <v>133</v>
      </c>
      <c r="I449" s="315" t="s">
        <v>133</v>
      </c>
      <c r="J449" s="315" t="s">
        <v>133</v>
      </c>
      <c r="K449" s="315" t="s">
        <v>133</v>
      </c>
      <c r="L449" s="315" t="s">
        <v>133</v>
      </c>
      <c r="M449" s="315" t="s">
        <v>133</v>
      </c>
      <c r="N449" s="315" t="s">
        <v>133</v>
      </c>
      <c r="O449" s="315" t="s">
        <v>133</v>
      </c>
      <c r="P449" s="315" t="s">
        <v>133</v>
      </c>
      <c r="Q449" s="316">
        <v>60.994171299440602</v>
      </c>
    </row>
    <row r="450" spans="1:17">
      <c r="A450" t="s">
        <v>232</v>
      </c>
      <c r="B450" t="s">
        <v>197</v>
      </c>
      <c r="C450" t="s">
        <v>198</v>
      </c>
      <c r="D450" t="s">
        <v>147</v>
      </c>
      <c r="E450" t="s">
        <v>134</v>
      </c>
      <c r="F450" s="315" t="s">
        <v>133</v>
      </c>
      <c r="G450" s="315" t="s">
        <v>133</v>
      </c>
      <c r="H450" s="315" t="s">
        <v>133</v>
      </c>
      <c r="I450" s="315" t="s">
        <v>133</v>
      </c>
      <c r="J450" s="315" t="s">
        <v>133</v>
      </c>
      <c r="K450" s="315" t="s">
        <v>133</v>
      </c>
      <c r="L450" s="315" t="s">
        <v>133</v>
      </c>
      <c r="M450" s="315" t="s">
        <v>133</v>
      </c>
      <c r="N450" s="315" t="s">
        <v>133</v>
      </c>
      <c r="O450" s="315" t="s">
        <v>133</v>
      </c>
      <c r="P450" s="315" t="s">
        <v>133</v>
      </c>
      <c r="Q450" s="315" t="s">
        <v>133</v>
      </c>
    </row>
    <row r="451" spans="1:17">
      <c r="A451" t="s">
        <v>232</v>
      </c>
      <c r="B451" t="s">
        <v>199</v>
      </c>
      <c r="C451" t="s">
        <v>200</v>
      </c>
      <c r="D451" t="s">
        <v>147</v>
      </c>
      <c r="E451" t="s">
        <v>134</v>
      </c>
      <c r="F451" s="315" t="s">
        <v>133</v>
      </c>
      <c r="G451" s="315" t="s">
        <v>133</v>
      </c>
      <c r="H451" s="315" t="s">
        <v>133</v>
      </c>
      <c r="I451" s="315" t="s">
        <v>133</v>
      </c>
      <c r="J451" s="315" t="s">
        <v>133</v>
      </c>
      <c r="K451" s="315" t="s">
        <v>133</v>
      </c>
      <c r="L451" s="315" t="s">
        <v>133</v>
      </c>
      <c r="M451" s="315" t="s">
        <v>133</v>
      </c>
      <c r="N451" s="315" t="s">
        <v>133</v>
      </c>
      <c r="O451" s="315" t="s">
        <v>133</v>
      </c>
      <c r="P451" s="315" t="s">
        <v>133</v>
      </c>
      <c r="Q451" s="315" t="s">
        <v>133</v>
      </c>
    </row>
    <row r="452" spans="1:17">
      <c r="A452" t="s">
        <v>232</v>
      </c>
      <c r="B452" t="s">
        <v>201</v>
      </c>
      <c r="C452" t="s">
        <v>202</v>
      </c>
      <c r="D452" t="s">
        <v>147</v>
      </c>
      <c r="E452" t="s">
        <v>134</v>
      </c>
      <c r="F452" s="315" t="s">
        <v>133</v>
      </c>
      <c r="G452" s="315" t="s">
        <v>133</v>
      </c>
      <c r="H452" s="315" t="s">
        <v>133</v>
      </c>
      <c r="I452" s="315" t="s">
        <v>133</v>
      </c>
      <c r="J452" s="315" t="s">
        <v>133</v>
      </c>
      <c r="K452" s="315" t="s">
        <v>133</v>
      </c>
      <c r="L452" s="315" t="s">
        <v>133</v>
      </c>
      <c r="M452" s="315" t="s">
        <v>133</v>
      </c>
      <c r="N452" s="315" t="s">
        <v>133</v>
      </c>
      <c r="O452" s="315" t="s">
        <v>133</v>
      </c>
      <c r="P452" s="315" t="s">
        <v>133</v>
      </c>
      <c r="Q452" s="316">
        <v>21.4203037322116</v>
      </c>
    </row>
    <row r="453" spans="1:17">
      <c r="A453" t="s">
        <v>232</v>
      </c>
      <c r="B453" t="s">
        <v>203</v>
      </c>
      <c r="C453" t="s">
        <v>204</v>
      </c>
      <c r="D453" t="s">
        <v>147</v>
      </c>
      <c r="E453" t="s">
        <v>134</v>
      </c>
      <c r="F453" s="315" t="s">
        <v>133</v>
      </c>
      <c r="G453" s="315" t="s">
        <v>133</v>
      </c>
      <c r="H453" s="315" t="s">
        <v>133</v>
      </c>
      <c r="I453" s="315" t="s">
        <v>133</v>
      </c>
      <c r="J453" s="315" t="s">
        <v>133</v>
      </c>
      <c r="K453" s="315" t="s">
        <v>133</v>
      </c>
      <c r="L453" s="315" t="s">
        <v>133</v>
      </c>
      <c r="M453" s="315" t="s">
        <v>133</v>
      </c>
      <c r="N453" s="315" t="s">
        <v>133</v>
      </c>
      <c r="O453" s="315" t="s">
        <v>133</v>
      </c>
      <c r="P453" s="315" t="s">
        <v>133</v>
      </c>
      <c r="Q453" s="316">
        <v>0</v>
      </c>
    </row>
    <row r="454" spans="1:17">
      <c r="A454" t="s">
        <v>232</v>
      </c>
      <c r="B454" t="s">
        <v>205</v>
      </c>
      <c r="C454" t="s">
        <v>206</v>
      </c>
      <c r="D454" t="s">
        <v>207</v>
      </c>
      <c r="E454" t="s">
        <v>134</v>
      </c>
      <c r="F454" s="315" t="s">
        <v>133</v>
      </c>
      <c r="G454" s="315" t="s">
        <v>133</v>
      </c>
      <c r="H454" s="315" t="s">
        <v>133</v>
      </c>
      <c r="I454" s="315" t="s">
        <v>133</v>
      </c>
      <c r="J454" s="315" t="s">
        <v>133</v>
      </c>
      <c r="K454" s="315" t="s">
        <v>133</v>
      </c>
      <c r="L454" s="315" t="s">
        <v>133</v>
      </c>
      <c r="M454" s="315" t="s">
        <v>133</v>
      </c>
      <c r="N454" s="315" t="s">
        <v>133</v>
      </c>
      <c r="O454" s="315" t="s">
        <v>133</v>
      </c>
      <c r="P454" s="315" t="s">
        <v>133</v>
      </c>
      <c r="Q454" s="319">
        <v>0.65</v>
      </c>
    </row>
    <row r="455" spans="1:17">
      <c r="A455" t="s">
        <v>232</v>
      </c>
      <c r="B455" t="s">
        <v>208</v>
      </c>
      <c r="C455" t="s">
        <v>209</v>
      </c>
      <c r="D455" t="s">
        <v>207</v>
      </c>
      <c r="E455" t="s">
        <v>134</v>
      </c>
      <c r="F455" s="315" t="s">
        <v>133</v>
      </c>
      <c r="G455" s="315" t="s">
        <v>133</v>
      </c>
      <c r="H455" s="315" t="s">
        <v>133</v>
      </c>
      <c r="I455" s="315" t="s">
        <v>133</v>
      </c>
      <c r="J455" s="315" t="s">
        <v>133</v>
      </c>
      <c r="K455" s="315" t="s">
        <v>133</v>
      </c>
      <c r="L455" s="315" t="s">
        <v>133</v>
      </c>
      <c r="M455" s="315" t="s">
        <v>133</v>
      </c>
      <c r="N455" s="315" t="s">
        <v>133</v>
      </c>
      <c r="O455" s="315" t="s">
        <v>133</v>
      </c>
      <c r="P455" s="315" t="s">
        <v>133</v>
      </c>
      <c r="Q455" s="319">
        <v>0.5</v>
      </c>
    </row>
    <row r="456" spans="1:17">
      <c r="A456" t="s">
        <v>232</v>
      </c>
      <c r="B456" t="s">
        <v>210</v>
      </c>
      <c r="C456" t="s">
        <v>211</v>
      </c>
      <c r="D456" t="s">
        <v>147</v>
      </c>
      <c r="E456" t="s">
        <v>148</v>
      </c>
      <c r="F456" s="316">
        <v>3.8250000000000002</v>
      </c>
      <c r="G456" s="316">
        <v>4.0410000000000004</v>
      </c>
      <c r="H456" s="316">
        <v>6.1890000000000001</v>
      </c>
      <c r="I456" s="315" t="s">
        <v>133</v>
      </c>
      <c r="J456" s="315" t="s">
        <v>133</v>
      </c>
      <c r="K456" s="315" t="s">
        <v>133</v>
      </c>
      <c r="L456" s="315" t="s">
        <v>133</v>
      </c>
      <c r="M456" s="315" t="s">
        <v>133</v>
      </c>
      <c r="N456" s="315" t="s">
        <v>133</v>
      </c>
      <c r="O456" s="315" t="s">
        <v>133</v>
      </c>
      <c r="P456" s="315" t="s">
        <v>133</v>
      </c>
      <c r="Q456" s="315" t="s">
        <v>133</v>
      </c>
    </row>
    <row r="457" spans="1:17">
      <c r="A457" t="s">
        <v>232</v>
      </c>
      <c r="B457" t="s">
        <v>212</v>
      </c>
      <c r="C457" t="s">
        <v>213</v>
      </c>
      <c r="D457" t="s">
        <v>147</v>
      </c>
      <c r="E457" t="s">
        <v>148</v>
      </c>
      <c r="F457" s="316">
        <v>0</v>
      </c>
      <c r="G457" s="316">
        <v>0</v>
      </c>
      <c r="H457" s="316">
        <v>0</v>
      </c>
      <c r="I457" s="315" t="s">
        <v>133</v>
      </c>
      <c r="J457" s="315" t="s">
        <v>133</v>
      </c>
      <c r="K457" s="315" t="s">
        <v>133</v>
      </c>
      <c r="L457" s="315" t="s">
        <v>133</v>
      </c>
      <c r="M457" s="315" t="s">
        <v>133</v>
      </c>
      <c r="N457" s="315" t="s">
        <v>133</v>
      </c>
      <c r="O457" s="315" t="s">
        <v>133</v>
      </c>
      <c r="P457" s="315" t="s">
        <v>133</v>
      </c>
      <c r="Q457" s="315" t="s">
        <v>133</v>
      </c>
    </row>
    <row r="458" spans="1:17">
      <c r="A458" t="s">
        <v>232</v>
      </c>
      <c r="B458" t="s">
        <v>214</v>
      </c>
      <c r="C458" t="s">
        <v>215</v>
      </c>
      <c r="D458" t="s">
        <v>147</v>
      </c>
      <c r="E458" t="s">
        <v>134</v>
      </c>
      <c r="F458" s="315" t="s">
        <v>133</v>
      </c>
      <c r="G458" s="315" t="s">
        <v>133</v>
      </c>
      <c r="H458" s="315" t="s">
        <v>133</v>
      </c>
      <c r="I458" s="315" t="s">
        <v>133</v>
      </c>
      <c r="J458" s="315" t="s">
        <v>133</v>
      </c>
      <c r="K458" s="315" t="s">
        <v>133</v>
      </c>
      <c r="L458" s="315" t="s">
        <v>133</v>
      </c>
      <c r="M458" s="315" t="s">
        <v>133</v>
      </c>
      <c r="N458" s="315" t="s">
        <v>133</v>
      </c>
      <c r="O458" s="315" t="s">
        <v>133</v>
      </c>
      <c r="P458" s="315" t="s">
        <v>133</v>
      </c>
      <c r="Q458" s="316">
        <v>0</v>
      </c>
    </row>
    <row r="459" spans="1:17">
      <c r="A459" t="s">
        <v>232</v>
      </c>
      <c r="B459" t="s">
        <v>216</v>
      </c>
      <c r="C459" t="s">
        <v>217</v>
      </c>
      <c r="D459" t="s">
        <v>147</v>
      </c>
      <c r="E459" t="s">
        <v>134</v>
      </c>
      <c r="F459" s="315" t="s">
        <v>133</v>
      </c>
      <c r="G459" s="315" t="s">
        <v>133</v>
      </c>
      <c r="H459" s="315" t="s">
        <v>133</v>
      </c>
      <c r="I459" s="315" t="s">
        <v>133</v>
      </c>
      <c r="J459" s="315" t="s">
        <v>133</v>
      </c>
      <c r="K459" s="315" t="s">
        <v>133</v>
      </c>
      <c r="L459" s="315" t="s">
        <v>133</v>
      </c>
      <c r="M459" s="315" t="s">
        <v>133</v>
      </c>
      <c r="N459" s="315" t="s">
        <v>133</v>
      </c>
      <c r="O459" s="315" t="s">
        <v>133</v>
      </c>
      <c r="P459" s="315" t="s">
        <v>133</v>
      </c>
      <c r="Q459" s="316">
        <v>0</v>
      </c>
    </row>
    <row r="460" spans="1:17">
      <c r="A460" t="s">
        <v>232</v>
      </c>
      <c r="B460" t="s">
        <v>218</v>
      </c>
      <c r="C460" t="s">
        <v>219</v>
      </c>
      <c r="D460" t="s">
        <v>147</v>
      </c>
      <c r="E460" t="s">
        <v>134</v>
      </c>
      <c r="F460" s="315" t="s">
        <v>133</v>
      </c>
      <c r="G460" s="315" t="s">
        <v>133</v>
      </c>
      <c r="H460" s="315" t="s">
        <v>133</v>
      </c>
      <c r="I460" s="315" t="s">
        <v>133</v>
      </c>
      <c r="J460" s="315" t="s">
        <v>133</v>
      </c>
      <c r="K460" s="315" t="s">
        <v>133</v>
      </c>
      <c r="L460" s="315" t="s">
        <v>133</v>
      </c>
      <c r="M460" s="315" t="s">
        <v>133</v>
      </c>
      <c r="N460" s="315" t="s">
        <v>133</v>
      </c>
      <c r="O460" s="315" t="s">
        <v>133</v>
      </c>
      <c r="P460" s="315" t="s">
        <v>133</v>
      </c>
      <c r="Q460" s="316">
        <v>0</v>
      </c>
    </row>
    <row r="461" spans="1:17">
      <c r="A461" t="s">
        <v>232</v>
      </c>
      <c r="B461" t="s">
        <v>220</v>
      </c>
      <c r="C461" t="s">
        <v>206</v>
      </c>
      <c r="D461" t="s">
        <v>207</v>
      </c>
      <c r="E461" t="s">
        <v>134</v>
      </c>
      <c r="F461" s="315" t="s">
        <v>133</v>
      </c>
      <c r="G461" s="315" t="s">
        <v>133</v>
      </c>
      <c r="H461" s="315" t="s">
        <v>133</v>
      </c>
      <c r="I461" s="315" t="s">
        <v>133</v>
      </c>
      <c r="J461" s="315" t="s">
        <v>133</v>
      </c>
      <c r="K461" s="315" t="s">
        <v>133</v>
      </c>
      <c r="L461" s="315" t="s">
        <v>133</v>
      </c>
      <c r="M461" s="315" t="s">
        <v>133</v>
      </c>
      <c r="N461" s="315" t="s">
        <v>133</v>
      </c>
      <c r="O461" s="315" t="s">
        <v>133</v>
      </c>
      <c r="P461" s="315" t="s">
        <v>133</v>
      </c>
      <c r="Q461" s="319">
        <v>0.46514359629283097</v>
      </c>
    </row>
    <row r="462" spans="1:17">
      <c r="A462" t="s">
        <v>232</v>
      </c>
      <c r="B462" t="s">
        <v>221</v>
      </c>
      <c r="C462" t="s">
        <v>209</v>
      </c>
      <c r="D462" t="s">
        <v>207</v>
      </c>
      <c r="E462" t="s">
        <v>134</v>
      </c>
      <c r="F462" s="315" t="s">
        <v>133</v>
      </c>
      <c r="G462" s="315" t="s">
        <v>133</v>
      </c>
      <c r="H462" s="315" t="s">
        <v>133</v>
      </c>
      <c r="I462" s="315" t="s">
        <v>133</v>
      </c>
      <c r="J462" s="315" t="s">
        <v>133</v>
      </c>
      <c r="K462" s="315" t="s">
        <v>133</v>
      </c>
      <c r="L462" s="315" t="s">
        <v>133</v>
      </c>
      <c r="M462" s="315" t="s">
        <v>133</v>
      </c>
      <c r="N462" s="315" t="s">
        <v>133</v>
      </c>
      <c r="O462" s="315" t="s">
        <v>133</v>
      </c>
      <c r="P462" s="315" t="s">
        <v>133</v>
      </c>
      <c r="Q462" s="319">
        <v>0.53485640370716903</v>
      </c>
    </row>
    <row r="463" spans="1:17">
      <c r="A463" t="s">
        <v>233</v>
      </c>
      <c r="B463" t="s">
        <v>145</v>
      </c>
      <c r="C463" t="s">
        <v>146</v>
      </c>
      <c r="D463" t="s">
        <v>147</v>
      </c>
      <c r="E463" t="s">
        <v>148</v>
      </c>
      <c r="F463" s="316">
        <v>9.7840000000000007</v>
      </c>
      <c r="G463" s="316">
        <v>9.9649999999999999</v>
      </c>
      <c r="H463" s="316">
        <v>12.044</v>
      </c>
      <c r="I463" s="315" t="s">
        <v>133</v>
      </c>
      <c r="J463" s="315" t="s">
        <v>133</v>
      </c>
      <c r="K463" s="315" t="s">
        <v>133</v>
      </c>
      <c r="L463" s="315" t="s">
        <v>133</v>
      </c>
      <c r="M463" s="315" t="s">
        <v>133</v>
      </c>
      <c r="N463" s="315" t="s">
        <v>133</v>
      </c>
      <c r="O463" s="315" t="s">
        <v>133</v>
      </c>
      <c r="P463" s="315" t="s">
        <v>133</v>
      </c>
      <c r="Q463" s="315" t="s">
        <v>133</v>
      </c>
    </row>
    <row r="464" spans="1:17">
      <c r="A464" t="s">
        <v>233</v>
      </c>
      <c r="B464" t="s">
        <v>149</v>
      </c>
      <c r="C464" t="s">
        <v>150</v>
      </c>
      <c r="D464" t="s">
        <v>147</v>
      </c>
      <c r="E464" t="s">
        <v>148</v>
      </c>
      <c r="F464" s="316">
        <v>71.951999999999998</v>
      </c>
      <c r="G464" s="316">
        <v>70.524000000000001</v>
      </c>
      <c r="H464" s="316">
        <v>88.192999999999998</v>
      </c>
      <c r="I464" s="315" t="s">
        <v>133</v>
      </c>
      <c r="J464" s="315" t="s">
        <v>133</v>
      </c>
      <c r="K464" s="315" t="s">
        <v>133</v>
      </c>
      <c r="L464" s="315" t="s">
        <v>133</v>
      </c>
      <c r="M464" s="315" t="s">
        <v>133</v>
      </c>
      <c r="N464" s="315" t="s">
        <v>133</v>
      </c>
      <c r="O464" s="315" t="s">
        <v>133</v>
      </c>
      <c r="P464" s="315" t="s">
        <v>133</v>
      </c>
      <c r="Q464" s="315" t="s">
        <v>133</v>
      </c>
    </row>
    <row r="465" spans="1:17">
      <c r="A465" t="s">
        <v>233</v>
      </c>
      <c r="B465" t="s">
        <v>151</v>
      </c>
      <c r="C465" t="s">
        <v>152</v>
      </c>
      <c r="D465" t="s">
        <v>147</v>
      </c>
      <c r="E465" t="s">
        <v>148</v>
      </c>
      <c r="F465" s="316">
        <v>0</v>
      </c>
      <c r="G465" s="316">
        <v>0</v>
      </c>
      <c r="H465" s="316">
        <v>0</v>
      </c>
      <c r="I465" s="315" t="s">
        <v>133</v>
      </c>
      <c r="J465" s="315" t="s">
        <v>133</v>
      </c>
      <c r="K465" s="315" t="s">
        <v>133</v>
      </c>
      <c r="L465" s="315" t="s">
        <v>133</v>
      </c>
      <c r="M465" s="315" t="s">
        <v>133</v>
      </c>
      <c r="N465" s="315" t="s">
        <v>133</v>
      </c>
      <c r="O465" s="315" t="s">
        <v>133</v>
      </c>
      <c r="P465" s="315" t="s">
        <v>133</v>
      </c>
      <c r="Q465" s="315" t="s">
        <v>133</v>
      </c>
    </row>
    <row r="466" spans="1:17">
      <c r="A466" t="s">
        <v>233</v>
      </c>
      <c r="B466" t="s">
        <v>153</v>
      </c>
      <c r="C466" t="s">
        <v>154</v>
      </c>
      <c r="D466" t="s">
        <v>147</v>
      </c>
      <c r="E466" t="s">
        <v>148</v>
      </c>
      <c r="F466" s="316">
        <v>0</v>
      </c>
      <c r="G466" s="316">
        <v>0</v>
      </c>
      <c r="H466" s="316">
        <v>0</v>
      </c>
      <c r="I466" s="315" t="s">
        <v>133</v>
      </c>
      <c r="J466" s="315" t="s">
        <v>133</v>
      </c>
      <c r="K466" s="315" t="s">
        <v>133</v>
      </c>
      <c r="L466" s="315" t="s">
        <v>133</v>
      </c>
      <c r="M466" s="315" t="s">
        <v>133</v>
      </c>
      <c r="N466" s="315" t="s">
        <v>133</v>
      </c>
      <c r="O466" s="315" t="s">
        <v>133</v>
      </c>
      <c r="P466" s="315" t="s">
        <v>133</v>
      </c>
      <c r="Q466" s="315" t="s">
        <v>133</v>
      </c>
    </row>
    <row r="467" spans="1:17">
      <c r="A467" t="s">
        <v>233</v>
      </c>
      <c r="B467" t="s">
        <v>155</v>
      </c>
      <c r="C467" t="s">
        <v>156</v>
      </c>
      <c r="D467" t="s">
        <v>147</v>
      </c>
      <c r="E467" t="s">
        <v>148</v>
      </c>
      <c r="F467" s="315" t="s">
        <v>133</v>
      </c>
      <c r="G467" s="316">
        <v>0</v>
      </c>
      <c r="H467" s="316">
        <v>0</v>
      </c>
      <c r="I467" s="315" t="s">
        <v>133</v>
      </c>
      <c r="J467" s="315" t="s">
        <v>133</v>
      </c>
      <c r="K467" s="315" t="s">
        <v>133</v>
      </c>
      <c r="L467" s="315" t="s">
        <v>133</v>
      </c>
      <c r="M467" s="315" t="s">
        <v>133</v>
      </c>
      <c r="N467" s="315" t="s">
        <v>133</v>
      </c>
      <c r="O467" s="315" t="s">
        <v>133</v>
      </c>
      <c r="P467" s="315" t="s">
        <v>133</v>
      </c>
      <c r="Q467" s="315" t="s">
        <v>133</v>
      </c>
    </row>
    <row r="468" spans="1:17">
      <c r="A468" t="s">
        <v>233</v>
      </c>
      <c r="B468" t="s">
        <v>157</v>
      </c>
      <c r="C468" t="s">
        <v>158</v>
      </c>
      <c r="D468" t="s">
        <v>147</v>
      </c>
      <c r="E468" t="s">
        <v>148</v>
      </c>
      <c r="F468" s="315" t="s">
        <v>133</v>
      </c>
      <c r="G468" s="316">
        <v>0</v>
      </c>
      <c r="H468" s="316">
        <v>0</v>
      </c>
      <c r="I468" s="315" t="s">
        <v>133</v>
      </c>
      <c r="J468" s="315" t="s">
        <v>133</v>
      </c>
      <c r="K468" s="315" t="s">
        <v>133</v>
      </c>
      <c r="L468" s="315" t="s">
        <v>133</v>
      </c>
      <c r="M468" s="315" t="s">
        <v>133</v>
      </c>
      <c r="N468" s="315" t="s">
        <v>133</v>
      </c>
      <c r="O468" s="315" t="s">
        <v>133</v>
      </c>
      <c r="P468" s="315" t="s">
        <v>133</v>
      </c>
      <c r="Q468" s="315" t="s">
        <v>133</v>
      </c>
    </row>
    <row r="469" spans="1:17">
      <c r="A469" t="s">
        <v>233</v>
      </c>
      <c r="B469" t="s">
        <v>159</v>
      </c>
      <c r="C469" t="s">
        <v>160</v>
      </c>
      <c r="D469" t="s">
        <v>147</v>
      </c>
      <c r="E469" t="s">
        <v>148</v>
      </c>
      <c r="F469" s="315" t="s">
        <v>133</v>
      </c>
      <c r="G469" s="316">
        <v>0</v>
      </c>
      <c r="H469" s="316">
        <v>0</v>
      </c>
      <c r="I469" s="315" t="s">
        <v>133</v>
      </c>
      <c r="J469" s="315" t="s">
        <v>133</v>
      </c>
      <c r="K469" s="315" t="s">
        <v>133</v>
      </c>
      <c r="L469" s="315" t="s">
        <v>133</v>
      </c>
      <c r="M469" s="315" t="s">
        <v>133</v>
      </c>
      <c r="N469" s="315" t="s">
        <v>133</v>
      </c>
      <c r="O469" s="315" t="s">
        <v>133</v>
      </c>
      <c r="P469" s="315" t="s">
        <v>133</v>
      </c>
      <c r="Q469" s="315" t="s">
        <v>133</v>
      </c>
    </row>
    <row r="470" spans="1:17">
      <c r="A470" t="s">
        <v>233</v>
      </c>
      <c r="B470" t="s">
        <v>161</v>
      </c>
      <c r="C470" t="s">
        <v>162</v>
      </c>
      <c r="D470" t="s">
        <v>147</v>
      </c>
      <c r="E470" t="s">
        <v>148</v>
      </c>
      <c r="F470" s="315" t="s">
        <v>133</v>
      </c>
      <c r="G470" s="316">
        <v>0</v>
      </c>
      <c r="H470" s="316">
        <v>0</v>
      </c>
      <c r="I470" s="315" t="s">
        <v>133</v>
      </c>
      <c r="J470" s="315" t="s">
        <v>133</v>
      </c>
      <c r="K470" s="315" t="s">
        <v>133</v>
      </c>
      <c r="L470" s="315" t="s">
        <v>133</v>
      </c>
      <c r="M470" s="315" t="s">
        <v>133</v>
      </c>
      <c r="N470" s="315" t="s">
        <v>133</v>
      </c>
      <c r="O470" s="315" t="s">
        <v>133</v>
      </c>
      <c r="P470" s="315" t="s">
        <v>133</v>
      </c>
      <c r="Q470" s="315" t="s">
        <v>133</v>
      </c>
    </row>
    <row r="471" spans="1:17">
      <c r="A471" t="s">
        <v>233</v>
      </c>
      <c r="B471" t="s">
        <v>163</v>
      </c>
      <c r="C471" t="s">
        <v>164</v>
      </c>
      <c r="D471" t="s">
        <v>147</v>
      </c>
      <c r="E471" t="s">
        <v>148</v>
      </c>
      <c r="F471" s="315" t="s">
        <v>133</v>
      </c>
      <c r="G471" s="316">
        <v>0</v>
      </c>
      <c r="H471" s="316">
        <v>0</v>
      </c>
      <c r="I471" s="315" t="s">
        <v>133</v>
      </c>
      <c r="J471" s="315" t="s">
        <v>133</v>
      </c>
      <c r="K471" s="315" t="s">
        <v>133</v>
      </c>
      <c r="L471" s="315" t="s">
        <v>133</v>
      </c>
      <c r="M471" s="315" t="s">
        <v>133</v>
      </c>
      <c r="N471" s="315" t="s">
        <v>133</v>
      </c>
      <c r="O471" s="315" t="s">
        <v>133</v>
      </c>
      <c r="P471" s="315" t="s">
        <v>133</v>
      </c>
      <c r="Q471" s="315" t="s">
        <v>133</v>
      </c>
    </row>
    <row r="472" spans="1:17">
      <c r="A472" t="s">
        <v>233</v>
      </c>
      <c r="B472" t="s">
        <v>165</v>
      </c>
      <c r="C472" t="s">
        <v>166</v>
      </c>
      <c r="D472" t="s">
        <v>147</v>
      </c>
      <c r="E472" t="s">
        <v>148</v>
      </c>
      <c r="F472" s="315" t="s">
        <v>133</v>
      </c>
      <c r="G472" s="316">
        <v>0</v>
      </c>
      <c r="H472" s="316">
        <v>0</v>
      </c>
      <c r="I472" s="315" t="s">
        <v>133</v>
      </c>
      <c r="J472" s="315" t="s">
        <v>133</v>
      </c>
      <c r="K472" s="315" t="s">
        <v>133</v>
      </c>
      <c r="L472" s="315" t="s">
        <v>133</v>
      </c>
      <c r="M472" s="315" t="s">
        <v>133</v>
      </c>
      <c r="N472" s="315" t="s">
        <v>133</v>
      </c>
      <c r="O472" s="315" t="s">
        <v>133</v>
      </c>
      <c r="P472" s="315" t="s">
        <v>133</v>
      </c>
      <c r="Q472" s="315" t="s">
        <v>133</v>
      </c>
    </row>
    <row r="473" spans="1:17">
      <c r="A473" t="s">
        <v>233</v>
      </c>
      <c r="B473" t="s">
        <v>167</v>
      </c>
      <c r="C473" t="s">
        <v>168</v>
      </c>
      <c r="D473" t="s">
        <v>147</v>
      </c>
      <c r="E473" t="s">
        <v>148</v>
      </c>
      <c r="F473" s="315" t="s">
        <v>133</v>
      </c>
      <c r="G473" s="316">
        <v>0</v>
      </c>
      <c r="H473" s="316">
        <v>0</v>
      </c>
      <c r="I473" s="315" t="s">
        <v>133</v>
      </c>
      <c r="J473" s="315" t="s">
        <v>133</v>
      </c>
      <c r="K473" s="315" t="s">
        <v>133</v>
      </c>
      <c r="L473" s="315" t="s">
        <v>133</v>
      </c>
      <c r="M473" s="315" t="s">
        <v>133</v>
      </c>
      <c r="N473" s="315" t="s">
        <v>133</v>
      </c>
      <c r="O473" s="315" t="s">
        <v>133</v>
      </c>
      <c r="P473" s="315" t="s">
        <v>133</v>
      </c>
      <c r="Q473" s="315" t="s">
        <v>133</v>
      </c>
    </row>
    <row r="474" spans="1:17">
      <c r="A474" t="s">
        <v>233</v>
      </c>
      <c r="B474" t="s">
        <v>169</v>
      </c>
      <c r="C474" t="s">
        <v>170</v>
      </c>
      <c r="D474" t="s">
        <v>147</v>
      </c>
      <c r="E474" t="s">
        <v>148</v>
      </c>
      <c r="F474" s="315" t="s">
        <v>133</v>
      </c>
      <c r="G474" s="316">
        <v>0</v>
      </c>
      <c r="H474" s="316">
        <v>0</v>
      </c>
      <c r="I474" s="315" t="s">
        <v>133</v>
      </c>
      <c r="J474" s="315" t="s">
        <v>133</v>
      </c>
      <c r="K474" s="315" t="s">
        <v>133</v>
      </c>
      <c r="L474" s="315" t="s">
        <v>133</v>
      </c>
      <c r="M474" s="315" t="s">
        <v>133</v>
      </c>
      <c r="N474" s="315" t="s">
        <v>133</v>
      </c>
      <c r="O474" s="315" t="s">
        <v>133</v>
      </c>
      <c r="P474" s="315" t="s">
        <v>133</v>
      </c>
      <c r="Q474" s="315" t="s">
        <v>133</v>
      </c>
    </row>
    <row r="475" spans="1:17">
      <c r="A475" t="s">
        <v>233</v>
      </c>
      <c r="B475" t="s">
        <v>171</v>
      </c>
      <c r="C475" t="s">
        <v>172</v>
      </c>
      <c r="D475" t="s">
        <v>147</v>
      </c>
      <c r="E475" t="s">
        <v>148</v>
      </c>
      <c r="F475" s="315" t="s">
        <v>133</v>
      </c>
      <c r="G475" s="316">
        <v>0</v>
      </c>
      <c r="H475" s="316">
        <v>0</v>
      </c>
      <c r="I475" s="315" t="s">
        <v>133</v>
      </c>
      <c r="J475" s="315" t="s">
        <v>133</v>
      </c>
      <c r="K475" s="315" t="s">
        <v>133</v>
      </c>
      <c r="L475" s="315" t="s">
        <v>133</v>
      </c>
      <c r="M475" s="315" t="s">
        <v>133</v>
      </c>
      <c r="N475" s="315" t="s">
        <v>133</v>
      </c>
      <c r="O475" s="315" t="s">
        <v>133</v>
      </c>
      <c r="P475" s="315" t="s">
        <v>133</v>
      </c>
      <c r="Q475" s="315" t="s">
        <v>133</v>
      </c>
    </row>
    <row r="476" spans="1:17">
      <c r="A476" t="s">
        <v>233</v>
      </c>
      <c r="B476" t="s">
        <v>173</v>
      </c>
      <c r="C476" t="s">
        <v>174</v>
      </c>
      <c r="D476" t="s">
        <v>147</v>
      </c>
      <c r="E476" t="s">
        <v>148</v>
      </c>
      <c r="F476" s="315" t="s">
        <v>133</v>
      </c>
      <c r="G476" s="316">
        <v>0</v>
      </c>
      <c r="H476" s="316">
        <v>0</v>
      </c>
      <c r="I476" s="315" t="s">
        <v>133</v>
      </c>
      <c r="J476" s="315" t="s">
        <v>133</v>
      </c>
      <c r="K476" s="315" t="s">
        <v>133</v>
      </c>
      <c r="L476" s="315" t="s">
        <v>133</v>
      </c>
      <c r="M476" s="315" t="s">
        <v>133</v>
      </c>
      <c r="N476" s="315" t="s">
        <v>133</v>
      </c>
      <c r="O476" s="315" t="s">
        <v>133</v>
      </c>
      <c r="P476" s="315" t="s">
        <v>133</v>
      </c>
      <c r="Q476" s="315" t="s">
        <v>133</v>
      </c>
    </row>
    <row r="477" spans="1:17">
      <c r="A477" t="s">
        <v>233</v>
      </c>
      <c r="B477" t="s">
        <v>175</v>
      </c>
      <c r="C477" t="s">
        <v>176</v>
      </c>
      <c r="D477" t="s">
        <v>147</v>
      </c>
      <c r="E477" t="s">
        <v>148</v>
      </c>
      <c r="F477" s="316">
        <v>1.304</v>
      </c>
      <c r="G477" s="316">
        <v>1.3049999999999999</v>
      </c>
      <c r="H477" s="316">
        <v>1.3069999999999999</v>
      </c>
      <c r="I477" s="315" t="s">
        <v>133</v>
      </c>
      <c r="J477" s="315" t="s">
        <v>133</v>
      </c>
      <c r="K477" s="315" t="s">
        <v>133</v>
      </c>
      <c r="L477" s="315" t="s">
        <v>133</v>
      </c>
      <c r="M477" s="315" t="s">
        <v>133</v>
      </c>
      <c r="N477" s="315" t="s">
        <v>133</v>
      </c>
      <c r="O477" s="315" t="s">
        <v>133</v>
      </c>
      <c r="P477" s="315" t="s">
        <v>133</v>
      </c>
      <c r="Q477" s="315" t="s">
        <v>133</v>
      </c>
    </row>
    <row r="478" spans="1:17">
      <c r="A478" t="s">
        <v>233</v>
      </c>
      <c r="B478" t="s">
        <v>177</v>
      </c>
      <c r="C478" t="s">
        <v>178</v>
      </c>
      <c r="D478" t="s">
        <v>147</v>
      </c>
      <c r="E478" t="s">
        <v>148</v>
      </c>
      <c r="F478" s="316">
        <v>3.7839999999999998</v>
      </c>
      <c r="G478" s="316">
        <v>3.786</v>
      </c>
      <c r="H478" s="316">
        <v>3.7850000000000001</v>
      </c>
      <c r="I478" s="315" t="s">
        <v>133</v>
      </c>
      <c r="J478" s="315" t="s">
        <v>133</v>
      </c>
      <c r="K478" s="315" t="s">
        <v>133</v>
      </c>
      <c r="L478" s="315" t="s">
        <v>133</v>
      </c>
      <c r="M478" s="315" t="s">
        <v>133</v>
      </c>
      <c r="N478" s="315" t="s">
        <v>133</v>
      </c>
      <c r="O478" s="315" t="s">
        <v>133</v>
      </c>
      <c r="P478" s="315" t="s">
        <v>133</v>
      </c>
      <c r="Q478" s="315" t="s">
        <v>133</v>
      </c>
    </row>
    <row r="479" spans="1:17">
      <c r="A479" t="s">
        <v>233</v>
      </c>
      <c r="B479" t="s">
        <v>179</v>
      </c>
      <c r="C479" t="s">
        <v>180</v>
      </c>
      <c r="D479" t="s">
        <v>147</v>
      </c>
      <c r="E479" t="s">
        <v>148</v>
      </c>
      <c r="F479" s="316">
        <v>0</v>
      </c>
      <c r="G479" s="316">
        <v>0</v>
      </c>
      <c r="H479" s="316">
        <v>0</v>
      </c>
      <c r="I479" s="315" t="s">
        <v>133</v>
      </c>
      <c r="J479" s="315" t="s">
        <v>133</v>
      </c>
      <c r="K479" s="315" t="s">
        <v>133</v>
      </c>
      <c r="L479" s="315" t="s">
        <v>133</v>
      </c>
      <c r="M479" s="315" t="s">
        <v>133</v>
      </c>
      <c r="N479" s="315" t="s">
        <v>133</v>
      </c>
      <c r="O479" s="315" t="s">
        <v>133</v>
      </c>
      <c r="P479" s="315" t="s">
        <v>133</v>
      </c>
      <c r="Q479" s="315" t="s">
        <v>133</v>
      </c>
    </row>
    <row r="480" spans="1:17">
      <c r="A480" t="s">
        <v>233</v>
      </c>
      <c r="B480" t="s">
        <v>181</v>
      </c>
      <c r="C480" t="s">
        <v>182</v>
      </c>
      <c r="D480" t="s">
        <v>147</v>
      </c>
      <c r="E480" t="s">
        <v>148</v>
      </c>
      <c r="F480" s="316">
        <v>0</v>
      </c>
      <c r="G480" s="316">
        <v>0</v>
      </c>
      <c r="H480" s="316">
        <v>0</v>
      </c>
      <c r="I480" s="315" t="s">
        <v>133</v>
      </c>
      <c r="J480" s="315" t="s">
        <v>133</v>
      </c>
      <c r="K480" s="315" t="s">
        <v>133</v>
      </c>
      <c r="L480" s="315" t="s">
        <v>133</v>
      </c>
      <c r="M480" s="315" t="s">
        <v>133</v>
      </c>
      <c r="N480" s="315" t="s">
        <v>133</v>
      </c>
      <c r="O480" s="315" t="s">
        <v>133</v>
      </c>
      <c r="P480" s="315" t="s">
        <v>133</v>
      </c>
      <c r="Q480" s="315" t="s">
        <v>133</v>
      </c>
    </row>
    <row r="481" spans="1:17">
      <c r="A481" t="s">
        <v>233</v>
      </c>
      <c r="B481" t="s">
        <v>183</v>
      </c>
      <c r="C481" t="s">
        <v>184</v>
      </c>
      <c r="D481" t="s">
        <v>147</v>
      </c>
      <c r="E481" t="s">
        <v>148</v>
      </c>
      <c r="F481" s="316">
        <v>0</v>
      </c>
      <c r="G481" s="316">
        <v>0</v>
      </c>
      <c r="H481" s="316">
        <v>0</v>
      </c>
      <c r="I481" s="315" t="s">
        <v>133</v>
      </c>
      <c r="J481" s="315" t="s">
        <v>133</v>
      </c>
      <c r="K481" s="315" t="s">
        <v>133</v>
      </c>
      <c r="L481" s="315" t="s">
        <v>133</v>
      </c>
      <c r="M481" s="315" t="s">
        <v>133</v>
      </c>
      <c r="N481" s="315" t="s">
        <v>133</v>
      </c>
      <c r="O481" s="315" t="s">
        <v>133</v>
      </c>
      <c r="P481" s="315" t="s">
        <v>133</v>
      </c>
      <c r="Q481" s="315" t="s">
        <v>133</v>
      </c>
    </row>
    <row r="482" spans="1:17">
      <c r="A482" t="s">
        <v>233</v>
      </c>
      <c r="B482" t="s">
        <v>185</v>
      </c>
      <c r="C482" t="s">
        <v>186</v>
      </c>
      <c r="D482" t="s">
        <v>147</v>
      </c>
      <c r="E482" t="s">
        <v>134</v>
      </c>
      <c r="F482" s="315" t="s">
        <v>133</v>
      </c>
      <c r="G482" s="315" t="s">
        <v>133</v>
      </c>
      <c r="H482" s="315" t="s">
        <v>133</v>
      </c>
      <c r="I482" s="315" t="s">
        <v>133</v>
      </c>
      <c r="J482" s="315" t="s">
        <v>133</v>
      </c>
      <c r="K482" s="315" t="s">
        <v>133</v>
      </c>
      <c r="L482" s="315" t="s">
        <v>133</v>
      </c>
      <c r="M482" s="315" t="s">
        <v>133</v>
      </c>
      <c r="N482" s="315" t="s">
        <v>133</v>
      </c>
      <c r="O482" s="315" t="s">
        <v>133</v>
      </c>
      <c r="P482" s="315" t="s">
        <v>133</v>
      </c>
      <c r="Q482" s="316">
        <v>69.364462291278699</v>
      </c>
    </row>
    <row r="483" spans="1:17">
      <c r="A483" t="s">
        <v>233</v>
      </c>
      <c r="B483" t="s">
        <v>187</v>
      </c>
      <c r="C483" t="s">
        <v>188</v>
      </c>
      <c r="D483" t="s">
        <v>147</v>
      </c>
      <c r="E483" t="s">
        <v>134</v>
      </c>
      <c r="F483" s="315" t="s">
        <v>133</v>
      </c>
      <c r="G483" s="315" t="s">
        <v>133</v>
      </c>
      <c r="H483" s="315" t="s">
        <v>133</v>
      </c>
      <c r="I483" s="315" t="s">
        <v>133</v>
      </c>
      <c r="J483" s="315" t="s">
        <v>133</v>
      </c>
      <c r="K483" s="315" t="s">
        <v>133</v>
      </c>
      <c r="L483" s="315" t="s">
        <v>133</v>
      </c>
      <c r="M483" s="315" t="s">
        <v>133</v>
      </c>
      <c r="N483" s="315" t="s">
        <v>133</v>
      </c>
      <c r="O483" s="315" t="s">
        <v>133</v>
      </c>
      <c r="P483" s="315" t="s">
        <v>133</v>
      </c>
      <c r="Q483" s="316">
        <v>312.00620991129102</v>
      </c>
    </row>
    <row r="484" spans="1:17">
      <c r="A484" t="s">
        <v>233</v>
      </c>
      <c r="B484" t="s">
        <v>189</v>
      </c>
      <c r="C484" t="s">
        <v>190</v>
      </c>
      <c r="D484" t="s">
        <v>147</v>
      </c>
      <c r="E484" t="s">
        <v>134</v>
      </c>
      <c r="F484" s="315" t="s">
        <v>133</v>
      </c>
      <c r="G484" s="315" t="s">
        <v>133</v>
      </c>
      <c r="H484" s="315" t="s">
        <v>133</v>
      </c>
      <c r="I484" s="315" t="s">
        <v>133</v>
      </c>
      <c r="J484" s="315" t="s">
        <v>133</v>
      </c>
      <c r="K484" s="315" t="s">
        <v>133</v>
      </c>
      <c r="L484" s="315" t="s">
        <v>133</v>
      </c>
      <c r="M484" s="315" t="s">
        <v>133</v>
      </c>
      <c r="N484" s="315" t="s">
        <v>133</v>
      </c>
      <c r="O484" s="315" t="s">
        <v>133</v>
      </c>
      <c r="P484" s="315" t="s">
        <v>133</v>
      </c>
      <c r="Q484" s="315" t="s">
        <v>133</v>
      </c>
    </row>
    <row r="485" spans="1:17">
      <c r="A485" t="s">
        <v>233</v>
      </c>
      <c r="B485" t="s">
        <v>191</v>
      </c>
      <c r="C485" t="s">
        <v>192</v>
      </c>
      <c r="D485" t="s">
        <v>147</v>
      </c>
      <c r="E485" t="s">
        <v>134</v>
      </c>
      <c r="F485" s="315" t="s">
        <v>133</v>
      </c>
      <c r="G485" s="315" t="s">
        <v>133</v>
      </c>
      <c r="H485" s="315" t="s">
        <v>133</v>
      </c>
      <c r="I485" s="315" t="s">
        <v>133</v>
      </c>
      <c r="J485" s="315" t="s">
        <v>133</v>
      </c>
      <c r="K485" s="315" t="s">
        <v>133</v>
      </c>
      <c r="L485" s="315" t="s">
        <v>133</v>
      </c>
      <c r="M485" s="315" t="s">
        <v>133</v>
      </c>
      <c r="N485" s="315" t="s">
        <v>133</v>
      </c>
      <c r="O485" s="315" t="s">
        <v>133</v>
      </c>
      <c r="P485" s="315" t="s">
        <v>133</v>
      </c>
      <c r="Q485" s="315" t="s">
        <v>133</v>
      </c>
    </row>
    <row r="486" spans="1:17">
      <c r="A486" t="s">
        <v>233</v>
      </c>
      <c r="B486" t="s">
        <v>193</v>
      </c>
      <c r="C486" t="s">
        <v>194</v>
      </c>
      <c r="D486" t="s">
        <v>147</v>
      </c>
      <c r="E486" t="s">
        <v>134</v>
      </c>
      <c r="F486" s="315" t="s">
        <v>133</v>
      </c>
      <c r="G486" s="315" t="s">
        <v>133</v>
      </c>
      <c r="H486" s="315" t="s">
        <v>133</v>
      </c>
      <c r="I486" s="315" t="s">
        <v>133</v>
      </c>
      <c r="J486" s="315" t="s">
        <v>133</v>
      </c>
      <c r="K486" s="315" t="s">
        <v>133</v>
      </c>
      <c r="L486" s="315" t="s">
        <v>133</v>
      </c>
      <c r="M486" s="315" t="s">
        <v>133</v>
      </c>
      <c r="N486" s="315" t="s">
        <v>133</v>
      </c>
      <c r="O486" s="315" t="s">
        <v>133</v>
      </c>
      <c r="P486" s="315" t="s">
        <v>133</v>
      </c>
      <c r="Q486" s="316">
        <v>6.1696230925936701</v>
      </c>
    </row>
    <row r="487" spans="1:17">
      <c r="A487" t="s">
        <v>233</v>
      </c>
      <c r="B487" t="s">
        <v>195</v>
      </c>
      <c r="C487" t="s">
        <v>196</v>
      </c>
      <c r="D487" t="s">
        <v>147</v>
      </c>
      <c r="E487" t="s">
        <v>134</v>
      </c>
      <c r="F487" s="315" t="s">
        <v>133</v>
      </c>
      <c r="G487" s="315" t="s">
        <v>133</v>
      </c>
      <c r="H487" s="315" t="s">
        <v>133</v>
      </c>
      <c r="I487" s="315" t="s">
        <v>133</v>
      </c>
      <c r="J487" s="315" t="s">
        <v>133</v>
      </c>
      <c r="K487" s="315" t="s">
        <v>133</v>
      </c>
      <c r="L487" s="315" t="s">
        <v>133</v>
      </c>
      <c r="M487" s="315" t="s">
        <v>133</v>
      </c>
      <c r="N487" s="315" t="s">
        <v>133</v>
      </c>
      <c r="O487" s="315" t="s">
        <v>133</v>
      </c>
      <c r="P487" s="315" t="s">
        <v>133</v>
      </c>
      <c r="Q487" s="316">
        <v>16.840850913258802</v>
      </c>
    </row>
    <row r="488" spans="1:17">
      <c r="A488" t="s">
        <v>233</v>
      </c>
      <c r="B488" t="s">
        <v>197</v>
      </c>
      <c r="C488" t="s">
        <v>198</v>
      </c>
      <c r="D488" t="s">
        <v>147</v>
      </c>
      <c r="E488" t="s">
        <v>134</v>
      </c>
      <c r="F488" s="315" t="s">
        <v>133</v>
      </c>
      <c r="G488" s="315" t="s">
        <v>133</v>
      </c>
      <c r="H488" s="315" t="s">
        <v>133</v>
      </c>
      <c r="I488" s="315" t="s">
        <v>133</v>
      </c>
      <c r="J488" s="315" t="s">
        <v>133</v>
      </c>
      <c r="K488" s="315" t="s">
        <v>133</v>
      </c>
      <c r="L488" s="315" t="s">
        <v>133</v>
      </c>
      <c r="M488" s="315" t="s">
        <v>133</v>
      </c>
      <c r="N488" s="315" t="s">
        <v>133</v>
      </c>
      <c r="O488" s="315" t="s">
        <v>133</v>
      </c>
      <c r="P488" s="315" t="s">
        <v>133</v>
      </c>
      <c r="Q488" s="315" t="s">
        <v>133</v>
      </c>
    </row>
    <row r="489" spans="1:17">
      <c r="A489" t="s">
        <v>233</v>
      </c>
      <c r="B489" t="s">
        <v>199</v>
      </c>
      <c r="C489" t="s">
        <v>200</v>
      </c>
      <c r="D489" t="s">
        <v>147</v>
      </c>
      <c r="E489" t="s">
        <v>134</v>
      </c>
      <c r="F489" s="315" t="s">
        <v>133</v>
      </c>
      <c r="G489" s="315" t="s">
        <v>133</v>
      </c>
      <c r="H489" s="315" t="s">
        <v>133</v>
      </c>
      <c r="I489" s="315" t="s">
        <v>133</v>
      </c>
      <c r="J489" s="315" t="s">
        <v>133</v>
      </c>
      <c r="K489" s="315" t="s">
        <v>133</v>
      </c>
      <c r="L489" s="315" t="s">
        <v>133</v>
      </c>
      <c r="M489" s="315" t="s">
        <v>133</v>
      </c>
      <c r="N489" s="315" t="s">
        <v>133</v>
      </c>
      <c r="O489" s="315" t="s">
        <v>133</v>
      </c>
      <c r="P489" s="315" t="s">
        <v>133</v>
      </c>
      <c r="Q489" s="315" t="s">
        <v>133</v>
      </c>
    </row>
    <row r="490" spans="1:17">
      <c r="A490" t="s">
        <v>233</v>
      </c>
      <c r="B490" t="s">
        <v>201</v>
      </c>
      <c r="C490" t="s">
        <v>202</v>
      </c>
      <c r="D490" t="s">
        <v>147</v>
      </c>
      <c r="E490" t="s">
        <v>134</v>
      </c>
      <c r="F490" s="315" t="s">
        <v>133</v>
      </c>
      <c r="G490" s="315" t="s">
        <v>133</v>
      </c>
      <c r="H490" s="315" t="s">
        <v>133</v>
      </c>
      <c r="I490" s="315" t="s">
        <v>133</v>
      </c>
      <c r="J490" s="315" t="s">
        <v>133</v>
      </c>
      <c r="K490" s="315" t="s">
        <v>133</v>
      </c>
      <c r="L490" s="315" t="s">
        <v>133</v>
      </c>
      <c r="M490" s="315" t="s">
        <v>133</v>
      </c>
      <c r="N490" s="315" t="s">
        <v>133</v>
      </c>
      <c r="O490" s="315" t="s">
        <v>133</v>
      </c>
      <c r="P490" s="315" t="s">
        <v>133</v>
      </c>
      <c r="Q490" s="316">
        <v>14.1292196354269</v>
      </c>
    </row>
    <row r="491" spans="1:17">
      <c r="A491" t="s">
        <v>233</v>
      </c>
      <c r="B491" t="s">
        <v>203</v>
      </c>
      <c r="C491" t="s">
        <v>204</v>
      </c>
      <c r="D491" t="s">
        <v>147</v>
      </c>
      <c r="E491" t="s">
        <v>134</v>
      </c>
      <c r="F491" s="315" t="s">
        <v>133</v>
      </c>
      <c r="G491" s="315" t="s">
        <v>133</v>
      </c>
      <c r="H491" s="315" t="s">
        <v>133</v>
      </c>
      <c r="I491" s="315" t="s">
        <v>133</v>
      </c>
      <c r="J491" s="315" t="s">
        <v>133</v>
      </c>
      <c r="K491" s="315" t="s">
        <v>133</v>
      </c>
      <c r="L491" s="315" t="s">
        <v>133</v>
      </c>
      <c r="M491" s="315" t="s">
        <v>133</v>
      </c>
      <c r="N491" s="315" t="s">
        <v>133</v>
      </c>
      <c r="O491" s="315" t="s">
        <v>133</v>
      </c>
      <c r="P491" s="315" t="s">
        <v>133</v>
      </c>
      <c r="Q491" s="316">
        <v>0.50433680892717303</v>
      </c>
    </row>
    <row r="492" spans="1:17">
      <c r="A492" t="s">
        <v>233</v>
      </c>
      <c r="B492" t="s">
        <v>205</v>
      </c>
      <c r="C492" t="s">
        <v>206</v>
      </c>
      <c r="D492" t="s">
        <v>207</v>
      </c>
      <c r="E492" t="s">
        <v>134</v>
      </c>
      <c r="F492" s="315" t="s">
        <v>133</v>
      </c>
      <c r="G492" s="315" t="s">
        <v>133</v>
      </c>
      <c r="H492" s="315" t="s">
        <v>133</v>
      </c>
      <c r="I492" s="315" t="s">
        <v>133</v>
      </c>
      <c r="J492" s="315" t="s">
        <v>133</v>
      </c>
      <c r="K492" s="315" t="s">
        <v>133</v>
      </c>
      <c r="L492" s="315" t="s">
        <v>133</v>
      </c>
      <c r="M492" s="315" t="s">
        <v>133</v>
      </c>
      <c r="N492" s="315" t="s">
        <v>133</v>
      </c>
      <c r="O492" s="315" t="s">
        <v>133</v>
      </c>
      <c r="P492" s="315" t="s">
        <v>133</v>
      </c>
      <c r="Q492" s="319">
        <v>0.65</v>
      </c>
    </row>
    <row r="493" spans="1:17">
      <c r="A493" t="s">
        <v>233</v>
      </c>
      <c r="B493" t="s">
        <v>208</v>
      </c>
      <c r="C493" t="s">
        <v>209</v>
      </c>
      <c r="D493" t="s">
        <v>207</v>
      </c>
      <c r="E493" t="s">
        <v>134</v>
      </c>
      <c r="F493" s="315" t="s">
        <v>133</v>
      </c>
      <c r="G493" s="315" t="s">
        <v>133</v>
      </c>
      <c r="H493" s="315" t="s">
        <v>133</v>
      </c>
      <c r="I493" s="315" t="s">
        <v>133</v>
      </c>
      <c r="J493" s="315" t="s">
        <v>133</v>
      </c>
      <c r="K493" s="315" t="s">
        <v>133</v>
      </c>
      <c r="L493" s="315" t="s">
        <v>133</v>
      </c>
      <c r="M493" s="315" t="s">
        <v>133</v>
      </c>
      <c r="N493" s="315" t="s">
        <v>133</v>
      </c>
      <c r="O493" s="315" t="s">
        <v>133</v>
      </c>
      <c r="P493" s="315" t="s">
        <v>133</v>
      </c>
      <c r="Q493" s="319">
        <v>0.5</v>
      </c>
    </row>
    <row r="494" spans="1:17">
      <c r="A494" t="s">
        <v>233</v>
      </c>
      <c r="B494" t="s">
        <v>210</v>
      </c>
      <c r="C494" t="s">
        <v>211</v>
      </c>
      <c r="D494" t="s">
        <v>147</v>
      </c>
      <c r="E494" t="s">
        <v>148</v>
      </c>
      <c r="F494" s="316">
        <v>2.7280000000000002</v>
      </c>
      <c r="G494" s="316">
        <v>2.7290000000000001</v>
      </c>
      <c r="H494" s="316">
        <v>2.2080000000000002</v>
      </c>
      <c r="I494" s="315" t="s">
        <v>133</v>
      </c>
      <c r="J494" s="315" t="s">
        <v>133</v>
      </c>
      <c r="K494" s="315" t="s">
        <v>133</v>
      </c>
      <c r="L494" s="315" t="s">
        <v>133</v>
      </c>
      <c r="M494" s="315" t="s">
        <v>133</v>
      </c>
      <c r="N494" s="315" t="s">
        <v>133</v>
      </c>
      <c r="O494" s="315" t="s">
        <v>133</v>
      </c>
      <c r="P494" s="315" t="s">
        <v>133</v>
      </c>
      <c r="Q494" s="315" t="s">
        <v>133</v>
      </c>
    </row>
    <row r="495" spans="1:17">
      <c r="A495" t="s">
        <v>233</v>
      </c>
      <c r="B495" t="s">
        <v>212</v>
      </c>
      <c r="C495" t="s">
        <v>213</v>
      </c>
      <c r="D495" t="s">
        <v>147</v>
      </c>
      <c r="E495" t="s">
        <v>148</v>
      </c>
      <c r="F495" s="316">
        <v>0.106</v>
      </c>
      <c r="G495" s="316">
        <v>0.10299999999999999</v>
      </c>
      <c r="H495" s="316">
        <v>0.10299999999999999</v>
      </c>
      <c r="I495" s="315" t="s">
        <v>133</v>
      </c>
      <c r="J495" s="315" t="s">
        <v>133</v>
      </c>
      <c r="K495" s="315" t="s">
        <v>133</v>
      </c>
      <c r="L495" s="315" t="s">
        <v>133</v>
      </c>
      <c r="M495" s="315" t="s">
        <v>133</v>
      </c>
      <c r="N495" s="315" t="s">
        <v>133</v>
      </c>
      <c r="O495" s="315" t="s">
        <v>133</v>
      </c>
      <c r="P495" s="315" t="s">
        <v>133</v>
      </c>
      <c r="Q495" s="315" t="s">
        <v>133</v>
      </c>
    </row>
    <row r="496" spans="1:17">
      <c r="A496" t="s">
        <v>233</v>
      </c>
      <c r="B496" t="s">
        <v>214</v>
      </c>
      <c r="C496" t="s">
        <v>215</v>
      </c>
      <c r="D496" t="s">
        <v>147</v>
      </c>
      <c r="E496" t="s">
        <v>134</v>
      </c>
      <c r="F496" s="315" t="s">
        <v>133</v>
      </c>
      <c r="G496" s="315" t="s">
        <v>133</v>
      </c>
      <c r="H496" s="315" t="s">
        <v>133</v>
      </c>
      <c r="I496" s="315" t="s">
        <v>133</v>
      </c>
      <c r="J496" s="315" t="s">
        <v>133</v>
      </c>
      <c r="K496" s="315" t="s">
        <v>133</v>
      </c>
      <c r="L496" s="315" t="s">
        <v>133</v>
      </c>
      <c r="M496" s="315" t="s">
        <v>133</v>
      </c>
      <c r="N496" s="315" t="s">
        <v>133</v>
      </c>
      <c r="O496" s="315" t="s">
        <v>133</v>
      </c>
      <c r="P496" s="315" t="s">
        <v>133</v>
      </c>
      <c r="Q496" s="316">
        <v>0</v>
      </c>
    </row>
    <row r="497" spans="1:17">
      <c r="A497" t="s">
        <v>233</v>
      </c>
      <c r="B497" t="s">
        <v>216</v>
      </c>
      <c r="C497" t="s">
        <v>217</v>
      </c>
      <c r="D497" t="s">
        <v>147</v>
      </c>
      <c r="E497" t="s">
        <v>134</v>
      </c>
      <c r="F497" s="315" t="s">
        <v>133</v>
      </c>
      <c r="G497" s="315" t="s">
        <v>133</v>
      </c>
      <c r="H497" s="315" t="s">
        <v>133</v>
      </c>
      <c r="I497" s="315" t="s">
        <v>133</v>
      </c>
      <c r="J497" s="315" t="s">
        <v>133</v>
      </c>
      <c r="K497" s="315" t="s">
        <v>133</v>
      </c>
      <c r="L497" s="315" t="s">
        <v>133</v>
      </c>
      <c r="M497" s="315" t="s">
        <v>133</v>
      </c>
      <c r="N497" s="315" t="s">
        <v>133</v>
      </c>
      <c r="O497" s="315" t="s">
        <v>133</v>
      </c>
      <c r="P497" s="315" t="s">
        <v>133</v>
      </c>
      <c r="Q497" s="316">
        <v>0</v>
      </c>
    </row>
    <row r="498" spans="1:17">
      <c r="A498" t="s">
        <v>233</v>
      </c>
      <c r="B498" t="s">
        <v>218</v>
      </c>
      <c r="C498" t="s">
        <v>219</v>
      </c>
      <c r="D498" t="s">
        <v>147</v>
      </c>
      <c r="E498" t="s">
        <v>134</v>
      </c>
      <c r="F498" s="315" t="s">
        <v>133</v>
      </c>
      <c r="G498" s="315" t="s">
        <v>133</v>
      </c>
      <c r="H498" s="315" t="s">
        <v>133</v>
      </c>
      <c r="I498" s="315" t="s">
        <v>133</v>
      </c>
      <c r="J498" s="315" t="s">
        <v>133</v>
      </c>
      <c r="K498" s="315" t="s">
        <v>133</v>
      </c>
      <c r="L498" s="315" t="s">
        <v>133</v>
      </c>
      <c r="M498" s="315" t="s">
        <v>133</v>
      </c>
      <c r="N498" s="315" t="s">
        <v>133</v>
      </c>
      <c r="O498" s="315" t="s">
        <v>133</v>
      </c>
      <c r="P498" s="315" t="s">
        <v>133</v>
      </c>
      <c r="Q498" s="316">
        <v>0</v>
      </c>
    </row>
    <row r="499" spans="1:17">
      <c r="A499" t="s">
        <v>233</v>
      </c>
      <c r="B499" t="s">
        <v>220</v>
      </c>
      <c r="C499" t="s">
        <v>206</v>
      </c>
      <c r="D499" t="s">
        <v>207</v>
      </c>
      <c r="E499" t="s">
        <v>134</v>
      </c>
      <c r="F499" s="315" t="s">
        <v>133</v>
      </c>
      <c r="G499" s="315" t="s">
        <v>133</v>
      </c>
      <c r="H499" s="315" t="s">
        <v>133</v>
      </c>
      <c r="I499" s="315" t="s">
        <v>133</v>
      </c>
      <c r="J499" s="315" t="s">
        <v>133</v>
      </c>
      <c r="K499" s="315" t="s">
        <v>133</v>
      </c>
      <c r="L499" s="315" t="s">
        <v>133</v>
      </c>
      <c r="M499" s="315" t="s">
        <v>133</v>
      </c>
      <c r="N499" s="315" t="s">
        <v>133</v>
      </c>
      <c r="O499" s="315" t="s">
        <v>133</v>
      </c>
      <c r="P499" s="315" t="s">
        <v>133</v>
      </c>
      <c r="Q499" s="319">
        <v>0.39760021523090999</v>
      </c>
    </row>
    <row r="500" spans="1:17">
      <c r="A500" t="s">
        <v>233</v>
      </c>
      <c r="B500" t="s">
        <v>221</v>
      </c>
      <c r="C500" t="s">
        <v>209</v>
      </c>
      <c r="D500" t="s">
        <v>207</v>
      </c>
      <c r="E500" t="s">
        <v>134</v>
      </c>
      <c r="F500" s="315" t="s">
        <v>133</v>
      </c>
      <c r="G500" s="315" t="s">
        <v>133</v>
      </c>
      <c r="H500" s="315" t="s">
        <v>133</v>
      </c>
      <c r="I500" s="315" t="s">
        <v>133</v>
      </c>
      <c r="J500" s="315" t="s">
        <v>133</v>
      </c>
      <c r="K500" s="315" t="s">
        <v>133</v>
      </c>
      <c r="L500" s="315" t="s">
        <v>133</v>
      </c>
      <c r="M500" s="315" t="s">
        <v>133</v>
      </c>
      <c r="N500" s="315" t="s">
        <v>133</v>
      </c>
      <c r="O500" s="315" t="s">
        <v>133</v>
      </c>
      <c r="P500" s="315" t="s">
        <v>133</v>
      </c>
      <c r="Q500" s="319">
        <v>0.60239978476908995</v>
      </c>
    </row>
    <row r="501" spans="1:17">
      <c r="A501" t="s">
        <v>234</v>
      </c>
      <c r="B501" t="s">
        <v>145</v>
      </c>
      <c r="C501" t="s">
        <v>146</v>
      </c>
      <c r="D501" t="s">
        <v>147</v>
      </c>
      <c r="E501" t="s">
        <v>148</v>
      </c>
      <c r="F501" s="316">
        <v>4.0670000000000002</v>
      </c>
      <c r="G501" s="316">
        <v>4.1050000000000004</v>
      </c>
      <c r="H501" s="316">
        <v>4.5110000000000001</v>
      </c>
      <c r="I501" s="315" t="s">
        <v>133</v>
      </c>
      <c r="J501" s="315" t="s">
        <v>133</v>
      </c>
      <c r="K501" s="315" t="s">
        <v>133</v>
      </c>
      <c r="L501" s="315" t="s">
        <v>133</v>
      </c>
      <c r="M501" s="315" t="s">
        <v>133</v>
      </c>
      <c r="N501" s="315" t="s">
        <v>133</v>
      </c>
      <c r="O501" s="315" t="s">
        <v>133</v>
      </c>
      <c r="P501" s="315" t="s">
        <v>133</v>
      </c>
      <c r="Q501" s="315" t="s">
        <v>133</v>
      </c>
    </row>
    <row r="502" spans="1:17">
      <c r="A502" t="s">
        <v>234</v>
      </c>
      <c r="B502" t="s">
        <v>149</v>
      </c>
      <c r="C502" t="s">
        <v>150</v>
      </c>
      <c r="D502" t="s">
        <v>147</v>
      </c>
      <c r="E502" t="s">
        <v>148</v>
      </c>
      <c r="F502" s="316">
        <v>25.594999999999999</v>
      </c>
      <c r="G502" s="316">
        <v>23.928999999999998</v>
      </c>
      <c r="H502" s="316">
        <v>29.26</v>
      </c>
      <c r="I502" s="315" t="s">
        <v>133</v>
      </c>
      <c r="J502" s="315" t="s">
        <v>133</v>
      </c>
      <c r="K502" s="315" t="s">
        <v>133</v>
      </c>
      <c r="L502" s="315" t="s">
        <v>133</v>
      </c>
      <c r="M502" s="315" t="s">
        <v>133</v>
      </c>
      <c r="N502" s="315" t="s">
        <v>133</v>
      </c>
      <c r="O502" s="315" t="s">
        <v>133</v>
      </c>
      <c r="P502" s="315" t="s">
        <v>133</v>
      </c>
      <c r="Q502" s="315" t="s">
        <v>133</v>
      </c>
    </row>
    <row r="503" spans="1:17">
      <c r="A503" t="s">
        <v>234</v>
      </c>
      <c r="B503" t="s">
        <v>151</v>
      </c>
      <c r="C503" t="s">
        <v>152</v>
      </c>
      <c r="D503" t="s">
        <v>147</v>
      </c>
      <c r="E503" t="s">
        <v>148</v>
      </c>
      <c r="F503" s="316">
        <v>0</v>
      </c>
      <c r="G503" s="316">
        <v>0</v>
      </c>
      <c r="H503" s="316">
        <v>0</v>
      </c>
      <c r="I503" s="315" t="s">
        <v>133</v>
      </c>
      <c r="J503" s="315" t="s">
        <v>133</v>
      </c>
      <c r="K503" s="315" t="s">
        <v>133</v>
      </c>
      <c r="L503" s="315" t="s">
        <v>133</v>
      </c>
      <c r="M503" s="315" t="s">
        <v>133</v>
      </c>
      <c r="N503" s="315" t="s">
        <v>133</v>
      </c>
      <c r="O503" s="315" t="s">
        <v>133</v>
      </c>
      <c r="P503" s="315" t="s">
        <v>133</v>
      </c>
      <c r="Q503" s="315" t="s">
        <v>133</v>
      </c>
    </row>
    <row r="504" spans="1:17">
      <c r="A504" t="s">
        <v>234</v>
      </c>
      <c r="B504" t="s">
        <v>153</v>
      </c>
      <c r="C504" t="s">
        <v>154</v>
      </c>
      <c r="D504" t="s">
        <v>147</v>
      </c>
      <c r="E504" t="s">
        <v>148</v>
      </c>
      <c r="F504" s="316">
        <v>11.831</v>
      </c>
      <c r="G504" s="316">
        <v>5.8079999999999998</v>
      </c>
      <c r="H504" s="316">
        <v>27.061</v>
      </c>
      <c r="I504" s="315" t="s">
        <v>133</v>
      </c>
      <c r="J504" s="315" t="s">
        <v>133</v>
      </c>
      <c r="K504" s="315" t="s">
        <v>133</v>
      </c>
      <c r="L504" s="315" t="s">
        <v>133</v>
      </c>
      <c r="M504" s="315" t="s">
        <v>133</v>
      </c>
      <c r="N504" s="315" t="s">
        <v>133</v>
      </c>
      <c r="O504" s="315" t="s">
        <v>133</v>
      </c>
      <c r="P504" s="315" t="s">
        <v>133</v>
      </c>
      <c r="Q504" s="315" t="s">
        <v>133</v>
      </c>
    </row>
    <row r="505" spans="1:17">
      <c r="A505" t="s">
        <v>234</v>
      </c>
      <c r="B505" t="s">
        <v>155</v>
      </c>
      <c r="C505" t="s">
        <v>156</v>
      </c>
      <c r="D505" t="s">
        <v>147</v>
      </c>
      <c r="E505" t="s">
        <v>148</v>
      </c>
      <c r="F505" s="315" t="s">
        <v>133</v>
      </c>
      <c r="G505" s="316">
        <v>0</v>
      </c>
      <c r="H505" s="316">
        <v>0</v>
      </c>
      <c r="I505" s="315" t="s">
        <v>133</v>
      </c>
      <c r="J505" s="315" t="s">
        <v>133</v>
      </c>
      <c r="K505" s="315" t="s">
        <v>133</v>
      </c>
      <c r="L505" s="315" t="s">
        <v>133</v>
      </c>
      <c r="M505" s="315" t="s">
        <v>133</v>
      </c>
      <c r="N505" s="315" t="s">
        <v>133</v>
      </c>
      <c r="O505" s="315" t="s">
        <v>133</v>
      </c>
      <c r="P505" s="315" t="s">
        <v>133</v>
      </c>
      <c r="Q505" s="315" t="s">
        <v>133</v>
      </c>
    </row>
    <row r="506" spans="1:17">
      <c r="A506" t="s">
        <v>234</v>
      </c>
      <c r="B506" t="s">
        <v>157</v>
      </c>
      <c r="C506" t="s">
        <v>158</v>
      </c>
      <c r="D506" t="s">
        <v>147</v>
      </c>
      <c r="E506" t="s">
        <v>148</v>
      </c>
      <c r="F506" s="315" t="s">
        <v>133</v>
      </c>
      <c r="G506" s="316">
        <v>0</v>
      </c>
      <c r="H506" s="316">
        <v>0</v>
      </c>
      <c r="I506" s="315" t="s">
        <v>133</v>
      </c>
      <c r="J506" s="315" t="s">
        <v>133</v>
      </c>
      <c r="K506" s="315" t="s">
        <v>133</v>
      </c>
      <c r="L506" s="315" t="s">
        <v>133</v>
      </c>
      <c r="M506" s="315" t="s">
        <v>133</v>
      </c>
      <c r="N506" s="315" t="s">
        <v>133</v>
      </c>
      <c r="O506" s="315" t="s">
        <v>133</v>
      </c>
      <c r="P506" s="315" t="s">
        <v>133</v>
      </c>
      <c r="Q506" s="315" t="s">
        <v>133</v>
      </c>
    </row>
    <row r="507" spans="1:17">
      <c r="A507" t="s">
        <v>234</v>
      </c>
      <c r="B507" t="s">
        <v>159</v>
      </c>
      <c r="C507" t="s">
        <v>160</v>
      </c>
      <c r="D507" t="s">
        <v>147</v>
      </c>
      <c r="E507" t="s">
        <v>148</v>
      </c>
      <c r="F507" s="315" t="s">
        <v>133</v>
      </c>
      <c r="G507" s="316">
        <v>0</v>
      </c>
      <c r="H507" s="316">
        <v>0</v>
      </c>
      <c r="I507" s="315" t="s">
        <v>133</v>
      </c>
      <c r="J507" s="315" t="s">
        <v>133</v>
      </c>
      <c r="K507" s="315" t="s">
        <v>133</v>
      </c>
      <c r="L507" s="315" t="s">
        <v>133</v>
      </c>
      <c r="M507" s="315" t="s">
        <v>133</v>
      </c>
      <c r="N507" s="315" t="s">
        <v>133</v>
      </c>
      <c r="O507" s="315" t="s">
        <v>133</v>
      </c>
      <c r="P507" s="315" t="s">
        <v>133</v>
      </c>
      <c r="Q507" s="315" t="s">
        <v>133</v>
      </c>
    </row>
    <row r="508" spans="1:17">
      <c r="A508" t="s">
        <v>234</v>
      </c>
      <c r="B508" t="s">
        <v>161</v>
      </c>
      <c r="C508" t="s">
        <v>162</v>
      </c>
      <c r="D508" t="s">
        <v>147</v>
      </c>
      <c r="E508" t="s">
        <v>148</v>
      </c>
      <c r="F508" s="315" t="s">
        <v>133</v>
      </c>
      <c r="G508" s="316">
        <v>0</v>
      </c>
      <c r="H508" s="316">
        <v>0</v>
      </c>
      <c r="I508" s="315" t="s">
        <v>133</v>
      </c>
      <c r="J508" s="315" t="s">
        <v>133</v>
      </c>
      <c r="K508" s="315" t="s">
        <v>133</v>
      </c>
      <c r="L508" s="315" t="s">
        <v>133</v>
      </c>
      <c r="M508" s="315" t="s">
        <v>133</v>
      </c>
      <c r="N508" s="315" t="s">
        <v>133</v>
      </c>
      <c r="O508" s="315" t="s">
        <v>133</v>
      </c>
      <c r="P508" s="315" t="s">
        <v>133</v>
      </c>
      <c r="Q508" s="315" t="s">
        <v>133</v>
      </c>
    </row>
    <row r="509" spans="1:17">
      <c r="A509" t="s">
        <v>234</v>
      </c>
      <c r="B509" t="s">
        <v>163</v>
      </c>
      <c r="C509" t="s">
        <v>164</v>
      </c>
      <c r="D509" t="s">
        <v>147</v>
      </c>
      <c r="E509" t="s">
        <v>148</v>
      </c>
      <c r="F509" s="315" t="s">
        <v>133</v>
      </c>
      <c r="G509" s="316">
        <v>0</v>
      </c>
      <c r="H509" s="316">
        <v>0</v>
      </c>
      <c r="I509" s="315" t="s">
        <v>133</v>
      </c>
      <c r="J509" s="315" t="s">
        <v>133</v>
      </c>
      <c r="K509" s="315" t="s">
        <v>133</v>
      </c>
      <c r="L509" s="315" t="s">
        <v>133</v>
      </c>
      <c r="M509" s="315" t="s">
        <v>133</v>
      </c>
      <c r="N509" s="315" t="s">
        <v>133</v>
      </c>
      <c r="O509" s="315" t="s">
        <v>133</v>
      </c>
      <c r="P509" s="315" t="s">
        <v>133</v>
      </c>
      <c r="Q509" s="315" t="s">
        <v>133</v>
      </c>
    </row>
    <row r="510" spans="1:17">
      <c r="A510" t="s">
        <v>234</v>
      </c>
      <c r="B510" t="s">
        <v>165</v>
      </c>
      <c r="C510" t="s">
        <v>166</v>
      </c>
      <c r="D510" t="s">
        <v>147</v>
      </c>
      <c r="E510" t="s">
        <v>148</v>
      </c>
      <c r="F510" s="315" t="s">
        <v>133</v>
      </c>
      <c r="G510" s="316">
        <v>0</v>
      </c>
      <c r="H510" s="316">
        <v>0</v>
      </c>
      <c r="I510" s="315" t="s">
        <v>133</v>
      </c>
      <c r="J510" s="315" t="s">
        <v>133</v>
      </c>
      <c r="K510" s="315" t="s">
        <v>133</v>
      </c>
      <c r="L510" s="315" t="s">
        <v>133</v>
      </c>
      <c r="M510" s="315" t="s">
        <v>133</v>
      </c>
      <c r="N510" s="315" t="s">
        <v>133</v>
      </c>
      <c r="O510" s="315" t="s">
        <v>133</v>
      </c>
      <c r="P510" s="315" t="s">
        <v>133</v>
      </c>
      <c r="Q510" s="315" t="s">
        <v>133</v>
      </c>
    </row>
    <row r="511" spans="1:17">
      <c r="A511" t="s">
        <v>234</v>
      </c>
      <c r="B511" t="s">
        <v>167</v>
      </c>
      <c r="C511" t="s">
        <v>168</v>
      </c>
      <c r="D511" t="s">
        <v>147</v>
      </c>
      <c r="E511" t="s">
        <v>148</v>
      </c>
      <c r="F511" s="315" t="s">
        <v>133</v>
      </c>
      <c r="G511" s="316">
        <v>0</v>
      </c>
      <c r="H511" s="316">
        <v>0</v>
      </c>
      <c r="I511" s="315" t="s">
        <v>133</v>
      </c>
      <c r="J511" s="315" t="s">
        <v>133</v>
      </c>
      <c r="K511" s="315" t="s">
        <v>133</v>
      </c>
      <c r="L511" s="315" t="s">
        <v>133</v>
      </c>
      <c r="M511" s="315" t="s">
        <v>133</v>
      </c>
      <c r="N511" s="315" t="s">
        <v>133</v>
      </c>
      <c r="O511" s="315" t="s">
        <v>133</v>
      </c>
      <c r="P511" s="315" t="s">
        <v>133</v>
      </c>
      <c r="Q511" s="315" t="s">
        <v>133</v>
      </c>
    </row>
    <row r="512" spans="1:17">
      <c r="A512" t="s">
        <v>234</v>
      </c>
      <c r="B512" t="s">
        <v>169</v>
      </c>
      <c r="C512" t="s">
        <v>170</v>
      </c>
      <c r="D512" t="s">
        <v>147</v>
      </c>
      <c r="E512" t="s">
        <v>148</v>
      </c>
      <c r="F512" s="315" t="s">
        <v>133</v>
      </c>
      <c r="G512" s="316">
        <v>0</v>
      </c>
      <c r="H512" s="316">
        <v>0</v>
      </c>
      <c r="I512" s="315" t="s">
        <v>133</v>
      </c>
      <c r="J512" s="315" t="s">
        <v>133</v>
      </c>
      <c r="K512" s="315" t="s">
        <v>133</v>
      </c>
      <c r="L512" s="315" t="s">
        <v>133</v>
      </c>
      <c r="M512" s="315" t="s">
        <v>133</v>
      </c>
      <c r="N512" s="315" t="s">
        <v>133</v>
      </c>
      <c r="O512" s="315" t="s">
        <v>133</v>
      </c>
      <c r="P512" s="315" t="s">
        <v>133</v>
      </c>
      <c r="Q512" s="315" t="s">
        <v>133</v>
      </c>
    </row>
    <row r="513" spans="1:17">
      <c r="A513" t="s">
        <v>234</v>
      </c>
      <c r="B513" t="s">
        <v>171</v>
      </c>
      <c r="C513" t="s">
        <v>172</v>
      </c>
      <c r="D513" t="s">
        <v>147</v>
      </c>
      <c r="E513" t="s">
        <v>148</v>
      </c>
      <c r="F513" s="315" t="s">
        <v>133</v>
      </c>
      <c r="G513" s="316">
        <v>0</v>
      </c>
      <c r="H513" s="316">
        <v>0</v>
      </c>
      <c r="I513" s="315" t="s">
        <v>133</v>
      </c>
      <c r="J513" s="315" t="s">
        <v>133</v>
      </c>
      <c r="K513" s="315" t="s">
        <v>133</v>
      </c>
      <c r="L513" s="315" t="s">
        <v>133</v>
      </c>
      <c r="M513" s="315" t="s">
        <v>133</v>
      </c>
      <c r="N513" s="315" t="s">
        <v>133</v>
      </c>
      <c r="O513" s="315" t="s">
        <v>133</v>
      </c>
      <c r="P513" s="315" t="s">
        <v>133</v>
      </c>
      <c r="Q513" s="315" t="s">
        <v>133</v>
      </c>
    </row>
    <row r="514" spans="1:17">
      <c r="A514" t="s">
        <v>234</v>
      </c>
      <c r="B514" t="s">
        <v>173</v>
      </c>
      <c r="C514" t="s">
        <v>174</v>
      </c>
      <c r="D514" t="s">
        <v>147</v>
      </c>
      <c r="E514" t="s">
        <v>148</v>
      </c>
      <c r="F514" s="315" t="s">
        <v>133</v>
      </c>
      <c r="G514" s="316">
        <v>0</v>
      </c>
      <c r="H514" s="316">
        <v>0</v>
      </c>
      <c r="I514" s="315" t="s">
        <v>133</v>
      </c>
      <c r="J514" s="315" t="s">
        <v>133</v>
      </c>
      <c r="K514" s="315" t="s">
        <v>133</v>
      </c>
      <c r="L514" s="315" t="s">
        <v>133</v>
      </c>
      <c r="M514" s="315" t="s">
        <v>133</v>
      </c>
      <c r="N514" s="315" t="s">
        <v>133</v>
      </c>
      <c r="O514" s="315" t="s">
        <v>133</v>
      </c>
      <c r="P514" s="315" t="s">
        <v>133</v>
      </c>
      <c r="Q514" s="315" t="s">
        <v>133</v>
      </c>
    </row>
    <row r="515" spans="1:17">
      <c r="A515" t="s">
        <v>234</v>
      </c>
      <c r="B515" t="s">
        <v>175</v>
      </c>
      <c r="C515" t="s">
        <v>176</v>
      </c>
      <c r="D515" t="s">
        <v>147</v>
      </c>
      <c r="E515" t="s">
        <v>148</v>
      </c>
      <c r="F515" s="316">
        <v>0.48099999999999998</v>
      </c>
      <c r="G515" s="316">
        <v>0.48099999999999998</v>
      </c>
      <c r="H515" s="316">
        <v>0.48099999999999998</v>
      </c>
      <c r="I515" s="315" t="s">
        <v>133</v>
      </c>
      <c r="J515" s="315" t="s">
        <v>133</v>
      </c>
      <c r="K515" s="315" t="s">
        <v>133</v>
      </c>
      <c r="L515" s="315" t="s">
        <v>133</v>
      </c>
      <c r="M515" s="315" t="s">
        <v>133</v>
      </c>
      <c r="N515" s="315" t="s">
        <v>133</v>
      </c>
      <c r="O515" s="315" t="s">
        <v>133</v>
      </c>
      <c r="P515" s="315" t="s">
        <v>133</v>
      </c>
      <c r="Q515" s="315" t="s">
        <v>133</v>
      </c>
    </row>
    <row r="516" spans="1:17">
      <c r="A516" t="s">
        <v>234</v>
      </c>
      <c r="B516" t="s">
        <v>177</v>
      </c>
      <c r="C516" t="s">
        <v>178</v>
      </c>
      <c r="D516" t="s">
        <v>147</v>
      </c>
      <c r="E516" t="s">
        <v>148</v>
      </c>
      <c r="F516" s="316">
        <v>1.754</v>
      </c>
      <c r="G516" s="316">
        <v>1.754</v>
      </c>
      <c r="H516" s="316">
        <v>1.754</v>
      </c>
      <c r="I516" s="315" t="s">
        <v>133</v>
      </c>
      <c r="J516" s="315" t="s">
        <v>133</v>
      </c>
      <c r="K516" s="315" t="s">
        <v>133</v>
      </c>
      <c r="L516" s="315" t="s">
        <v>133</v>
      </c>
      <c r="M516" s="315" t="s">
        <v>133</v>
      </c>
      <c r="N516" s="315" t="s">
        <v>133</v>
      </c>
      <c r="O516" s="315" t="s">
        <v>133</v>
      </c>
      <c r="P516" s="315" t="s">
        <v>133</v>
      </c>
      <c r="Q516" s="315" t="s">
        <v>133</v>
      </c>
    </row>
    <row r="517" spans="1:17">
      <c r="A517" t="s">
        <v>234</v>
      </c>
      <c r="B517" t="s">
        <v>179</v>
      </c>
      <c r="C517" t="s">
        <v>180</v>
      </c>
      <c r="D517" t="s">
        <v>147</v>
      </c>
      <c r="E517" t="s">
        <v>148</v>
      </c>
      <c r="F517" s="316">
        <v>0</v>
      </c>
      <c r="G517" s="316">
        <v>0</v>
      </c>
      <c r="H517" s="316">
        <v>0</v>
      </c>
      <c r="I517" s="315" t="s">
        <v>133</v>
      </c>
      <c r="J517" s="315" t="s">
        <v>133</v>
      </c>
      <c r="K517" s="315" t="s">
        <v>133</v>
      </c>
      <c r="L517" s="315" t="s">
        <v>133</v>
      </c>
      <c r="M517" s="315" t="s">
        <v>133</v>
      </c>
      <c r="N517" s="315" t="s">
        <v>133</v>
      </c>
      <c r="O517" s="315" t="s">
        <v>133</v>
      </c>
      <c r="P517" s="315" t="s">
        <v>133</v>
      </c>
      <c r="Q517" s="315" t="s">
        <v>133</v>
      </c>
    </row>
    <row r="518" spans="1:17">
      <c r="A518" t="s">
        <v>234</v>
      </c>
      <c r="B518" t="s">
        <v>181</v>
      </c>
      <c r="C518" t="s">
        <v>182</v>
      </c>
      <c r="D518" t="s">
        <v>147</v>
      </c>
      <c r="E518" t="s">
        <v>148</v>
      </c>
      <c r="F518" s="316">
        <v>0</v>
      </c>
      <c r="G518" s="316">
        <v>0</v>
      </c>
      <c r="H518" s="316">
        <v>0</v>
      </c>
      <c r="I518" s="315" t="s">
        <v>133</v>
      </c>
      <c r="J518" s="315" t="s">
        <v>133</v>
      </c>
      <c r="K518" s="315" t="s">
        <v>133</v>
      </c>
      <c r="L518" s="315" t="s">
        <v>133</v>
      </c>
      <c r="M518" s="315" t="s">
        <v>133</v>
      </c>
      <c r="N518" s="315" t="s">
        <v>133</v>
      </c>
      <c r="O518" s="315" t="s">
        <v>133</v>
      </c>
      <c r="P518" s="315" t="s">
        <v>133</v>
      </c>
      <c r="Q518" s="315" t="s">
        <v>133</v>
      </c>
    </row>
    <row r="519" spans="1:17">
      <c r="A519" t="s">
        <v>234</v>
      </c>
      <c r="B519" t="s">
        <v>183</v>
      </c>
      <c r="C519" t="s">
        <v>184</v>
      </c>
      <c r="D519" t="s">
        <v>147</v>
      </c>
      <c r="E519" t="s">
        <v>148</v>
      </c>
      <c r="F519" s="316">
        <v>0</v>
      </c>
      <c r="G519" s="316">
        <v>0</v>
      </c>
      <c r="H519" s="316">
        <v>0</v>
      </c>
      <c r="I519" s="315" t="s">
        <v>133</v>
      </c>
      <c r="J519" s="315" t="s">
        <v>133</v>
      </c>
      <c r="K519" s="315" t="s">
        <v>133</v>
      </c>
      <c r="L519" s="315" t="s">
        <v>133</v>
      </c>
      <c r="M519" s="315" t="s">
        <v>133</v>
      </c>
      <c r="N519" s="315" t="s">
        <v>133</v>
      </c>
      <c r="O519" s="315" t="s">
        <v>133</v>
      </c>
      <c r="P519" s="315" t="s">
        <v>133</v>
      </c>
      <c r="Q519" s="315" t="s">
        <v>133</v>
      </c>
    </row>
    <row r="520" spans="1:17">
      <c r="A520" t="s">
        <v>234</v>
      </c>
      <c r="B520" t="s">
        <v>185</v>
      </c>
      <c r="C520" t="s">
        <v>186</v>
      </c>
      <c r="D520" t="s">
        <v>147</v>
      </c>
      <c r="E520" t="s">
        <v>134</v>
      </c>
      <c r="F520" s="315" t="s">
        <v>133</v>
      </c>
      <c r="G520" s="315" t="s">
        <v>133</v>
      </c>
      <c r="H520" s="315" t="s">
        <v>133</v>
      </c>
      <c r="I520" s="315" t="s">
        <v>133</v>
      </c>
      <c r="J520" s="315" t="s">
        <v>133</v>
      </c>
      <c r="K520" s="315" t="s">
        <v>133</v>
      </c>
      <c r="L520" s="315" t="s">
        <v>133</v>
      </c>
      <c r="M520" s="315" t="s">
        <v>133</v>
      </c>
      <c r="N520" s="315" t="s">
        <v>133</v>
      </c>
      <c r="O520" s="315" t="s">
        <v>133</v>
      </c>
      <c r="P520" s="315" t="s">
        <v>133</v>
      </c>
      <c r="Q520" s="316">
        <v>25.529957694013898</v>
      </c>
    </row>
    <row r="521" spans="1:17">
      <c r="A521" t="s">
        <v>234</v>
      </c>
      <c r="B521" t="s">
        <v>187</v>
      </c>
      <c r="C521" t="s">
        <v>188</v>
      </c>
      <c r="D521" t="s">
        <v>147</v>
      </c>
      <c r="E521" t="s">
        <v>134</v>
      </c>
      <c r="F521" s="315" t="s">
        <v>133</v>
      </c>
      <c r="G521" s="315" t="s">
        <v>133</v>
      </c>
      <c r="H521" s="315" t="s">
        <v>133</v>
      </c>
      <c r="I521" s="315" t="s">
        <v>133</v>
      </c>
      <c r="J521" s="315" t="s">
        <v>133</v>
      </c>
      <c r="K521" s="315" t="s">
        <v>133</v>
      </c>
      <c r="L521" s="315" t="s">
        <v>133</v>
      </c>
      <c r="M521" s="315" t="s">
        <v>133</v>
      </c>
      <c r="N521" s="315" t="s">
        <v>133</v>
      </c>
      <c r="O521" s="315" t="s">
        <v>133</v>
      </c>
      <c r="P521" s="315" t="s">
        <v>133</v>
      </c>
      <c r="Q521" s="316">
        <v>138.03129606412799</v>
      </c>
    </row>
    <row r="522" spans="1:17">
      <c r="A522" t="s">
        <v>234</v>
      </c>
      <c r="B522" t="s">
        <v>189</v>
      </c>
      <c r="C522" t="s">
        <v>190</v>
      </c>
      <c r="D522" t="s">
        <v>147</v>
      </c>
      <c r="E522" t="s">
        <v>134</v>
      </c>
      <c r="F522" s="315" t="s">
        <v>133</v>
      </c>
      <c r="G522" s="315" t="s">
        <v>133</v>
      </c>
      <c r="H522" s="315" t="s">
        <v>133</v>
      </c>
      <c r="I522" s="315" t="s">
        <v>133</v>
      </c>
      <c r="J522" s="315" t="s">
        <v>133</v>
      </c>
      <c r="K522" s="315" t="s">
        <v>133</v>
      </c>
      <c r="L522" s="315" t="s">
        <v>133</v>
      </c>
      <c r="M522" s="315" t="s">
        <v>133</v>
      </c>
      <c r="N522" s="315" t="s">
        <v>133</v>
      </c>
      <c r="O522" s="315" t="s">
        <v>133</v>
      </c>
      <c r="P522" s="315" t="s">
        <v>133</v>
      </c>
      <c r="Q522" s="315" t="s">
        <v>133</v>
      </c>
    </row>
    <row r="523" spans="1:17">
      <c r="A523" t="s">
        <v>234</v>
      </c>
      <c r="B523" t="s">
        <v>191</v>
      </c>
      <c r="C523" t="s">
        <v>192</v>
      </c>
      <c r="D523" t="s">
        <v>147</v>
      </c>
      <c r="E523" t="s">
        <v>134</v>
      </c>
      <c r="F523" s="315" t="s">
        <v>133</v>
      </c>
      <c r="G523" s="315" t="s">
        <v>133</v>
      </c>
      <c r="H523" s="315" t="s">
        <v>133</v>
      </c>
      <c r="I523" s="315" t="s">
        <v>133</v>
      </c>
      <c r="J523" s="315" t="s">
        <v>133</v>
      </c>
      <c r="K523" s="315" t="s">
        <v>133</v>
      </c>
      <c r="L523" s="315" t="s">
        <v>133</v>
      </c>
      <c r="M523" s="315" t="s">
        <v>133</v>
      </c>
      <c r="N523" s="315" t="s">
        <v>133</v>
      </c>
      <c r="O523" s="315" t="s">
        <v>133</v>
      </c>
      <c r="P523" s="315" t="s">
        <v>133</v>
      </c>
      <c r="Q523" s="315" t="s">
        <v>133</v>
      </c>
    </row>
    <row r="524" spans="1:17">
      <c r="A524" t="s">
        <v>234</v>
      </c>
      <c r="B524" t="s">
        <v>193</v>
      </c>
      <c r="C524" t="s">
        <v>194</v>
      </c>
      <c r="D524" t="s">
        <v>147</v>
      </c>
      <c r="E524" t="s">
        <v>134</v>
      </c>
      <c r="F524" s="315" t="s">
        <v>133</v>
      </c>
      <c r="G524" s="315" t="s">
        <v>133</v>
      </c>
      <c r="H524" s="315" t="s">
        <v>133</v>
      </c>
      <c r="I524" s="315" t="s">
        <v>133</v>
      </c>
      <c r="J524" s="315" t="s">
        <v>133</v>
      </c>
      <c r="K524" s="315" t="s">
        <v>133</v>
      </c>
      <c r="L524" s="315" t="s">
        <v>133</v>
      </c>
      <c r="M524" s="315" t="s">
        <v>133</v>
      </c>
      <c r="N524" s="315" t="s">
        <v>133</v>
      </c>
      <c r="O524" s="315" t="s">
        <v>133</v>
      </c>
      <c r="P524" s="315" t="s">
        <v>133</v>
      </c>
      <c r="Q524" s="316">
        <v>2.20267154583766</v>
      </c>
    </row>
    <row r="525" spans="1:17">
      <c r="A525" t="s">
        <v>234</v>
      </c>
      <c r="B525" t="s">
        <v>195</v>
      </c>
      <c r="C525" t="s">
        <v>196</v>
      </c>
      <c r="D525" t="s">
        <v>147</v>
      </c>
      <c r="E525" t="s">
        <v>134</v>
      </c>
      <c r="F525" s="315" t="s">
        <v>133</v>
      </c>
      <c r="G525" s="315" t="s">
        <v>133</v>
      </c>
      <c r="H525" s="315" t="s">
        <v>133</v>
      </c>
      <c r="I525" s="315" t="s">
        <v>133</v>
      </c>
      <c r="J525" s="315" t="s">
        <v>133</v>
      </c>
      <c r="K525" s="315" t="s">
        <v>133</v>
      </c>
      <c r="L525" s="315" t="s">
        <v>133</v>
      </c>
      <c r="M525" s="315" t="s">
        <v>133</v>
      </c>
      <c r="N525" s="315" t="s">
        <v>133</v>
      </c>
      <c r="O525" s="315" t="s">
        <v>133</v>
      </c>
      <c r="P525" s="315" t="s">
        <v>133</v>
      </c>
      <c r="Q525" s="316">
        <v>8.0301081101943605</v>
      </c>
    </row>
    <row r="526" spans="1:17">
      <c r="A526" t="s">
        <v>234</v>
      </c>
      <c r="B526" t="s">
        <v>197</v>
      </c>
      <c r="C526" t="s">
        <v>198</v>
      </c>
      <c r="D526" t="s">
        <v>147</v>
      </c>
      <c r="E526" t="s">
        <v>134</v>
      </c>
      <c r="F526" s="315" t="s">
        <v>133</v>
      </c>
      <c r="G526" s="315" t="s">
        <v>133</v>
      </c>
      <c r="H526" s="315" t="s">
        <v>133</v>
      </c>
      <c r="I526" s="315" t="s">
        <v>133</v>
      </c>
      <c r="J526" s="315" t="s">
        <v>133</v>
      </c>
      <c r="K526" s="315" t="s">
        <v>133</v>
      </c>
      <c r="L526" s="315" t="s">
        <v>133</v>
      </c>
      <c r="M526" s="315" t="s">
        <v>133</v>
      </c>
      <c r="N526" s="315" t="s">
        <v>133</v>
      </c>
      <c r="O526" s="315" t="s">
        <v>133</v>
      </c>
      <c r="P526" s="315" t="s">
        <v>133</v>
      </c>
      <c r="Q526" s="315" t="s">
        <v>133</v>
      </c>
    </row>
    <row r="527" spans="1:17">
      <c r="A527" t="s">
        <v>234</v>
      </c>
      <c r="B527" t="s">
        <v>199</v>
      </c>
      <c r="C527" t="s">
        <v>200</v>
      </c>
      <c r="D527" t="s">
        <v>147</v>
      </c>
      <c r="E527" t="s">
        <v>134</v>
      </c>
      <c r="F527" s="315" t="s">
        <v>133</v>
      </c>
      <c r="G527" s="315" t="s">
        <v>133</v>
      </c>
      <c r="H527" s="315" t="s">
        <v>133</v>
      </c>
      <c r="I527" s="315" t="s">
        <v>133</v>
      </c>
      <c r="J527" s="315" t="s">
        <v>133</v>
      </c>
      <c r="K527" s="315" t="s">
        <v>133</v>
      </c>
      <c r="L527" s="315" t="s">
        <v>133</v>
      </c>
      <c r="M527" s="315" t="s">
        <v>133</v>
      </c>
      <c r="N527" s="315" t="s">
        <v>133</v>
      </c>
      <c r="O527" s="315" t="s">
        <v>133</v>
      </c>
      <c r="P527" s="315" t="s">
        <v>133</v>
      </c>
      <c r="Q527" s="315" t="s">
        <v>133</v>
      </c>
    </row>
    <row r="528" spans="1:17">
      <c r="A528" t="s">
        <v>234</v>
      </c>
      <c r="B528" t="s">
        <v>201</v>
      </c>
      <c r="C528" t="s">
        <v>202</v>
      </c>
      <c r="D528" t="s">
        <v>147</v>
      </c>
      <c r="E528" t="s">
        <v>134</v>
      </c>
      <c r="F528" s="315" t="s">
        <v>133</v>
      </c>
      <c r="G528" s="315" t="s">
        <v>133</v>
      </c>
      <c r="H528" s="315" t="s">
        <v>133</v>
      </c>
      <c r="I528" s="315" t="s">
        <v>133</v>
      </c>
      <c r="J528" s="315" t="s">
        <v>133</v>
      </c>
      <c r="K528" s="315" t="s">
        <v>133</v>
      </c>
      <c r="L528" s="315" t="s">
        <v>133</v>
      </c>
      <c r="M528" s="315" t="s">
        <v>133</v>
      </c>
      <c r="N528" s="315" t="s">
        <v>133</v>
      </c>
      <c r="O528" s="315" t="s">
        <v>133</v>
      </c>
      <c r="P528" s="315" t="s">
        <v>133</v>
      </c>
      <c r="Q528" s="316">
        <v>6.1844544600490403</v>
      </c>
    </row>
    <row r="529" spans="1:17">
      <c r="A529" t="s">
        <v>234</v>
      </c>
      <c r="B529" t="s">
        <v>203</v>
      </c>
      <c r="C529" t="s">
        <v>204</v>
      </c>
      <c r="D529" t="s">
        <v>147</v>
      </c>
      <c r="E529" t="s">
        <v>134</v>
      </c>
      <c r="F529" s="315" t="s">
        <v>133</v>
      </c>
      <c r="G529" s="315" t="s">
        <v>133</v>
      </c>
      <c r="H529" s="315" t="s">
        <v>133</v>
      </c>
      <c r="I529" s="315" t="s">
        <v>133</v>
      </c>
      <c r="J529" s="315" t="s">
        <v>133</v>
      </c>
      <c r="K529" s="315" t="s">
        <v>133</v>
      </c>
      <c r="L529" s="315" t="s">
        <v>133</v>
      </c>
      <c r="M529" s="315" t="s">
        <v>133</v>
      </c>
      <c r="N529" s="315" t="s">
        <v>133</v>
      </c>
      <c r="O529" s="315" t="s">
        <v>133</v>
      </c>
      <c r="P529" s="315" t="s">
        <v>133</v>
      </c>
      <c r="Q529" s="316">
        <v>0</v>
      </c>
    </row>
    <row r="530" spans="1:17">
      <c r="A530" t="s">
        <v>234</v>
      </c>
      <c r="B530" t="s">
        <v>205</v>
      </c>
      <c r="C530" t="s">
        <v>206</v>
      </c>
      <c r="D530" t="s">
        <v>207</v>
      </c>
      <c r="E530" t="s">
        <v>134</v>
      </c>
      <c r="F530" s="315" t="s">
        <v>133</v>
      </c>
      <c r="G530" s="315" t="s">
        <v>133</v>
      </c>
      <c r="H530" s="315" t="s">
        <v>133</v>
      </c>
      <c r="I530" s="315" t="s">
        <v>133</v>
      </c>
      <c r="J530" s="315" t="s">
        <v>133</v>
      </c>
      <c r="K530" s="315" t="s">
        <v>133</v>
      </c>
      <c r="L530" s="315" t="s">
        <v>133</v>
      </c>
      <c r="M530" s="315" t="s">
        <v>133</v>
      </c>
      <c r="N530" s="315" t="s">
        <v>133</v>
      </c>
      <c r="O530" s="315" t="s">
        <v>133</v>
      </c>
      <c r="P530" s="315" t="s">
        <v>133</v>
      </c>
      <c r="Q530" s="319">
        <v>0.65</v>
      </c>
    </row>
    <row r="531" spans="1:17">
      <c r="A531" t="s">
        <v>234</v>
      </c>
      <c r="B531" t="s">
        <v>208</v>
      </c>
      <c r="C531" t="s">
        <v>209</v>
      </c>
      <c r="D531" t="s">
        <v>207</v>
      </c>
      <c r="E531" t="s">
        <v>134</v>
      </c>
      <c r="F531" s="315" t="s">
        <v>133</v>
      </c>
      <c r="G531" s="315" t="s">
        <v>133</v>
      </c>
      <c r="H531" s="315" t="s">
        <v>133</v>
      </c>
      <c r="I531" s="315" t="s">
        <v>133</v>
      </c>
      <c r="J531" s="315" t="s">
        <v>133</v>
      </c>
      <c r="K531" s="315" t="s">
        <v>133</v>
      </c>
      <c r="L531" s="315" t="s">
        <v>133</v>
      </c>
      <c r="M531" s="315" t="s">
        <v>133</v>
      </c>
      <c r="N531" s="315" t="s">
        <v>133</v>
      </c>
      <c r="O531" s="315" t="s">
        <v>133</v>
      </c>
      <c r="P531" s="315" t="s">
        <v>133</v>
      </c>
      <c r="Q531" s="319">
        <v>0.5</v>
      </c>
    </row>
    <row r="532" spans="1:17">
      <c r="A532" t="s">
        <v>234</v>
      </c>
      <c r="B532" t="s">
        <v>210</v>
      </c>
      <c r="C532" t="s">
        <v>211</v>
      </c>
      <c r="D532" t="s">
        <v>147</v>
      </c>
      <c r="E532" t="s">
        <v>148</v>
      </c>
      <c r="F532" s="316">
        <v>1.3220000000000001</v>
      </c>
      <c r="G532" s="316">
        <v>1.3220000000000001</v>
      </c>
      <c r="H532" s="316">
        <v>1.5069999999999999</v>
      </c>
      <c r="I532" s="315" t="s">
        <v>133</v>
      </c>
      <c r="J532" s="315" t="s">
        <v>133</v>
      </c>
      <c r="K532" s="315" t="s">
        <v>133</v>
      </c>
      <c r="L532" s="315" t="s">
        <v>133</v>
      </c>
      <c r="M532" s="315" t="s">
        <v>133</v>
      </c>
      <c r="N532" s="315" t="s">
        <v>133</v>
      </c>
      <c r="O532" s="315" t="s">
        <v>133</v>
      </c>
      <c r="P532" s="315" t="s">
        <v>133</v>
      </c>
      <c r="Q532" s="315" t="s">
        <v>133</v>
      </c>
    </row>
    <row r="533" spans="1:17">
      <c r="A533" t="s">
        <v>234</v>
      </c>
      <c r="B533" t="s">
        <v>212</v>
      </c>
      <c r="C533" t="s">
        <v>213</v>
      </c>
      <c r="D533" t="s">
        <v>147</v>
      </c>
      <c r="E533" t="s">
        <v>148</v>
      </c>
      <c r="F533" s="316">
        <v>0</v>
      </c>
      <c r="G533" s="316">
        <v>0</v>
      </c>
      <c r="H533" s="316">
        <v>0</v>
      </c>
      <c r="I533" s="315" t="s">
        <v>133</v>
      </c>
      <c r="J533" s="315" t="s">
        <v>133</v>
      </c>
      <c r="K533" s="315" t="s">
        <v>133</v>
      </c>
      <c r="L533" s="315" t="s">
        <v>133</v>
      </c>
      <c r="M533" s="315" t="s">
        <v>133</v>
      </c>
      <c r="N533" s="315" t="s">
        <v>133</v>
      </c>
      <c r="O533" s="315" t="s">
        <v>133</v>
      </c>
      <c r="P533" s="315" t="s">
        <v>133</v>
      </c>
      <c r="Q533" s="315" t="s">
        <v>133</v>
      </c>
    </row>
    <row r="534" spans="1:17">
      <c r="A534" t="s">
        <v>234</v>
      </c>
      <c r="B534" t="s">
        <v>214</v>
      </c>
      <c r="C534" t="s">
        <v>215</v>
      </c>
      <c r="D534" t="s">
        <v>147</v>
      </c>
      <c r="E534" t="s">
        <v>134</v>
      </c>
      <c r="F534" s="315" t="s">
        <v>133</v>
      </c>
      <c r="G534" s="315" t="s">
        <v>133</v>
      </c>
      <c r="H534" s="315" t="s">
        <v>133</v>
      </c>
      <c r="I534" s="315" t="s">
        <v>133</v>
      </c>
      <c r="J534" s="315" t="s">
        <v>133</v>
      </c>
      <c r="K534" s="315" t="s">
        <v>133</v>
      </c>
      <c r="L534" s="315" t="s">
        <v>133</v>
      </c>
      <c r="M534" s="315" t="s">
        <v>133</v>
      </c>
      <c r="N534" s="315" t="s">
        <v>133</v>
      </c>
      <c r="O534" s="315" t="s">
        <v>133</v>
      </c>
      <c r="P534" s="315" t="s">
        <v>133</v>
      </c>
      <c r="Q534" s="316">
        <v>-1.0656296184459999</v>
      </c>
    </row>
    <row r="535" spans="1:17">
      <c r="A535" t="s">
        <v>234</v>
      </c>
      <c r="B535" t="s">
        <v>216</v>
      </c>
      <c r="C535" t="s">
        <v>217</v>
      </c>
      <c r="D535" t="s">
        <v>147</v>
      </c>
      <c r="E535" t="s">
        <v>134</v>
      </c>
      <c r="F535" s="315" t="s">
        <v>133</v>
      </c>
      <c r="G535" s="315" t="s">
        <v>133</v>
      </c>
      <c r="H535" s="315" t="s">
        <v>133</v>
      </c>
      <c r="I535" s="315" t="s">
        <v>133</v>
      </c>
      <c r="J535" s="315" t="s">
        <v>133</v>
      </c>
      <c r="K535" s="315" t="s">
        <v>133</v>
      </c>
      <c r="L535" s="315" t="s">
        <v>133</v>
      </c>
      <c r="M535" s="315" t="s">
        <v>133</v>
      </c>
      <c r="N535" s="315" t="s">
        <v>133</v>
      </c>
      <c r="O535" s="315" t="s">
        <v>133</v>
      </c>
      <c r="P535" s="315" t="s">
        <v>133</v>
      </c>
      <c r="Q535" s="316">
        <v>-6.3355875960341201</v>
      </c>
    </row>
    <row r="536" spans="1:17">
      <c r="A536" t="s">
        <v>234</v>
      </c>
      <c r="B536" t="s">
        <v>218</v>
      </c>
      <c r="C536" t="s">
        <v>219</v>
      </c>
      <c r="D536" t="s">
        <v>147</v>
      </c>
      <c r="E536" t="s">
        <v>134</v>
      </c>
      <c r="F536" s="315" t="s">
        <v>133</v>
      </c>
      <c r="G536" s="315" t="s">
        <v>133</v>
      </c>
      <c r="H536" s="315" t="s">
        <v>133</v>
      </c>
      <c r="I536" s="315" t="s">
        <v>133</v>
      </c>
      <c r="J536" s="315" t="s">
        <v>133</v>
      </c>
      <c r="K536" s="315" t="s">
        <v>133</v>
      </c>
      <c r="L536" s="315" t="s">
        <v>133</v>
      </c>
      <c r="M536" s="315" t="s">
        <v>133</v>
      </c>
      <c r="N536" s="315" t="s">
        <v>133</v>
      </c>
      <c r="O536" s="315" t="s">
        <v>133</v>
      </c>
      <c r="P536" s="315" t="s">
        <v>133</v>
      </c>
      <c r="Q536" s="316">
        <v>0</v>
      </c>
    </row>
    <row r="537" spans="1:17">
      <c r="A537" t="s">
        <v>234</v>
      </c>
      <c r="B537" t="s">
        <v>220</v>
      </c>
      <c r="C537" t="s">
        <v>206</v>
      </c>
      <c r="D537" t="s">
        <v>207</v>
      </c>
      <c r="E537" t="s">
        <v>134</v>
      </c>
      <c r="F537" s="315" t="s">
        <v>133</v>
      </c>
      <c r="G537" s="315" t="s">
        <v>133</v>
      </c>
      <c r="H537" s="315" t="s">
        <v>133</v>
      </c>
      <c r="I537" s="315" t="s">
        <v>133</v>
      </c>
      <c r="J537" s="315" t="s">
        <v>133</v>
      </c>
      <c r="K537" s="315" t="s">
        <v>133</v>
      </c>
      <c r="L537" s="315" t="s">
        <v>133</v>
      </c>
      <c r="M537" s="315" t="s">
        <v>133</v>
      </c>
      <c r="N537" s="315" t="s">
        <v>133</v>
      </c>
      <c r="O537" s="315" t="s">
        <v>133</v>
      </c>
      <c r="P537" s="315" t="s">
        <v>133</v>
      </c>
      <c r="Q537" s="319">
        <v>0.60082748797392904</v>
      </c>
    </row>
    <row r="538" spans="1:17">
      <c r="A538" t="s">
        <v>234</v>
      </c>
      <c r="B538" t="s">
        <v>221</v>
      </c>
      <c r="C538" t="s">
        <v>209</v>
      </c>
      <c r="D538" t="s">
        <v>207</v>
      </c>
      <c r="E538" t="s">
        <v>134</v>
      </c>
      <c r="F538" s="315" t="s">
        <v>133</v>
      </c>
      <c r="G538" s="315" t="s">
        <v>133</v>
      </c>
      <c r="H538" s="315" t="s">
        <v>133</v>
      </c>
      <c r="I538" s="315" t="s">
        <v>133</v>
      </c>
      <c r="J538" s="315" t="s">
        <v>133</v>
      </c>
      <c r="K538" s="315" t="s">
        <v>133</v>
      </c>
      <c r="L538" s="315" t="s">
        <v>133</v>
      </c>
      <c r="M538" s="315" t="s">
        <v>133</v>
      </c>
      <c r="N538" s="315" t="s">
        <v>133</v>
      </c>
      <c r="O538" s="315" t="s">
        <v>133</v>
      </c>
      <c r="P538" s="315" t="s">
        <v>133</v>
      </c>
      <c r="Q538" s="319">
        <v>0.5</v>
      </c>
    </row>
    <row r="539" spans="1:17">
      <c r="A539" t="s">
        <v>235</v>
      </c>
      <c r="B539" t="s">
        <v>145</v>
      </c>
      <c r="C539" t="s">
        <v>146</v>
      </c>
      <c r="D539" t="s">
        <v>147</v>
      </c>
      <c r="E539" t="s">
        <v>148</v>
      </c>
      <c r="F539" s="316">
        <v>17.220336443000001</v>
      </c>
      <c r="G539" s="316">
        <v>18.341000000000001</v>
      </c>
      <c r="H539" s="316">
        <v>22.344480074500002</v>
      </c>
      <c r="I539" s="315" t="s">
        <v>133</v>
      </c>
      <c r="J539" s="315" t="s">
        <v>133</v>
      </c>
      <c r="K539" s="315" t="s">
        <v>133</v>
      </c>
      <c r="L539" s="315" t="s">
        <v>133</v>
      </c>
      <c r="M539" s="315" t="s">
        <v>133</v>
      </c>
      <c r="N539" s="315" t="s">
        <v>133</v>
      </c>
      <c r="O539" s="315" t="s">
        <v>133</v>
      </c>
      <c r="P539" s="315" t="s">
        <v>133</v>
      </c>
      <c r="Q539" s="315" t="s">
        <v>133</v>
      </c>
    </row>
    <row r="540" spans="1:17">
      <c r="A540" t="s">
        <v>235</v>
      </c>
      <c r="B540" t="s">
        <v>149</v>
      </c>
      <c r="C540" t="s">
        <v>150</v>
      </c>
      <c r="D540" t="s">
        <v>147</v>
      </c>
      <c r="E540" t="s">
        <v>148</v>
      </c>
      <c r="F540" s="316">
        <v>145.68035771020001</v>
      </c>
      <c r="G540" s="316">
        <v>134.185</v>
      </c>
      <c r="H540" s="316">
        <v>171.0562060403</v>
      </c>
      <c r="I540" s="315" t="s">
        <v>133</v>
      </c>
      <c r="J540" s="315" t="s">
        <v>133</v>
      </c>
      <c r="K540" s="315" t="s">
        <v>133</v>
      </c>
      <c r="L540" s="315" t="s">
        <v>133</v>
      </c>
      <c r="M540" s="315" t="s">
        <v>133</v>
      </c>
      <c r="N540" s="315" t="s">
        <v>133</v>
      </c>
      <c r="O540" s="315" t="s">
        <v>133</v>
      </c>
      <c r="P540" s="315" t="s">
        <v>133</v>
      </c>
      <c r="Q540" s="315" t="s">
        <v>133</v>
      </c>
    </row>
    <row r="541" spans="1:17">
      <c r="A541" t="s">
        <v>235</v>
      </c>
      <c r="B541" t="s">
        <v>151</v>
      </c>
      <c r="C541" t="s">
        <v>152</v>
      </c>
      <c r="D541" t="s">
        <v>147</v>
      </c>
      <c r="E541" t="s">
        <v>148</v>
      </c>
      <c r="F541" s="316">
        <v>0</v>
      </c>
      <c r="G541" s="316">
        <v>0</v>
      </c>
      <c r="H541" s="316">
        <v>0</v>
      </c>
      <c r="I541" s="315" t="s">
        <v>133</v>
      </c>
      <c r="J541" s="315" t="s">
        <v>133</v>
      </c>
      <c r="K541" s="315" t="s">
        <v>133</v>
      </c>
      <c r="L541" s="315" t="s">
        <v>133</v>
      </c>
      <c r="M541" s="315" t="s">
        <v>133</v>
      </c>
      <c r="N541" s="315" t="s">
        <v>133</v>
      </c>
      <c r="O541" s="315" t="s">
        <v>133</v>
      </c>
      <c r="P541" s="315" t="s">
        <v>133</v>
      </c>
      <c r="Q541" s="315" t="s">
        <v>133</v>
      </c>
    </row>
    <row r="542" spans="1:17">
      <c r="A542" t="s">
        <v>235</v>
      </c>
      <c r="B542" t="s">
        <v>153</v>
      </c>
      <c r="C542" t="s">
        <v>154</v>
      </c>
      <c r="D542" t="s">
        <v>147</v>
      </c>
      <c r="E542" t="s">
        <v>148</v>
      </c>
      <c r="F542" s="316">
        <v>0</v>
      </c>
      <c r="G542" s="316">
        <v>0</v>
      </c>
      <c r="H542" s="316">
        <v>0</v>
      </c>
      <c r="I542" s="315" t="s">
        <v>133</v>
      </c>
      <c r="J542" s="315" t="s">
        <v>133</v>
      </c>
      <c r="K542" s="315" t="s">
        <v>133</v>
      </c>
      <c r="L542" s="315" t="s">
        <v>133</v>
      </c>
      <c r="M542" s="315" t="s">
        <v>133</v>
      </c>
      <c r="N542" s="315" t="s">
        <v>133</v>
      </c>
      <c r="O542" s="315" t="s">
        <v>133</v>
      </c>
      <c r="P542" s="315" t="s">
        <v>133</v>
      </c>
      <c r="Q542" s="315" t="s">
        <v>133</v>
      </c>
    </row>
    <row r="543" spans="1:17">
      <c r="A543" t="s">
        <v>235</v>
      </c>
      <c r="B543" t="s">
        <v>155</v>
      </c>
      <c r="C543" t="s">
        <v>156</v>
      </c>
      <c r="D543" t="s">
        <v>147</v>
      </c>
      <c r="E543" t="s">
        <v>148</v>
      </c>
      <c r="F543" s="315" t="s">
        <v>133</v>
      </c>
      <c r="G543" s="316">
        <v>0</v>
      </c>
      <c r="H543" s="316">
        <v>0</v>
      </c>
      <c r="I543" s="315" t="s">
        <v>133</v>
      </c>
      <c r="J543" s="315" t="s">
        <v>133</v>
      </c>
      <c r="K543" s="315" t="s">
        <v>133</v>
      </c>
      <c r="L543" s="315" t="s">
        <v>133</v>
      </c>
      <c r="M543" s="315" t="s">
        <v>133</v>
      </c>
      <c r="N543" s="315" t="s">
        <v>133</v>
      </c>
      <c r="O543" s="315" t="s">
        <v>133</v>
      </c>
      <c r="P543" s="315" t="s">
        <v>133</v>
      </c>
      <c r="Q543" s="315" t="s">
        <v>133</v>
      </c>
    </row>
    <row r="544" spans="1:17">
      <c r="A544" t="s">
        <v>235</v>
      </c>
      <c r="B544" t="s">
        <v>157</v>
      </c>
      <c r="C544" t="s">
        <v>158</v>
      </c>
      <c r="D544" t="s">
        <v>147</v>
      </c>
      <c r="E544" t="s">
        <v>148</v>
      </c>
      <c r="F544" s="315" t="s">
        <v>133</v>
      </c>
      <c r="G544" s="316">
        <v>0</v>
      </c>
      <c r="H544" s="316">
        <v>0</v>
      </c>
      <c r="I544" s="315" t="s">
        <v>133</v>
      </c>
      <c r="J544" s="315" t="s">
        <v>133</v>
      </c>
      <c r="K544" s="315" t="s">
        <v>133</v>
      </c>
      <c r="L544" s="315" t="s">
        <v>133</v>
      </c>
      <c r="M544" s="315" t="s">
        <v>133</v>
      </c>
      <c r="N544" s="315" t="s">
        <v>133</v>
      </c>
      <c r="O544" s="315" t="s">
        <v>133</v>
      </c>
      <c r="P544" s="315" t="s">
        <v>133</v>
      </c>
      <c r="Q544" s="315" t="s">
        <v>133</v>
      </c>
    </row>
    <row r="545" spans="1:17">
      <c r="A545" t="s">
        <v>235</v>
      </c>
      <c r="B545" t="s">
        <v>159</v>
      </c>
      <c r="C545" t="s">
        <v>160</v>
      </c>
      <c r="D545" t="s">
        <v>147</v>
      </c>
      <c r="E545" t="s">
        <v>148</v>
      </c>
      <c r="F545" s="315" t="s">
        <v>133</v>
      </c>
      <c r="G545" s="316">
        <v>0</v>
      </c>
      <c r="H545" s="316">
        <v>0</v>
      </c>
      <c r="I545" s="315" t="s">
        <v>133</v>
      </c>
      <c r="J545" s="315" t="s">
        <v>133</v>
      </c>
      <c r="K545" s="315" t="s">
        <v>133</v>
      </c>
      <c r="L545" s="315" t="s">
        <v>133</v>
      </c>
      <c r="M545" s="315" t="s">
        <v>133</v>
      </c>
      <c r="N545" s="315" t="s">
        <v>133</v>
      </c>
      <c r="O545" s="315" t="s">
        <v>133</v>
      </c>
      <c r="P545" s="315" t="s">
        <v>133</v>
      </c>
      <c r="Q545" s="315" t="s">
        <v>133</v>
      </c>
    </row>
    <row r="546" spans="1:17">
      <c r="A546" t="s">
        <v>235</v>
      </c>
      <c r="B546" t="s">
        <v>161</v>
      </c>
      <c r="C546" t="s">
        <v>162</v>
      </c>
      <c r="D546" t="s">
        <v>147</v>
      </c>
      <c r="E546" t="s">
        <v>148</v>
      </c>
      <c r="F546" s="315" t="s">
        <v>133</v>
      </c>
      <c r="G546" s="316">
        <v>0</v>
      </c>
      <c r="H546" s="316">
        <v>0</v>
      </c>
      <c r="I546" s="315" t="s">
        <v>133</v>
      </c>
      <c r="J546" s="315" t="s">
        <v>133</v>
      </c>
      <c r="K546" s="315" t="s">
        <v>133</v>
      </c>
      <c r="L546" s="315" t="s">
        <v>133</v>
      </c>
      <c r="M546" s="315" t="s">
        <v>133</v>
      </c>
      <c r="N546" s="315" t="s">
        <v>133</v>
      </c>
      <c r="O546" s="315" t="s">
        <v>133</v>
      </c>
      <c r="P546" s="315" t="s">
        <v>133</v>
      </c>
      <c r="Q546" s="315" t="s">
        <v>133</v>
      </c>
    </row>
    <row r="547" spans="1:17">
      <c r="A547" t="s">
        <v>235</v>
      </c>
      <c r="B547" t="s">
        <v>163</v>
      </c>
      <c r="C547" t="s">
        <v>164</v>
      </c>
      <c r="D547" t="s">
        <v>147</v>
      </c>
      <c r="E547" t="s">
        <v>148</v>
      </c>
      <c r="F547" s="315" t="s">
        <v>133</v>
      </c>
      <c r="G547" s="316">
        <v>0</v>
      </c>
      <c r="H547" s="316">
        <v>0</v>
      </c>
      <c r="I547" s="315" t="s">
        <v>133</v>
      </c>
      <c r="J547" s="315" t="s">
        <v>133</v>
      </c>
      <c r="K547" s="315" t="s">
        <v>133</v>
      </c>
      <c r="L547" s="315" t="s">
        <v>133</v>
      </c>
      <c r="M547" s="315" t="s">
        <v>133</v>
      </c>
      <c r="N547" s="315" t="s">
        <v>133</v>
      </c>
      <c r="O547" s="315" t="s">
        <v>133</v>
      </c>
      <c r="P547" s="315" t="s">
        <v>133</v>
      </c>
      <c r="Q547" s="315" t="s">
        <v>133</v>
      </c>
    </row>
    <row r="548" spans="1:17">
      <c r="A548" t="s">
        <v>235</v>
      </c>
      <c r="B548" t="s">
        <v>165</v>
      </c>
      <c r="C548" t="s">
        <v>166</v>
      </c>
      <c r="D548" t="s">
        <v>147</v>
      </c>
      <c r="E548" t="s">
        <v>148</v>
      </c>
      <c r="F548" s="315" t="s">
        <v>133</v>
      </c>
      <c r="G548" s="316">
        <v>0</v>
      </c>
      <c r="H548" s="316">
        <v>0</v>
      </c>
      <c r="I548" s="315" t="s">
        <v>133</v>
      </c>
      <c r="J548" s="315" t="s">
        <v>133</v>
      </c>
      <c r="K548" s="315" t="s">
        <v>133</v>
      </c>
      <c r="L548" s="315" t="s">
        <v>133</v>
      </c>
      <c r="M548" s="315" t="s">
        <v>133</v>
      </c>
      <c r="N548" s="315" t="s">
        <v>133</v>
      </c>
      <c r="O548" s="315" t="s">
        <v>133</v>
      </c>
      <c r="P548" s="315" t="s">
        <v>133</v>
      </c>
      <c r="Q548" s="315" t="s">
        <v>133</v>
      </c>
    </row>
    <row r="549" spans="1:17">
      <c r="A549" t="s">
        <v>235</v>
      </c>
      <c r="B549" t="s">
        <v>167</v>
      </c>
      <c r="C549" t="s">
        <v>168</v>
      </c>
      <c r="D549" t="s">
        <v>147</v>
      </c>
      <c r="E549" t="s">
        <v>148</v>
      </c>
      <c r="F549" s="315" t="s">
        <v>133</v>
      </c>
      <c r="G549" s="316">
        <v>0</v>
      </c>
      <c r="H549" s="316">
        <v>0</v>
      </c>
      <c r="I549" s="315" t="s">
        <v>133</v>
      </c>
      <c r="J549" s="315" t="s">
        <v>133</v>
      </c>
      <c r="K549" s="315" t="s">
        <v>133</v>
      </c>
      <c r="L549" s="315" t="s">
        <v>133</v>
      </c>
      <c r="M549" s="315" t="s">
        <v>133</v>
      </c>
      <c r="N549" s="315" t="s">
        <v>133</v>
      </c>
      <c r="O549" s="315" t="s">
        <v>133</v>
      </c>
      <c r="P549" s="315" t="s">
        <v>133</v>
      </c>
      <c r="Q549" s="315" t="s">
        <v>133</v>
      </c>
    </row>
    <row r="550" spans="1:17">
      <c r="A550" t="s">
        <v>235</v>
      </c>
      <c r="B550" t="s">
        <v>169</v>
      </c>
      <c r="C550" t="s">
        <v>170</v>
      </c>
      <c r="D550" t="s">
        <v>147</v>
      </c>
      <c r="E550" t="s">
        <v>148</v>
      </c>
      <c r="F550" s="315" t="s">
        <v>133</v>
      </c>
      <c r="G550" s="316">
        <v>0</v>
      </c>
      <c r="H550" s="316">
        <v>0</v>
      </c>
      <c r="I550" s="315" t="s">
        <v>133</v>
      </c>
      <c r="J550" s="315" t="s">
        <v>133</v>
      </c>
      <c r="K550" s="315" t="s">
        <v>133</v>
      </c>
      <c r="L550" s="315" t="s">
        <v>133</v>
      </c>
      <c r="M550" s="315" t="s">
        <v>133</v>
      </c>
      <c r="N550" s="315" t="s">
        <v>133</v>
      </c>
      <c r="O550" s="315" t="s">
        <v>133</v>
      </c>
      <c r="P550" s="315" t="s">
        <v>133</v>
      </c>
      <c r="Q550" s="315" t="s">
        <v>133</v>
      </c>
    </row>
    <row r="551" spans="1:17">
      <c r="A551" t="s">
        <v>235</v>
      </c>
      <c r="B551" t="s">
        <v>171</v>
      </c>
      <c r="C551" t="s">
        <v>172</v>
      </c>
      <c r="D551" t="s">
        <v>147</v>
      </c>
      <c r="E551" t="s">
        <v>148</v>
      </c>
      <c r="F551" s="315" t="s">
        <v>133</v>
      </c>
      <c r="G551" s="316">
        <v>0</v>
      </c>
      <c r="H551" s="316">
        <v>0</v>
      </c>
      <c r="I551" s="315" t="s">
        <v>133</v>
      </c>
      <c r="J551" s="315" t="s">
        <v>133</v>
      </c>
      <c r="K551" s="315" t="s">
        <v>133</v>
      </c>
      <c r="L551" s="315" t="s">
        <v>133</v>
      </c>
      <c r="M551" s="315" t="s">
        <v>133</v>
      </c>
      <c r="N551" s="315" t="s">
        <v>133</v>
      </c>
      <c r="O551" s="315" t="s">
        <v>133</v>
      </c>
      <c r="P551" s="315" t="s">
        <v>133</v>
      </c>
      <c r="Q551" s="315" t="s">
        <v>133</v>
      </c>
    </row>
    <row r="552" spans="1:17">
      <c r="A552" t="s">
        <v>235</v>
      </c>
      <c r="B552" t="s">
        <v>173</v>
      </c>
      <c r="C552" t="s">
        <v>174</v>
      </c>
      <c r="D552" t="s">
        <v>147</v>
      </c>
      <c r="E552" t="s">
        <v>148</v>
      </c>
      <c r="F552" s="315" t="s">
        <v>133</v>
      </c>
      <c r="G552" s="316">
        <v>0</v>
      </c>
      <c r="H552" s="316">
        <v>0</v>
      </c>
      <c r="I552" s="315" t="s">
        <v>133</v>
      </c>
      <c r="J552" s="315" t="s">
        <v>133</v>
      </c>
      <c r="K552" s="315" t="s">
        <v>133</v>
      </c>
      <c r="L552" s="315" t="s">
        <v>133</v>
      </c>
      <c r="M552" s="315" t="s">
        <v>133</v>
      </c>
      <c r="N552" s="315" t="s">
        <v>133</v>
      </c>
      <c r="O552" s="315" t="s">
        <v>133</v>
      </c>
      <c r="P552" s="315" t="s">
        <v>133</v>
      </c>
      <c r="Q552" s="315" t="s">
        <v>133</v>
      </c>
    </row>
    <row r="553" spans="1:17">
      <c r="A553" t="s">
        <v>235</v>
      </c>
      <c r="B553" t="s">
        <v>175</v>
      </c>
      <c r="C553" t="s">
        <v>176</v>
      </c>
      <c r="D553" t="s">
        <v>147</v>
      </c>
      <c r="E553" t="s">
        <v>148</v>
      </c>
      <c r="F553" s="316">
        <v>0.95199999999999996</v>
      </c>
      <c r="G553" s="316">
        <v>0.95299999999999996</v>
      </c>
      <c r="H553" s="316">
        <v>0.95299999999999996</v>
      </c>
      <c r="I553" s="315" t="s">
        <v>133</v>
      </c>
      <c r="J553" s="315" t="s">
        <v>133</v>
      </c>
      <c r="K553" s="315" t="s">
        <v>133</v>
      </c>
      <c r="L553" s="315" t="s">
        <v>133</v>
      </c>
      <c r="M553" s="315" t="s">
        <v>133</v>
      </c>
      <c r="N553" s="315" t="s">
        <v>133</v>
      </c>
      <c r="O553" s="315" t="s">
        <v>133</v>
      </c>
      <c r="P553" s="315" t="s">
        <v>133</v>
      </c>
      <c r="Q553" s="315" t="s">
        <v>133</v>
      </c>
    </row>
    <row r="554" spans="1:17">
      <c r="A554" t="s">
        <v>235</v>
      </c>
      <c r="B554" t="s">
        <v>177</v>
      </c>
      <c r="C554" t="s">
        <v>178</v>
      </c>
      <c r="D554" t="s">
        <v>147</v>
      </c>
      <c r="E554" t="s">
        <v>148</v>
      </c>
      <c r="F554" s="316">
        <v>17.108000000000001</v>
      </c>
      <c r="G554" s="316">
        <v>17.119</v>
      </c>
      <c r="H554" s="316">
        <v>17.119</v>
      </c>
      <c r="I554" s="315" t="s">
        <v>133</v>
      </c>
      <c r="J554" s="315" t="s">
        <v>133</v>
      </c>
      <c r="K554" s="315" t="s">
        <v>133</v>
      </c>
      <c r="L554" s="315" t="s">
        <v>133</v>
      </c>
      <c r="M554" s="315" t="s">
        <v>133</v>
      </c>
      <c r="N554" s="315" t="s">
        <v>133</v>
      </c>
      <c r="O554" s="315" t="s">
        <v>133</v>
      </c>
      <c r="P554" s="315" t="s">
        <v>133</v>
      </c>
      <c r="Q554" s="315" t="s">
        <v>133</v>
      </c>
    </row>
    <row r="555" spans="1:17">
      <c r="A555" t="s">
        <v>235</v>
      </c>
      <c r="B555" t="s">
        <v>179</v>
      </c>
      <c r="C555" t="s">
        <v>180</v>
      </c>
      <c r="D555" t="s">
        <v>147</v>
      </c>
      <c r="E555" t="s">
        <v>148</v>
      </c>
      <c r="F555" s="316">
        <v>0</v>
      </c>
      <c r="G555" s="316">
        <v>0</v>
      </c>
      <c r="H555" s="316">
        <v>0</v>
      </c>
      <c r="I555" s="315" t="s">
        <v>133</v>
      </c>
      <c r="J555" s="315" t="s">
        <v>133</v>
      </c>
      <c r="K555" s="315" t="s">
        <v>133</v>
      </c>
      <c r="L555" s="315" t="s">
        <v>133</v>
      </c>
      <c r="M555" s="315" t="s">
        <v>133</v>
      </c>
      <c r="N555" s="315" t="s">
        <v>133</v>
      </c>
      <c r="O555" s="315" t="s">
        <v>133</v>
      </c>
      <c r="P555" s="315" t="s">
        <v>133</v>
      </c>
      <c r="Q555" s="315" t="s">
        <v>133</v>
      </c>
    </row>
    <row r="556" spans="1:17">
      <c r="A556" t="s">
        <v>235</v>
      </c>
      <c r="B556" t="s">
        <v>181</v>
      </c>
      <c r="C556" t="s">
        <v>182</v>
      </c>
      <c r="D556" t="s">
        <v>147</v>
      </c>
      <c r="E556" t="s">
        <v>148</v>
      </c>
      <c r="F556" s="316">
        <v>0</v>
      </c>
      <c r="G556" s="316">
        <v>0</v>
      </c>
      <c r="H556" s="316">
        <v>0</v>
      </c>
      <c r="I556" s="315" t="s">
        <v>133</v>
      </c>
      <c r="J556" s="315" t="s">
        <v>133</v>
      </c>
      <c r="K556" s="315" t="s">
        <v>133</v>
      </c>
      <c r="L556" s="315" t="s">
        <v>133</v>
      </c>
      <c r="M556" s="315" t="s">
        <v>133</v>
      </c>
      <c r="N556" s="315" t="s">
        <v>133</v>
      </c>
      <c r="O556" s="315" t="s">
        <v>133</v>
      </c>
      <c r="P556" s="315" t="s">
        <v>133</v>
      </c>
      <c r="Q556" s="315" t="s">
        <v>133</v>
      </c>
    </row>
    <row r="557" spans="1:17">
      <c r="A557" t="s">
        <v>235</v>
      </c>
      <c r="B557" t="s">
        <v>183</v>
      </c>
      <c r="C557" t="s">
        <v>184</v>
      </c>
      <c r="D557" t="s">
        <v>147</v>
      </c>
      <c r="E557" t="s">
        <v>148</v>
      </c>
      <c r="F557" s="316">
        <v>0</v>
      </c>
      <c r="G557" s="316">
        <v>0</v>
      </c>
      <c r="H557" s="316">
        <v>0</v>
      </c>
      <c r="I557" s="315" t="s">
        <v>133</v>
      </c>
      <c r="J557" s="315" t="s">
        <v>133</v>
      </c>
      <c r="K557" s="315" t="s">
        <v>133</v>
      </c>
      <c r="L557" s="315" t="s">
        <v>133</v>
      </c>
      <c r="M557" s="315" t="s">
        <v>133</v>
      </c>
      <c r="N557" s="315" t="s">
        <v>133</v>
      </c>
      <c r="O557" s="315" t="s">
        <v>133</v>
      </c>
      <c r="P557" s="315" t="s">
        <v>133</v>
      </c>
      <c r="Q557" s="315" t="s">
        <v>133</v>
      </c>
    </row>
    <row r="558" spans="1:17">
      <c r="A558" t="s">
        <v>235</v>
      </c>
      <c r="B558" t="s">
        <v>185</v>
      </c>
      <c r="C558" t="s">
        <v>186</v>
      </c>
      <c r="D558" t="s">
        <v>147</v>
      </c>
      <c r="E558" t="s">
        <v>134</v>
      </c>
      <c r="F558" s="315" t="s">
        <v>133</v>
      </c>
      <c r="G558" s="315" t="s">
        <v>133</v>
      </c>
      <c r="H558" s="315" t="s">
        <v>133</v>
      </c>
      <c r="I558" s="315" t="s">
        <v>133</v>
      </c>
      <c r="J558" s="315" t="s">
        <v>133</v>
      </c>
      <c r="K558" s="315" t="s">
        <v>133</v>
      </c>
      <c r="L558" s="315" t="s">
        <v>133</v>
      </c>
      <c r="M558" s="315" t="s">
        <v>133</v>
      </c>
      <c r="N558" s="315" t="s">
        <v>133</v>
      </c>
      <c r="O558" s="315" t="s">
        <v>133</v>
      </c>
      <c r="P558" s="315" t="s">
        <v>133</v>
      </c>
      <c r="Q558" s="316">
        <v>74.963597718697102</v>
      </c>
    </row>
    <row r="559" spans="1:17">
      <c r="A559" t="s">
        <v>235</v>
      </c>
      <c r="B559" t="s">
        <v>187</v>
      </c>
      <c r="C559" t="s">
        <v>188</v>
      </c>
      <c r="D559" t="s">
        <v>147</v>
      </c>
      <c r="E559" t="s">
        <v>134</v>
      </c>
      <c r="F559" s="315" t="s">
        <v>133</v>
      </c>
      <c r="G559" s="315" t="s">
        <v>133</v>
      </c>
      <c r="H559" s="315" t="s">
        <v>133</v>
      </c>
      <c r="I559" s="315" t="s">
        <v>133</v>
      </c>
      <c r="J559" s="315" t="s">
        <v>133</v>
      </c>
      <c r="K559" s="315" t="s">
        <v>133</v>
      </c>
      <c r="L559" s="315" t="s">
        <v>133</v>
      </c>
      <c r="M559" s="315" t="s">
        <v>133</v>
      </c>
      <c r="N559" s="315" t="s">
        <v>133</v>
      </c>
      <c r="O559" s="315" t="s">
        <v>133</v>
      </c>
      <c r="P559" s="315" t="s">
        <v>133</v>
      </c>
      <c r="Q559" s="316">
        <v>661.24349002987503</v>
      </c>
    </row>
    <row r="560" spans="1:17">
      <c r="A560" t="s">
        <v>235</v>
      </c>
      <c r="B560" t="s">
        <v>189</v>
      </c>
      <c r="C560" t="s">
        <v>190</v>
      </c>
      <c r="D560" t="s">
        <v>147</v>
      </c>
      <c r="E560" t="s">
        <v>134</v>
      </c>
      <c r="F560" s="315" t="s">
        <v>133</v>
      </c>
      <c r="G560" s="315" t="s">
        <v>133</v>
      </c>
      <c r="H560" s="315" t="s">
        <v>133</v>
      </c>
      <c r="I560" s="315" t="s">
        <v>133</v>
      </c>
      <c r="J560" s="315" t="s">
        <v>133</v>
      </c>
      <c r="K560" s="315" t="s">
        <v>133</v>
      </c>
      <c r="L560" s="315" t="s">
        <v>133</v>
      </c>
      <c r="M560" s="315" t="s">
        <v>133</v>
      </c>
      <c r="N560" s="315" t="s">
        <v>133</v>
      </c>
      <c r="O560" s="315" t="s">
        <v>133</v>
      </c>
      <c r="P560" s="315" t="s">
        <v>133</v>
      </c>
      <c r="Q560" s="315" t="s">
        <v>133</v>
      </c>
    </row>
    <row r="561" spans="1:17">
      <c r="A561" t="s">
        <v>235</v>
      </c>
      <c r="B561" t="s">
        <v>191</v>
      </c>
      <c r="C561" t="s">
        <v>192</v>
      </c>
      <c r="D561" t="s">
        <v>147</v>
      </c>
      <c r="E561" t="s">
        <v>134</v>
      </c>
      <c r="F561" s="315" t="s">
        <v>133</v>
      </c>
      <c r="G561" s="315" t="s">
        <v>133</v>
      </c>
      <c r="H561" s="315" t="s">
        <v>133</v>
      </c>
      <c r="I561" s="315" t="s">
        <v>133</v>
      </c>
      <c r="J561" s="315" t="s">
        <v>133</v>
      </c>
      <c r="K561" s="315" t="s">
        <v>133</v>
      </c>
      <c r="L561" s="315" t="s">
        <v>133</v>
      </c>
      <c r="M561" s="315" t="s">
        <v>133</v>
      </c>
      <c r="N561" s="315" t="s">
        <v>133</v>
      </c>
      <c r="O561" s="315" t="s">
        <v>133</v>
      </c>
      <c r="P561" s="315" t="s">
        <v>133</v>
      </c>
      <c r="Q561" s="315" t="s">
        <v>133</v>
      </c>
    </row>
    <row r="562" spans="1:17">
      <c r="A562" t="s">
        <v>235</v>
      </c>
      <c r="B562" t="s">
        <v>193</v>
      </c>
      <c r="C562" t="s">
        <v>194</v>
      </c>
      <c r="D562" t="s">
        <v>147</v>
      </c>
      <c r="E562" t="s">
        <v>134</v>
      </c>
      <c r="F562" s="315" t="s">
        <v>133</v>
      </c>
      <c r="G562" s="315" t="s">
        <v>133</v>
      </c>
      <c r="H562" s="315" t="s">
        <v>133</v>
      </c>
      <c r="I562" s="315" t="s">
        <v>133</v>
      </c>
      <c r="J562" s="315" t="s">
        <v>133</v>
      </c>
      <c r="K562" s="315" t="s">
        <v>133</v>
      </c>
      <c r="L562" s="315" t="s">
        <v>133</v>
      </c>
      <c r="M562" s="315" t="s">
        <v>133</v>
      </c>
      <c r="N562" s="315" t="s">
        <v>133</v>
      </c>
      <c r="O562" s="315" t="s">
        <v>133</v>
      </c>
      <c r="P562" s="315" t="s">
        <v>133</v>
      </c>
      <c r="Q562" s="316">
        <v>4.4311206029116104</v>
      </c>
    </row>
    <row r="563" spans="1:17">
      <c r="A563" t="s">
        <v>235</v>
      </c>
      <c r="B563" t="s">
        <v>195</v>
      </c>
      <c r="C563" t="s">
        <v>196</v>
      </c>
      <c r="D563" t="s">
        <v>147</v>
      </c>
      <c r="E563" t="s">
        <v>134</v>
      </c>
      <c r="F563" s="315" t="s">
        <v>133</v>
      </c>
      <c r="G563" s="315" t="s">
        <v>133</v>
      </c>
      <c r="H563" s="315" t="s">
        <v>133</v>
      </c>
      <c r="I563" s="315" t="s">
        <v>133</v>
      </c>
      <c r="J563" s="315" t="s">
        <v>133</v>
      </c>
      <c r="K563" s="315" t="s">
        <v>133</v>
      </c>
      <c r="L563" s="315" t="s">
        <v>133</v>
      </c>
      <c r="M563" s="315" t="s">
        <v>133</v>
      </c>
      <c r="N563" s="315" t="s">
        <v>133</v>
      </c>
      <c r="O563" s="315" t="s">
        <v>133</v>
      </c>
      <c r="P563" s="315" t="s">
        <v>133</v>
      </c>
      <c r="Q563" s="316">
        <v>77.182842733614095</v>
      </c>
    </row>
    <row r="564" spans="1:17">
      <c r="A564" t="s">
        <v>235</v>
      </c>
      <c r="B564" t="s">
        <v>197</v>
      </c>
      <c r="C564" t="s">
        <v>198</v>
      </c>
      <c r="D564" t="s">
        <v>147</v>
      </c>
      <c r="E564" t="s">
        <v>134</v>
      </c>
      <c r="F564" s="315" t="s">
        <v>133</v>
      </c>
      <c r="G564" s="315" t="s">
        <v>133</v>
      </c>
      <c r="H564" s="315" t="s">
        <v>133</v>
      </c>
      <c r="I564" s="315" t="s">
        <v>133</v>
      </c>
      <c r="J564" s="315" t="s">
        <v>133</v>
      </c>
      <c r="K564" s="315" t="s">
        <v>133</v>
      </c>
      <c r="L564" s="315" t="s">
        <v>133</v>
      </c>
      <c r="M564" s="315" t="s">
        <v>133</v>
      </c>
      <c r="N564" s="315" t="s">
        <v>133</v>
      </c>
      <c r="O564" s="315" t="s">
        <v>133</v>
      </c>
      <c r="P564" s="315" t="s">
        <v>133</v>
      </c>
      <c r="Q564" s="315" t="s">
        <v>133</v>
      </c>
    </row>
    <row r="565" spans="1:17">
      <c r="A565" t="s">
        <v>235</v>
      </c>
      <c r="B565" t="s">
        <v>199</v>
      </c>
      <c r="C565" t="s">
        <v>200</v>
      </c>
      <c r="D565" t="s">
        <v>147</v>
      </c>
      <c r="E565" t="s">
        <v>134</v>
      </c>
      <c r="F565" s="315" t="s">
        <v>133</v>
      </c>
      <c r="G565" s="315" t="s">
        <v>133</v>
      </c>
      <c r="H565" s="315" t="s">
        <v>133</v>
      </c>
      <c r="I565" s="315" t="s">
        <v>133</v>
      </c>
      <c r="J565" s="315" t="s">
        <v>133</v>
      </c>
      <c r="K565" s="315" t="s">
        <v>133</v>
      </c>
      <c r="L565" s="315" t="s">
        <v>133</v>
      </c>
      <c r="M565" s="315" t="s">
        <v>133</v>
      </c>
      <c r="N565" s="315" t="s">
        <v>133</v>
      </c>
      <c r="O565" s="315" t="s">
        <v>133</v>
      </c>
      <c r="P565" s="315" t="s">
        <v>133</v>
      </c>
      <c r="Q565" s="315" t="s">
        <v>133</v>
      </c>
    </row>
    <row r="566" spans="1:17">
      <c r="A566" t="s">
        <v>235</v>
      </c>
      <c r="B566" t="s">
        <v>201</v>
      </c>
      <c r="C566" t="s">
        <v>202</v>
      </c>
      <c r="D566" t="s">
        <v>147</v>
      </c>
      <c r="E566" t="s">
        <v>134</v>
      </c>
      <c r="F566" s="315" t="s">
        <v>133</v>
      </c>
      <c r="G566" s="315" t="s">
        <v>133</v>
      </c>
      <c r="H566" s="315" t="s">
        <v>133</v>
      </c>
      <c r="I566" s="315" t="s">
        <v>133</v>
      </c>
      <c r="J566" s="315" t="s">
        <v>133</v>
      </c>
      <c r="K566" s="315" t="s">
        <v>133</v>
      </c>
      <c r="L566" s="315" t="s">
        <v>133</v>
      </c>
      <c r="M566" s="315" t="s">
        <v>133</v>
      </c>
      <c r="N566" s="315" t="s">
        <v>133</v>
      </c>
      <c r="O566" s="315" t="s">
        <v>133</v>
      </c>
      <c r="P566" s="315" t="s">
        <v>133</v>
      </c>
      <c r="Q566" s="316">
        <v>13.9841497811216</v>
      </c>
    </row>
    <row r="567" spans="1:17">
      <c r="A567" t="s">
        <v>235</v>
      </c>
      <c r="B567" t="s">
        <v>203</v>
      </c>
      <c r="C567" t="s">
        <v>204</v>
      </c>
      <c r="D567" t="s">
        <v>147</v>
      </c>
      <c r="E567" t="s">
        <v>134</v>
      </c>
      <c r="F567" s="315" t="s">
        <v>133</v>
      </c>
      <c r="G567" s="315" t="s">
        <v>133</v>
      </c>
      <c r="H567" s="315" t="s">
        <v>133</v>
      </c>
      <c r="I567" s="315" t="s">
        <v>133</v>
      </c>
      <c r="J567" s="315" t="s">
        <v>133</v>
      </c>
      <c r="K567" s="315" t="s">
        <v>133</v>
      </c>
      <c r="L567" s="315" t="s">
        <v>133</v>
      </c>
      <c r="M567" s="315" t="s">
        <v>133</v>
      </c>
      <c r="N567" s="315" t="s">
        <v>133</v>
      </c>
      <c r="O567" s="315" t="s">
        <v>133</v>
      </c>
      <c r="P567" s="315" t="s">
        <v>133</v>
      </c>
      <c r="Q567" s="316">
        <v>0.68153622827996396</v>
      </c>
    </row>
    <row r="568" spans="1:17">
      <c r="A568" t="s">
        <v>235</v>
      </c>
      <c r="B568" t="s">
        <v>205</v>
      </c>
      <c r="C568" t="s">
        <v>206</v>
      </c>
      <c r="D568" t="s">
        <v>207</v>
      </c>
      <c r="E568" t="s">
        <v>134</v>
      </c>
      <c r="F568" s="315" t="s">
        <v>133</v>
      </c>
      <c r="G568" s="315" t="s">
        <v>133</v>
      </c>
      <c r="H568" s="315" t="s">
        <v>133</v>
      </c>
      <c r="I568" s="315" t="s">
        <v>133</v>
      </c>
      <c r="J568" s="315" t="s">
        <v>133</v>
      </c>
      <c r="K568" s="315" t="s">
        <v>133</v>
      </c>
      <c r="L568" s="315" t="s">
        <v>133</v>
      </c>
      <c r="M568" s="315" t="s">
        <v>133</v>
      </c>
      <c r="N568" s="315" t="s">
        <v>133</v>
      </c>
      <c r="O568" s="315" t="s">
        <v>133</v>
      </c>
      <c r="P568" s="315" t="s">
        <v>133</v>
      </c>
      <c r="Q568" s="319">
        <v>0.65</v>
      </c>
    </row>
    <row r="569" spans="1:17">
      <c r="A569" t="s">
        <v>235</v>
      </c>
      <c r="B569" t="s">
        <v>208</v>
      </c>
      <c r="C569" t="s">
        <v>209</v>
      </c>
      <c r="D569" t="s">
        <v>207</v>
      </c>
      <c r="E569" t="s">
        <v>134</v>
      </c>
      <c r="F569" s="315" t="s">
        <v>133</v>
      </c>
      <c r="G569" s="315" t="s">
        <v>133</v>
      </c>
      <c r="H569" s="315" t="s">
        <v>133</v>
      </c>
      <c r="I569" s="315" t="s">
        <v>133</v>
      </c>
      <c r="J569" s="315" t="s">
        <v>133</v>
      </c>
      <c r="K569" s="315" t="s">
        <v>133</v>
      </c>
      <c r="L569" s="315" t="s">
        <v>133</v>
      </c>
      <c r="M569" s="315" t="s">
        <v>133</v>
      </c>
      <c r="N569" s="315" t="s">
        <v>133</v>
      </c>
      <c r="O569" s="315" t="s">
        <v>133</v>
      </c>
      <c r="P569" s="315" t="s">
        <v>133</v>
      </c>
      <c r="Q569" s="319">
        <v>0.5</v>
      </c>
    </row>
    <row r="570" spans="1:17">
      <c r="A570" t="s">
        <v>235</v>
      </c>
      <c r="B570" t="s">
        <v>210</v>
      </c>
      <c r="C570" t="s">
        <v>211</v>
      </c>
      <c r="D570" t="s">
        <v>147</v>
      </c>
      <c r="E570" t="s">
        <v>148</v>
      </c>
      <c r="F570" s="316">
        <v>2.9340000000000002</v>
      </c>
      <c r="G570" s="316">
        <v>2.996</v>
      </c>
      <c r="H570" s="316">
        <v>4.03</v>
      </c>
      <c r="I570" s="315" t="s">
        <v>133</v>
      </c>
      <c r="J570" s="315" t="s">
        <v>133</v>
      </c>
      <c r="K570" s="315" t="s">
        <v>133</v>
      </c>
      <c r="L570" s="315" t="s">
        <v>133</v>
      </c>
      <c r="M570" s="315" t="s">
        <v>133</v>
      </c>
      <c r="N570" s="315" t="s">
        <v>133</v>
      </c>
      <c r="O570" s="315" t="s">
        <v>133</v>
      </c>
      <c r="P570" s="315" t="s">
        <v>133</v>
      </c>
      <c r="Q570" s="315" t="s">
        <v>133</v>
      </c>
    </row>
    <row r="571" spans="1:17">
      <c r="A571" t="s">
        <v>235</v>
      </c>
      <c r="B571" t="s">
        <v>212</v>
      </c>
      <c r="C571" t="s">
        <v>213</v>
      </c>
      <c r="D571" t="s">
        <v>147</v>
      </c>
      <c r="E571" t="s">
        <v>148</v>
      </c>
      <c r="F571" s="316">
        <v>0.17199999999999999</v>
      </c>
      <c r="G571" s="316">
        <v>0.14399999999999999</v>
      </c>
      <c r="H571" s="316">
        <v>0.25700000000000001</v>
      </c>
      <c r="I571" s="315" t="s">
        <v>133</v>
      </c>
      <c r="J571" s="315" t="s">
        <v>133</v>
      </c>
      <c r="K571" s="315" t="s">
        <v>133</v>
      </c>
      <c r="L571" s="315" t="s">
        <v>133</v>
      </c>
      <c r="M571" s="315" t="s">
        <v>133</v>
      </c>
      <c r="N571" s="315" t="s">
        <v>133</v>
      </c>
      <c r="O571" s="315" t="s">
        <v>133</v>
      </c>
      <c r="P571" s="315" t="s">
        <v>133</v>
      </c>
      <c r="Q571" s="315" t="s">
        <v>133</v>
      </c>
    </row>
    <row r="572" spans="1:17">
      <c r="A572" t="s">
        <v>235</v>
      </c>
      <c r="B572" t="s">
        <v>214</v>
      </c>
      <c r="C572" t="s">
        <v>215</v>
      </c>
      <c r="D572" t="s">
        <v>147</v>
      </c>
      <c r="E572" t="s">
        <v>134</v>
      </c>
      <c r="F572" s="315" t="s">
        <v>133</v>
      </c>
      <c r="G572" s="315" t="s">
        <v>133</v>
      </c>
      <c r="H572" s="315" t="s">
        <v>133</v>
      </c>
      <c r="I572" s="315" t="s">
        <v>133</v>
      </c>
      <c r="J572" s="315" t="s">
        <v>133</v>
      </c>
      <c r="K572" s="315" t="s">
        <v>133</v>
      </c>
      <c r="L572" s="315" t="s">
        <v>133</v>
      </c>
      <c r="M572" s="315" t="s">
        <v>133</v>
      </c>
      <c r="N572" s="315" t="s">
        <v>133</v>
      </c>
      <c r="O572" s="315" t="s">
        <v>133</v>
      </c>
      <c r="P572" s="315" t="s">
        <v>133</v>
      </c>
      <c r="Q572" s="316">
        <v>0</v>
      </c>
    </row>
    <row r="573" spans="1:17">
      <c r="A573" t="s">
        <v>235</v>
      </c>
      <c r="B573" t="s">
        <v>216</v>
      </c>
      <c r="C573" t="s">
        <v>217</v>
      </c>
      <c r="D573" t="s">
        <v>147</v>
      </c>
      <c r="E573" t="s">
        <v>134</v>
      </c>
      <c r="F573" s="315" t="s">
        <v>133</v>
      </c>
      <c r="G573" s="315" t="s">
        <v>133</v>
      </c>
      <c r="H573" s="315" t="s">
        <v>133</v>
      </c>
      <c r="I573" s="315" t="s">
        <v>133</v>
      </c>
      <c r="J573" s="315" t="s">
        <v>133</v>
      </c>
      <c r="K573" s="315" t="s">
        <v>133</v>
      </c>
      <c r="L573" s="315" t="s">
        <v>133</v>
      </c>
      <c r="M573" s="315" t="s">
        <v>133</v>
      </c>
      <c r="N573" s="315" t="s">
        <v>133</v>
      </c>
      <c r="O573" s="315" t="s">
        <v>133</v>
      </c>
      <c r="P573" s="315" t="s">
        <v>133</v>
      </c>
      <c r="Q573" s="316">
        <v>0</v>
      </c>
    </row>
    <row r="574" spans="1:17">
      <c r="A574" t="s">
        <v>235</v>
      </c>
      <c r="B574" t="s">
        <v>218</v>
      </c>
      <c r="C574" t="s">
        <v>219</v>
      </c>
      <c r="D574" t="s">
        <v>147</v>
      </c>
      <c r="E574" t="s">
        <v>134</v>
      </c>
      <c r="F574" s="315" t="s">
        <v>133</v>
      </c>
      <c r="G574" s="315" t="s">
        <v>133</v>
      </c>
      <c r="H574" s="315" t="s">
        <v>133</v>
      </c>
      <c r="I574" s="315" t="s">
        <v>133</v>
      </c>
      <c r="J574" s="315" t="s">
        <v>133</v>
      </c>
      <c r="K574" s="315" t="s">
        <v>133</v>
      </c>
      <c r="L574" s="315" t="s">
        <v>133</v>
      </c>
      <c r="M574" s="315" t="s">
        <v>133</v>
      </c>
      <c r="N574" s="315" t="s">
        <v>133</v>
      </c>
      <c r="O574" s="315" t="s">
        <v>133</v>
      </c>
      <c r="P574" s="315" t="s">
        <v>133</v>
      </c>
      <c r="Q574" s="316">
        <v>0</v>
      </c>
    </row>
    <row r="575" spans="1:17">
      <c r="A575" t="s">
        <v>235</v>
      </c>
      <c r="B575" t="s">
        <v>220</v>
      </c>
      <c r="C575" t="s">
        <v>206</v>
      </c>
      <c r="D575" t="s">
        <v>207</v>
      </c>
      <c r="E575" t="s">
        <v>134</v>
      </c>
      <c r="F575" s="315" t="s">
        <v>133</v>
      </c>
      <c r="G575" s="315" t="s">
        <v>133</v>
      </c>
      <c r="H575" s="315" t="s">
        <v>133</v>
      </c>
      <c r="I575" s="315" t="s">
        <v>133</v>
      </c>
      <c r="J575" s="315" t="s">
        <v>133</v>
      </c>
      <c r="K575" s="315" t="s">
        <v>133</v>
      </c>
      <c r="L575" s="315" t="s">
        <v>133</v>
      </c>
      <c r="M575" s="315" t="s">
        <v>133</v>
      </c>
      <c r="N575" s="315" t="s">
        <v>133</v>
      </c>
      <c r="O575" s="315" t="s">
        <v>133</v>
      </c>
      <c r="P575" s="315" t="s">
        <v>133</v>
      </c>
      <c r="Q575" s="319">
        <v>0.38088968486658298</v>
      </c>
    </row>
    <row r="576" spans="1:17">
      <c r="A576" t="s">
        <v>235</v>
      </c>
      <c r="B576" t="s">
        <v>221</v>
      </c>
      <c r="C576" t="s">
        <v>209</v>
      </c>
      <c r="D576" t="s">
        <v>207</v>
      </c>
      <c r="E576" t="s">
        <v>134</v>
      </c>
      <c r="F576" s="315" t="s">
        <v>133</v>
      </c>
      <c r="G576" s="315" t="s">
        <v>133</v>
      </c>
      <c r="H576" s="315" t="s">
        <v>133</v>
      </c>
      <c r="I576" s="315" t="s">
        <v>133</v>
      </c>
      <c r="J576" s="315" t="s">
        <v>133</v>
      </c>
      <c r="K576" s="315" t="s">
        <v>133</v>
      </c>
      <c r="L576" s="315" t="s">
        <v>133</v>
      </c>
      <c r="M576" s="315" t="s">
        <v>133</v>
      </c>
      <c r="N576" s="315" t="s">
        <v>133</v>
      </c>
      <c r="O576" s="315" t="s">
        <v>133</v>
      </c>
      <c r="P576" s="315" t="s">
        <v>133</v>
      </c>
      <c r="Q576" s="319">
        <v>0.61911031513341697</v>
      </c>
    </row>
    <row r="577" spans="1:17">
      <c r="A577" t="s">
        <v>236</v>
      </c>
      <c r="B577" t="s">
        <v>145</v>
      </c>
      <c r="C577" t="s">
        <v>146</v>
      </c>
      <c r="D577" t="s">
        <v>147</v>
      </c>
      <c r="E577" t="s">
        <v>148</v>
      </c>
      <c r="F577" s="316">
        <v>7.4589999999999996</v>
      </c>
      <c r="G577" s="316">
        <v>8.0969999999999995</v>
      </c>
      <c r="H577" s="316">
        <v>8.48922893952283</v>
      </c>
      <c r="I577" s="315" t="s">
        <v>133</v>
      </c>
      <c r="J577" s="315" t="s">
        <v>133</v>
      </c>
      <c r="K577" s="315" t="s">
        <v>133</v>
      </c>
      <c r="L577" s="315" t="s">
        <v>133</v>
      </c>
      <c r="M577" s="315" t="s">
        <v>133</v>
      </c>
      <c r="N577" s="315" t="s">
        <v>133</v>
      </c>
      <c r="O577" s="315" t="s">
        <v>133</v>
      </c>
      <c r="P577" s="315" t="s">
        <v>133</v>
      </c>
      <c r="Q577" s="315" t="s">
        <v>133</v>
      </c>
    </row>
    <row r="578" spans="1:17">
      <c r="A578" t="s">
        <v>236</v>
      </c>
      <c r="B578" t="s">
        <v>149</v>
      </c>
      <c r="C578" t="s">
        <v>150</v>
      </c>
      <c r="D578" t="s">
        <v>147</v>
      </c>
      <c r="E578" t="s">
        <v>148</v>
      </c>
      <c r="F578" s="316">
        <v>81.384</v>
      </c>
      <c r="G578" s="316">
        <v>89.144999999999996</v>
      </c>
      <c r="H578" s="316">
        <v>120.42988730794799</v>
      </c>
      <c r="I578" s="315" t="s">
        <v>133</v>
      </c>
      <c r="J578" s="315" t="s">
        <v>133</v>
      </c>
      <c r="K578" s="315" t="s">
        <v>133</v>
      </c>
      <c r="L578" s="315" t="s">
        <v>133</v>
      </c>
      <c r="M578" s="315" t="s">
        <v>133</v>
      </c>
      <c r="N578" s="315" t="s">
        <v>133</v>
      </c>
      <c r="O578" s="315" t="s">
        <v>133</v>
      </c>
      <c r="P578" s="315" t="s">
        <v>133</v>
      </c>
      <c r="Q578" s="315" t="s">
        <v>133</v>
      </c>
    </row>
    <row r="579" spans="1:17">
      <c r="A579" t="s">
        <v>236</v>
      </c>
      <c r="B579" t="s">
        <v>151</v>
      </c>
      <c r="C579" t="s">
        <v>152</v>
      </c>
      <c r="D579" t="s">
        <v>147</v>
      </c>
      <c r="E579" t="s">
        <v>148</v>
      </c>
      <c r="F579" s="316">
        <v>0</v>
      </c>
      <c r="G579" s="316">
        <v>0</v>
      </c>
      <c r="H579" s="316">
        <v>0</v>
      </c>
      <c r="I579" s="315" t="s">
        <v>133</v>
      </c>
      <c r="J579" s="315" t="s">
        <v>133</v>
      </c>
      <c r="K579" s="315" t="s">
        <v>133</v>
      </c>
      <c r="L579" s="315" t="s">
        <v>133</v>
      </c>
      <c r="M579" s="315" t="s">
        <v>133</v>
      </c>
      <c r="N579" s="315" t="s">
        <v>133</v>
      </c>
      <c r="O579" s="315" t="s">
        <v>133</v>
      </c>
      <c r="P579" s="315" t="s">
        <v>133</v>
      </c>
      <c r="Q579" s="315" t="s">
        <v>133</v>
      </c>
    </row>
    <row r="580" spans="1:17">
      <c r="A580" t="s">
        <v>236</v>
      </c>
      <c r="B580" t="s">
        <v>153</v>
      </c>
      <c r="C580" t="s">
        <v>154</v>
      </c>
      <c r="D580" t="s">
        <v>147</v>
      </c>
      <c r="E580" t="s">
        <v>148</v>
      </c>
      <c r="F580" s="316">
        <v>0</v>
      </c>
      <c r="G580" s="316">
        <v>0</v>
      </c>
      <c r="H580" s="316">
        <v>0</v>
      </c>
      <c r="I580" s="315" t="s">
        <v>133</v>
      </c>
      <c r="J580" s="315" t="s">
        <v>133</v>
      </c>
      <c r="K580" s="315" t="s">
        <v>133</v>
      </c>
      <c r="L580" s="315" t="s">
        <v>133</v>
      </c>
      <c r="M580" s="315" t="s">
        <v>133</v>
      </c>
      <c r="N580" s="315" t="s">
        <v>133</v>
      </c>
      <c r="O580" s="315" t="s">
        <v>133</v>
      </c>
      <c r="P580" s="315" t="s">
        <v>133</v>
      </c>
      <c r="Q580" s="315" t="s">
        <v>133</v>
      </c>
    </row>
    <row r="581" spans="1:17">
      <c r="A581" t="s">
        <v>236</v>
      </c>
      <c r="B581" t="s">
        <v>155</v>
      </c>
      <c r="C581" t="s">
        <v>156</v>
      </c>
      <c r="D581" t="s">
        <v>147</v>
      </c>
      <c r="E581" t="s">
        <v>148</v>
      </c>
      <c r="F581" s="315" t="s">
        <v>133</v>
      </c>
      <c r="G581" s="316">
        <v>0</v>
      </c>
      <c r="H581" s="316">
        <v>0</v>
      </c>
      <c r="I581" s="315" t="s">
        <v>133</v>
      </c>
      <c r="J581" s="315" t="s">
        <v>133</v>
      </c>
      <c r="K581" s="315" t="s">
        <v>133</v>
      </c>
      <c r="L581" s="315" t="s">
        <v>133</v>
      </c>
      <c r="M581" s="315" t="s">
        <v>133</v>
      </c>
      <c r="N581" s="315" t="s">
        <v>133</v>
      </c>
      <c r="O581" s="315" t="s">
        <v>133</v>
      </c>
      <c r="P581" s="315" t="s">
        <v>133</v>
      </c>
      <c r="Q581" s="315" t="s">
        <v>133</v>
      </c>
    </row>
    <row r="582" spans="1:17">
      <c r="A582" t="s">
        <v>236</v>
      </c>
      <c r="B582" t="s">
        <v>157</v>
      </c>
      <c r="C582" t="s">
        <v>158</v>
      </c>
      <c r="D582" t="s">
        <v>147</v>
      </c>
      <c r="E582" t="s">
        <v>148</v>
      </c>
      <c r="F582" s="315" t="s">
        <v>133</v>
      </c>
      <c r="G582" s="316">
        <v>0</v>
      </c>
      <c r="H582" s="316">
        <v>0</v>
      </c>
      <c r="I582" s="315" t="s">
        <v>133</v>
      </c>
      <c r="J582" s="315" t="s">
        <v>133</v>
      </c>
      <c r="K582" s="315" t="s">
        <v>133</v>
      </c>
      <c r="L582" s="315" t="s">
        <v>133</v>
      </c>
      <c r="M582" s="315" t="s">
        <v>133</v>
      </c>
      <c r="N582" s="315" t="s">
        <v>133</v>
      </c>
      <c r="O582" s="315" t="s">
        <v>133</v>
      </c>
      <c r="P582" s="315" t="s">
        <v>133</v>
      </c>
      <c r="Q582" s="315" t="s">
        <v>133</v>
      </c>
    </row>
    <row r="583" spans="1:17">
      <c r="A583" t="s">
        <v>236</v>
      </c>
      <c r="B583" t="s">
        <v>159</v>
      </c>
      <c r="C583" t="s">
        <v>160</v>
      </c>
      <c r="D583" t="s">
        <v>147</v>
      </c>
      <c r="E583" t="s">
        <v>148</v>
      </c>
      <c r="F583" s="315" t="s">
        <v>133</v>
      </c>
      <c r="G583" s="316">
        <v>0</v>
      </c>
      <c r="H583" s="316">
        <v>0</v>
      </c>
      <c r="I583" s="315" t="s">
        <v>133</v>
      </c>
      <c r="J583" s="315" t="s">
        <v>133</v>
      </c>
      <c r="K583" s="315" t="s">
        <v>133</v>
      </c>
      <c r="L583" s="315" t="s">
        <v>133</v>
      </c>
      <c r="M583" s="315" t="s">
        <v>133</v>
      </c>
      <c r="N583" s="315" t="s">
        <v>133</v>
      </c>
      <c r="O583" s="315" t="s">
        <v>133</v>
      </c>
      <c r="P583" s="315" t="s">
        <v>133</v>
      </c>
      <c r="Q583" s="315" t="s">
        <v>133</v>
      </c>
    </row>
    <row r="584" spans="1:17">
      <c r="A584" t="s">
        <v>236</v>
      </c>
      <c r="B584" t="s">
        <v>161</v>
      </c>
      <c r="C584" t="s">
        <v>162</v>
      </c>
      <c r="D584" t="s">
        <v>147</v>
      </c>
      <c r="E584" t="s">
        <v>148</v>
      </c>
      <c r="F584" s="315" t="s">
        <v>133</v>
      </c>
      <c r="G584" s="316">
        <v>1.14752350043155</v>
      </c>
      <c r="H584" s="316">
        <v>5.0384295105294399</v>
      </c>
      <c r="I584" s="315" t="s">
        <v>133</v>
      </c>
      <c r="J584" s="315" t="s">
        <v>133</v>
      </c>
      <c r="K584" s="315" t="s">
        <v>133</v>
      </c>
      <c r="L584" s="315" t="s">
        <v>133</v>
      </c>
      <c r="M584" s="315" t="s">
        <v>133</v>
      </c>
      <c r="N584" s="315" t="s">
        <v>133</v>
      </c>
      <c r="O584" s="315" t="s">
        <v>133</v>
      </c>
      <c r="P584" s="315" t="s">
        <v>133</v>
      </c>
      <c r="Q584" s="315" t="s">
        <v>133</v>
      </c>
    </row>
    <row r="585" spans="1:17">
      <c r="A585" t="s">
        <v>236</v>
      </c>
      <c r="B585" t="s">
        <v>163</v>
      </c>
      <c r="C585" t="s">
        <v>164</v>
      </c>
      <c r="D585" t="s">
        <v>147</v>
      </c>
      <c r="E585" t="s">
        <v>148</v>
      </c>
      <c r="F585" s="315" t="s">
        <v>133</v>
      </c>
      <c r="G585" s="316">
        <v>0</v>
      </c>
      <c r="H585" s="316">
        <v>0</v>
      </c>
      <c r="I585" s="315" t="s">
        <v>133</v>
      </c>
      <c r="J585" s="315" t="s">
        <v>133</v>
      </c>
      <c r="K585" s="315" t="s">
        <v>133</v>
      </c>
      <c r="L585" s="315" t="s">
        <v>133</v>
      </c>
      <c r="M585" s="315" t="s">
        <v>133</v>
      </c>
      <c r="N585" s="315" t="s">
        <v>133</v>
      </c>
      <c r="O585" s="315" t="s">
        <v>133</v>
      </c>
      <c r="P585" s="315" t="s">
        <v>133</v>
      </c>
      <c r="Q585" s="315" t="s">
        <v>133</v>
      </c>
    </row>
    <row r="586" spans="1:17">
      <c r="A586" t="s">
        <v>236</v>
      </c>
      <c r="B586" t="s">
        <v>165</v>
      </c>
      <c r="C586" t="s">
        <v>166</v>
      </c>
      <c r="D586" t="s">
        <v>147</v>
      </c>
      <c r="E586" t="s">
        <v>148</v>
      </c>
      <c r="F586" s="315" t="s">
        <v>133</v>
      </c>
      <c r="G586" s="316">
        <v>0</v>
      </c>
      <c r="H586" s="316">
        <v>0</v>
      </c>
      <c r="I586" s="315" t="s">
        <v>133</v>
      </c>
      <c r="J586" s="315" t="s">
        <v>133</v>
      </c>
      <c r="K586" s="315" t="s">
        <v>133</v>
      </c>
      <c r="L586" s="315" t="s">
        <v>133</v>
      </c>
      <c r="M586" s="315" t="s">
        <v>133</v>
      </c>
      <c r="N586" s="315" t="s">
        <v>133</v>
      </c>
      <c r="O586" s="315" t="s">
        <v>133</v>
      </c>
      <c r="P586" s="315" t="s">
        <v>133</v>
      </c>
      <c r="Q586" s="315" t="s">
        <v>133</v>
      </c>
    </row>
    <row r="587" spans="1:17">
      <c r="A587" t="s">
        <v>236</v>
      </c>
      <c r="B587" t="s">
        <v>167</v>
      </c>
      <c r="C587" t="s">
        <v>168</v>
      </c>
      <c r="D587" t="s">
        <v>147</v>
      </c>
      <c r="E587" t="s">
        <v>148</v>
      </c>
      <c r="F587" s="315" t="s">
        <v>133</v>
      </c>
      <c r="G587" s="316">
        <v>0</v>
      </c>
      <c r="H587" s="316">
        <v>0</v>
      </c>
      <c r="I587" s="315" t="s">
        <v>133</v>
      </c>
      <c r="J587" s="315" t="s">
        <v>133</v>
      </c>
      <c r="K587" s="315" t="s">
        <v>133</v>
      </c>
      <c r="L587" s="315" t="s">
        <v>133</v>
      </c>
      <c r="M587" s="315" t="s">
        <v>133</v>
      </c>
      <c r="N587" s="315" t="s">
        <v>133</v>
      </c>
      <c r="O587" s="315" t="s">
        <v>133</v>
      </c>
      <c r="P587" s="315" t="s">
        <v>133</v>
      </c>
      <c r="Q587" s="315" t="s">
        <v>133</v>
      </c>
    </row>
    <row r="588" spans="1:17">
      <c r="A588" t="s">
        <v>236</v>
      </c>
      <c r="B588" t="s">
        <v>169</v>
      </c>
      <c r="C588" t="s">
        <v>170</v>
      </c>
      <c r="D588" t="s">
        <v>147</v>
      </c>
      <c r="E588" t="s">
        <v>148</v>
      </c>
      <c r="F588" s="315" t="s">
        <v>133</v>
      </c>
      <c r="G588" s="316">
        <v>0</v>
      </c>
      <c r="H588" s="316">
        <v>0</v>
      </c>
      <c r="I588" s="315" t="s">
        <v>133</v>
      </c>
      <c r="J588" s="315" t="s">
        <v>133</v>
      </c>
      <c r="K588" s="315" t="s">
        <v>133</v>
      </c>
      <c r="L588" s="315" t="s">
        <v>133</v>
      </c>
      <c r="M588" s="315" t="s">
        <v>133</v>
      </c>
      <c r="N588" s="315" t="s">
        <v>133</v>
      </c>
      <c r="O588" s="315" t="s">
        <v>133</v>
      </c>
      <c r="P588" s="315" t="s">
        <v>133</v>
      </c>
      <c r="Q588" s="315" t="s">
        <v>133</v>
      </c>
    </row>
    <row r="589" spans="1:17">
      <c r="A589" t="s">
        <v>236</v>
      </c>
      <c r="B589" t="s">
        <v>171</v>
      </c>
      <c r="C589" t="s">
        <v>172</v>
      </c>
      <c r="D589" t="s">
        <v>147</v>
      </c>
      <c r="E589" t="s">
        <v>148</v>
      </c>
      <c r="F589" s="315" t="s">
        <v>133</v>
      </c>
      <c r="G589" s="316">
        <v>0</v>
      </c>
      <c r="H589" s="316">
        <v>0</v>
      </c>
      <c r="I589" s="315" t="s">
        <v>133</v>
      </c>
      <c r="J589" s="315" t="s">
        <v>133</v>
      </c>
      <c r="K589" s="315" t="s">
        <v>133</v>
      </c>
      <c r="L589" s="315" t="s">
        <v>133</v>
      </c>
      <c r="M589" s="315" t="s">
        <v>133</v>
      </c>
      <c r="N589" s="315" t="s">
        <v>133</v>
      </c>
      <c r="O589" s="315" t="s">
        <v>133</v>
      </c>
      <c r="P589" s="315" t="s">
        <v>133</v>
      </c>
      <c r="Q589" s="315" t="s">
        <v>133</v>
      </c>
    </row>
    <row r="590" spans="1:17">
      <c r="A590" t="s">
        <v>236</v>
      </c>
      <c r="B590" t="s">
        <v>173</v>
      </c>
      <c r="C590" t="s">
        <v>174</v>
      </c>
      <c r="D590" t="s">
        <v>147</v>
      </c>
      <c r="E590" t="s">
        <v>148</v>
      </c>
      <c r="F590" s="315" t="s">
        <v>133</v>
      </c>
      <c r="G590" s="316">
        <v>0</v>
      </c>
      <c r="H590" s="316">
        <v>0</v>
      </c>
      <c r="I590" s="315" t="s">
        <v>133</v>
      </c>
      <c r="J590" s="315" t="s">
        <v>133</v>
      </c>
      <c r="K590" s="315" t="s">
        <v>133</v>
      </c>
      <c r="L590" s="315" t="s">
        <v>133</v>
      </c>
      <c r="M590" s="315" t="s">
        <v>133</v>
      </c>
      <c r="N590" s="315" t="s">
        <v>133</v>
      </c>
      <c r="O590" s="315" t="s">
        <v>133</v>
      </c>
      <c r="P590" s="315" t="s">
        <v>133</v>
      </c>
      <c r="Q590" s="315" t="s">
        <v>133</v>
      </c>
    </row>
    <row r="591" spans="1:17">
      <c r="A591" t="s">
        <v>236</v>
      </c>
      <c r="B591" t="s">
        <v>175</v>
      </c>
      <c r="C591" t="s">
        <v>176</v>
      </c>
      <c r="D591" t="s">
        <v>147</v>
      </c>
      <c r="E591" t="s">
        <v>148</v>
      </c>
      <c r="F591" s="316">
        <v>0.156</v>
      </c>
      <c r="G591" s="316">
        <v>0.215</v>
      </c>
      <c r="H591" s="316">
        <v>0.20799999999999999</v>
      </c>
      <c r="I591" s="315" t="s">
        <v>133</v>
      </c>
      <c r="J591" s="315" t="s">
        <v>133</v>
      </c>
      <c r="K591" s="315" t="s">
        <v>133</v>
      </c>
      <c r="L591" s="315" t="s">
        <v>133</v>
      </c>
      <c r="M591" s="315" t="s">
        <v>133</v>
      </c>
      <c r="N591" s="315" t="s">
        <v>133</v>
      </c>
      <c r="O591" s="315" t="s">
        <v>133</v>
      </c>
      <c r="P591" s="315" t="s">
        <v>133</v>
      </c>
      <c r="Q591" s="315" t="s">
        <v>133</v>
      </c>
    </row>
    <row r="592" spans="1:17">
      <c r="A592" t="s">
        <v>236</v>
      </c>
      <c r="B592" t="s">
        <v>177</v>
      </c>
      <c r="C592" t="s">
        <v>178</v>
      </c>
      <c r="D592" t="s">
        <v>147</v>
      </c>
      <c r="E592" t="s">
        <v>148</v>
      </c>
      <c r="F592" s="316">
        <v>4.9029999999999996</v>
      </c>
      <c r="G592" s="316">
        <v>4.8929999999999998</v>
      </c>
      <c r="H592" s="316">
        <v>4.931</v>
      </c>
      <c r="I592" s="315" t="s">
        <v>133</v>
      </c>
      <c r="J592" s="315" t="s">
        <v>133</v>
      </c>
      <c r="K592" s="315" t="s">
        <v>133</v>
      </c>
      <c r="L592" s="315" t="s">
        <v>133</v>
      </c>
      <c r="M592" s="315" t="s">
        <v>133</v>
      </c>
      <c r="N592" s="315" t="s">
        <v>133</v>
      </c>
      <c r="O592" s="315" t="s">
        <v>133</v>
      </c>
      <c r="P592" s="315" t="s">
        <v>133</v>
      </c>
      <c r="Q592" s="315" t="s">
        <v>133</v>
      </c>
    </row>
    <row r="593" spans="1:17">
      <c r="A593" t="s">
        <v>236</v>
      </c>
      <c r="B593" t="s">
        <v>179</v>
      </c>
      <c r="C593" t="s">
        <v>180</v>
      </c>
      <c r="D593" t="s">
        <v>147</v>
      </c>
      <c r="E593" t="s">
        <v>148</v>
      </c>
      <c r="F593" s="316">
        <v>0</v>
      </c>
      <c r="G593" s="316">
        <v>0</v>
      </c>
      <c r="H593" s="316">
        <v>0</v>
      </c>
      <c r="I593" s="315" t="s">
        <v>133</v>
      </c>
      <c r="J593" s="315" t="s">
        <v>133</v>
      </c>
      <c r="K593" s="315" t="s">
        <v>133</v>
      </c>
      <c r="L593" s="315" t="s">
        <v>133</v>
      </c>
      <c r="M593" s="315" t="s">
        <v>133</v>
      </c>
      <c r="N593" s="315" t="s">
        <v>133</v>
      </c>
      <c r="O593" s="315" t="s">
        <v>133</v>
      </c>
      <c r="P593" s="315" t="s">
        <v>133</v>
      </c>
      <c r="Q593" s="315" t="s">
        <v>133</v>
      </c>
    </row>
    <row r="594" spans="1:17">
      <c r="A594" t="s">
        <v>236</v>
      </c>
      <c r="B594" t="s">
        <v>181</v>
      </c>
      <c r="C594" t="s">
        <v>182</v>
      </c>
      <c r="D594" t="s">
        <v>147</v>
      </c>
      <c r="E594" t="s">
        <v>148</v>
      </c>
      <c r="F594" s="316">
        <v>0</v>
      </c>
      <c r="G594" s="316">
        <v>0</v>
      </c>
      <c r="H594" s="316">
        <v>0</v>
      </c>
      <c r="I594" s="315" t="s">
        <v>133</v>
      </c>
      <c r="J594" s="315" t="s">
        <v>133</v>
      </c>
      <c r="K594" s="315" t="s">
        <v>133</v>
      </c>
      <c r="L594" s="315" t="s">
        <v>133</v>
      </c>
      <c r="M594" s="315" t="s">
        <v>133</v>
      </c>
      <c r="N594" s="315" t="s">
        <v>133</v>
      </c>
      <c r="O594" s="315" t="s">
        <v>133</v>
      </c>
      <c r="P594" s="315" t="s">
        <v>133</v>
      </c>
      <c r="Q594" s="315" t="s">
        <v>133</v>
      </c>
    </row>
    <row r="595" spans="1:17">
      <c r="A595" t="s">
        <v>236</v>
      </c>
      <c r="B595" t="s">
        <v>183</v>
      </c>
      <c r="C595" t="s">
        <v>184</v>
      </c>
      <c r="D595" t="s">
        <v>147</v>
      </c>
      <c r="E595" t="s">
        <v>148</v>
      </c>
      <c r="F595" s="316">
        <v>0</v>
      </c>
      <c r="G595" s="316">
        <v>0</v>
      </c>
      <c r="H595" s="316">
        <v>0</v>
      </c>
      <c r="I595" s="315" t="s">
        <v>133</v>
      </c>
      <c r="J595" s="315" t="s">
        <v>133</v>
      </c>
      <c r="K595" s="315" t="s">
        <v>133</v>
      </c>
      <c r="L595" s="315" t="s">
        <v>133</v>
      </c>
      <c r="M595" s="315" t="s">
        <v>133</v>
      </c>
      <c r="N595" s="315" t="s">
        <v>133</v>
      </c>
      <c r="O595" s="315" t="s">
        <v>133</v>
      </c>
      <c r="P595" s="315" t="s">
        <v>133</v>
      </c>
      <c r="Q595" s="315" t="s">
        <v>133</v>
      </c>
    </row>
    <row r="596" spans="1:17">
      <c r="A596" t="s">
        <v>236</v>
      </c>
      <c r="B596" t="s">
        <v>185</v>
      </c>
      <c r="C596" t="s">
        <v>186</v>
      </c>
      <c r="D596" t="s">
        <v>147</v>
      </c>
      <c r="E596" t="s">
        <v>134</v>
      </c>
      <c r="F596" s="315" t="s">
        <v>133</v>
      </c>
      <c r="G596" s="315" t="s">
        <v>133</v>
      </c>
      <c r="H596" s="315" t="s">
        <v>133</v>
      </c>
      <c r="I596" s="315" t="s">
        <v>133</v>
      </c>
      <c r="J596" s="315" t="s">
        <v>133</v>
      </c>
      <c r="K596" s="315" t="s">
        <v>133</v>
      </c>
      <c r="L596" s="315" t="s">
        <v>133</v>
      </c>
      <c r="M596" s="315" t="s">
        <v>133</v>
      </c>
      <c r="N596" s="315" t="s">
        <v>133</v>
      </c>
      <c r="O596" s="315" t="s">
        <v>133</v>
      </c>
      <c r="P596" s="315" t="s">
        <v>133</v>
      </c>
      <c r="Q596" s="316">
        <v>41.684606920384603</v>
      </c>
    </row>
    <row r="597" spans="1:17">
      <c r="A597" t="s">
        <v>236</v>
      </c>
      <c r="B597" t="s">
        <v>187</v>
      </c>
      <c r="C597" t="s">
        <v>188</v>
      </c>
      <c r="D597" t="s">
        <v>147</v>
      </c>
      <c r="E597" t="s">
        <v>134</v>
      </c>
      <c r="F597" s="315" t="s">
        <v>133</v>
      </c>
      <c r="G597" s="315" t="s">
        <v>133</v>
      </c>
      <c r="H597" s="315" t="s">
        <v>133</v>
      </c>
      <c r="I597" s="315" t="s">
        <v>133</v>
      </c>
      <c r="J597" s="315" t="s">
        <v>133</v>
      </c>
      <c r="K597" s="315" t="s">
        <v>133</v>
      </c>
      <c r="L597" s="315" t="s">
        <v>133</v>
      </c>
      <c r="M597" s="315" t="s">
        <v>133</v>
      </c>
      <c r="N597" s="315" t="s">
        <v>133</v>
      </c>
      <c r="O597" s="315" t="s">
        <v>133</v>
      </c>
      <c r="P597" s="315" t="s">
        <v>133</v>
      </c>
      <c r="Q597" s="316">
        <v>400.10972363530101</v>
      </c>
    </row>
    <row r="598" spans="1:17">
      <c r="A598" t="s">
        <v>236</v>
      </c>
      <c r="B598" t="s">
        <v>189</v>
      </c>
      <c r="C598" t="s">
        <v>190</v>
      </c>
      <c r="D598" t="s">
        <v>147</v>
      </c>
      <c r="E598" t="s">
        <v>134</v>
      </c>
      <c r="F598" s="315" t="s">
        <v>133</v>
      </c>
      <c r="G598" s="315" t="s">
        <v>133</v>
      </c>
      <c r="H598" s="315" t="s">
        <v>133</v>
      </c>
      <c r="I598" s="315" t="s">
        <v>133</v>
      </c>
      <c r="J598" s="315" t="s">
        <v>133</v>
      </c>
      <c r="K598" s="315" t="s">
        <v>133</v>
      </c>
      <c r="L598" s="315" t="s">
        <v>133</v>
      </c>
      <c r="M598" s="315" t="s">
        <v>133</v>
      </c>
      <c r="N598" s="315" t="s">
        <v>133</v>
      </c>
      <c r="O598" s="315" t="s">
        <v>133</v>
      </c>
      <c r="P598" s="315" t="s">
        <v>133</v>
      </c>
      <c r="Q598" s="315" t="s">
        <v>133</v>
      </c>
    </row>
    <row r="599" spans="1:17">
      <c r="A599" t="s">
        <v>236</v>
      </c>
      <c r="B599" t="s">
        <v>191</v>
      </c>
      <c r="C599" t="s">
        <v>192</v>
      </c>
      <c r="D599" t="s">
        <v>147</v>
      </c>
      <c r="E599" t="s">
        <v>134</v>
      </c>
      <c r="F599" s="315" t="s">
        <v>133</v>
      </c>
      <c r="G599" s="315" t="s">
        <v>133</v>
      </c>
      <c r="H599" s="315" t="s">
        <v>133</v>
      </c>
      <c r="I599" s="315" t="s">
        <v>133</v>
      </c>
      <c r="J599" s="315" t="s">
        <v>133</v>
      </c>
      <c r="K599" s="315" t="s">
        <v>133</v>
      </c>
      <c r="L599" s="315" t="s">
        <v>133</v>
      </c>
      <c r="M599" s="315" t="s">
        <v>133</v>
      </c>
      <c r="N599" s="315" t="s">
        <v>133</v>
      </c>
      <c r="O599" s="315" t="s">
        <v>133</v>
      </c>
      <c r="P599" s="315" t="s">
        <v>133</v>
      </c>
      <c r="Q599" s="315" t="s">
        <v>133</v>
      </c>
    </row>
    <row r="600" spans="1:17">
      <c r="A600" t="s">
        <v>236</v>
      </c>
      <c r="B600" t="s">
        <v>193</v>
      </c>
      <c r="C600" t="s">
        <v>194</v>
      </c>
      <c r="D600" t="s">
        <v>147</v>
      </c>
      <c r="E600" t="s">
        <v>134</v>
      </c>
      <c r="F600" s="315" t="s">
        <v>133</v>
      </c>
      <c r="G600" s="315" t="s">
        <v>133</v>
      </c>
      <c r="H600" s="315" t="s">
        <v>133</v>
      </c>
      <c r="I600" s="315" t="s">
        <v>133</v>
      </c>
      <c r="J600" s="315" t="s">
        <v>133</v>
      </c>
      <c r="K600" s="315" t="s">
        <v>133</v>
      </c>
      <c r="L600" s="315" t="s">
        <v>133</v>
      </c>
      <c r="M600" s="315" t="s">
        <v>133</v>
      </c>
      <c r="N600" s="315" t="s">
        <v>133</v>
      </c>
      <c r="O600" s="315" t="s">
        <v>133</v>
      </c>
      <c r="P600" s="315" t="s">
        <v>133</v>
      </c>
      <c r="Q600" s="316">
        <v>0.73234999090897102</v>
      </c>
    </row>
    <row r="601" spans="1:17">
      <c r="A601" t="s">
        <v>236</v>
      </c>
      <c r="B601" t="s">
        <v>195</v>
      </c>
      <c r="C601" t="s">
        <v>196</v>
      </c>
      <c r="D601" t="s">
        <v>147</v>
      </c>
      <c r="E601" t="s">
        <v>134</v>
      </c>
      <c r="F601" s="315" t="s">
        <v>133</v>
      </c>
      <c r="G601" s="315" t="s">
        <v>133</v>
      </c>
      <c r="H601" s="315" t="s">
        <v>133</v>
      </c>
      <c r="I601" s="315" t="s">
        <v>133</v>
      </c>
      <c r="J601" s="315" t="s">
        <v>133</v>
      </c>
      <c r="K601" s="315" t="s">
        <v>133</v>
      </c>
      <c r="L601" s="315" t="s">
        <v>133</v>
      </c>
      <c r="M601" s="315" t="s">
        <v>133</v>
      </c>
      <c r="N601" s="315" t="s">
        <v>133</v>
      </c>
      <c r="O601" s="315" t="s">
        <v>133</v>
      </c>
      <c r="P601" s="315" t="s">
        <v>133</v>
      </c>
      <c r="Q601" s="316">
        <v>24.040591719874801</v>
      </c>
    </row>
    <row r="602" spans="1:17">
      <c r="A602" t="s">
        <v>236</v>
      </c>
      <c r="B602" t="s">
        <v>197</v>
      </c>
      <c r="C602" t="s">
        <v>198</v>
      </c>
      <c r="D602" t="s">
        <v>147</v>
      </c>
      <c r="E602" t="s">
        <v>134</v>
      </c>
      <c r="F602" s="315" t="s">
        <v>133</v>
      </c>
      <c r="G602" s="315" t="s">
        <v>133</v>
      </c>
      <c r="H602" s="315" t="s">
        <v>133</v>
      </c>
      <c r="I602" s="315" t="s">
        <v>133</v>
      </c>
      <c r="J602" s="315" t="s">
        <v>133</v>
      </c>
      <c r="K602" s="315" t="s">
        <v>133</v>
      </c>
      <c r="L602" s="315" t="s">
        <v>133</v>
      </c>
      <c r="M602" s="315" t="s">
        <v>133</v>
      </c>
      <c r="N602" s="315" t="s">
        <v>133</v>
      </c>
      <c r="O602" s="315" t="s">
        <v>133</v>
      </c>
      <c r="P602" s="315" t="s">
        <v>133</v>
      </c>
      <c r="Q602" s="315" t="s">
        <v>133</v>
      </c>
    </row>
    <row r="603" spans="1:17">
      <c r="A603" t="s">
        <v>236</v>
      </c>
      <c r="B603" t="s">
        <v>199</v>
      </c>
      <c r="C603" t="s">
        <v>200</v>
      </c>
      <c r="D603" t="s">
        <v>147</v>
      </c>
      <c r="E603" t="s">
        <v>134</v>
      </c>
      <c r="F603" s="315" t="s">
        <v>133</v>
      </c>
      <c r="G603" s="315" t="s">
        <v>133</v>
      </c>
      <c r="H603" s="315" t="s">
        <v>133</v>
      </c>
      <c r="I603" s="315" t="s">
        <v>133</v>
      </c>
      <c r="J603" s="315" t="s">
        <v>133</v>
      </c>
      <c r="K603" s="315" t="s">
        <v>133</v>
      </c>
      <c r="L603" s="315" t="s">
        <v>133</v>
      </c>
      <c r="M603" s="315" t="s">
        <v>133</v>
      </c>
      <c r="N603" s="315" t="s">
        <v>133</v>
      </c>
      <c r="O603" s="315" t="s">
        <v>133</v>
      </c>
      <c r="P603" s="315" t="s">
        <v>133</v>
      </c>
      <c r="Q603" s="315" t="s">
        <v>133</v>
      </c>
    </row>
    <row r="604" spans="1:17">
      <c r="A604" t="s">
        <v>236</v>
      </c>
      <c r="B604" t="s">
        <v>201</v>
      </c>
      <c r="C604" t="s">
        <v>202</v>
      </c>
      <c r="D604" t="s">
        <v>147</v>
      </c>
      <c r="E604" t="s">
        <v>134</v>
      </c>
      <c r="F604" s="315" t="s">
        <v>133</v>
      </c>
      <c r="G604" s="315" t="s">
        <v>133</v>
      </c>
      <c r="H604" s="315" t="s">
        <v>133</v>
      </c>
      <c r="I604" s="315" t="s">
        <v>133</v>
      </c>
      <c r="J604" s="315" t="s">
        <v>133</v>
      </c>
      <c r="K604" s="315" t="s">
        <v>133</v>
      </c>
      <c r="L604" s="315" t="s">
        <v>133</v>
      </c>
      <c r="M604" s="315" t="s">
        <v>133</v>
      </c>
      <c r="N604" s="315" t="s">
        <v>133</v>
      </c>
      <c r="O604" s="315" t="s">
        <v>133</v>
      </c>
      <c r="P604" s="315" t="s">
        <v>133</v>
      </c>
      <c r="Q604" s="316">
        <v>15.2244410830159</v>
      </c>
    </row>
    <row r="605" spans="1:17">
      <c r="A605" t="s">
        <v>236</v>
      </c>
      <c r="B605" t="s">
        <v>203</v>
      </c>
      <c r="C605" t="s">
        <v>204</v>
      </c>
      <c r="D605" t="s">
        <v>147</v>
      </c>
      <c r="E605" t="s">
        <v>134</v>
      </c>
      <c r="F605" s="315" t="s">
        <v>133</v>
      </c>
      <c r="G605" s="315" t="s">
        <v>133</v>
      </c>
      <c r="H605" s="315" t="s">
        <v>133</v>
      </c>
      <c r="I605" s="315" t="s">
        <v>133</v>
      </c>
      <c r="J605" s="315" t="s">
        <v>133</v>
      </c>
      <c r="K605" s="315" t="s">
        <v>133</v>
      </c>
      <c r="L605" s="315" t="s">
        <v>133</v>
      </c>
      <c r="M605" s="315" t="s">
        <v>133</v>
      </c>
      <c r="N605" s="315" t="s">
        <v>133</v>
      </c>
      <c r="O605" s="315" t="s">
        <v>133</v>
      </c>
      <c r="P605" s="315" t="s">
        <v>133</v>
      </c>
      <c r="Q605" s="316">
        <v>0.510347600660498</v>
      </c>
    </row>
    <row r="606" spans="1:17">
      <c r="A606" t="s">
        <v>236</v>
      </c>
      <c r="B606" t="s">
        <v>205</v>
      </c>
      <c r="C606" t="s">
        <v>206</v>
      </c>
      <c r="D606" t="s">
        <v>207</v>
      </c>
      <c r="E606" t="s">
        <v>134</v>
      </c>
      <c r="F606" s="315" t="s">
        <v>133</v>
      </c>
      <c r="G606" s="315" t="s">
        <v>133</v>
      </c>
      <c r="H606" s="315" t="s">
        <v>133</v>
      </c>
      <c r="I606" s="315" t="s">
        <v>133</v>
      </c>
      <c r="J606" s="315" t="s">
        <v>133</v>
      </c>
      <c r="K606" s="315" t="s">
        <v>133</v>
      </c>
      <c r="L606" s="315" t="s">
        <v>133</v>
      </c>
      <c r="M606" s="315" t="s">
        <v>133</v>
      </c>
      <c r="N606" s="315" t="s">
        <v>133</v>
      </c>
      <c r="O606" s="315" t="s">
        <v>133</v>
      </c>
      <c r="P606" s="315" t="s">
        <v>133</v>
      </c>
      <c r="Q606" s="319">
        <v>0.65</v>
      </c>
    </row>
    <row r="607" spans="1:17">
      <c r="A607" t="s">
        <v>236</v>
      </c>
      <c r="B607" t="s">
        <v>208</v>
      </c>
      <c r="C607" t="s">
        <v>209</v>
      </c>
      <c r="D607" t="s">
        <v>207</v>
      </c>
      <c r="E607" t="s">
        <v>134</v>
      </c>
      <c r="F607" s="315" t="s">
        <v>133</v>
      </c>
      <c r="G607" s="315" t="s">
        <v>133</v>
      </c>
      <c r="H607" s="315" t="s">
        <v>133</v>
      </c>
      <c r="I607" s="315" t="s">
        <v>133</v>
      </c>
      <c r="J607" s="315" t="s">
        <v>133</v>
      </c>
      <c r="K607" s="315" t="s">
        <v>133</v>
      </c>
      <c r="L607" s="315" t="s">
        <v>133</v>
      </c>
      <c r="M607" s="315" t="s">
        <v>133</v>
      </c>
      <c r="N607" s="315" t="s">
        <v>133</v>
      </c>
      <c r="O607" s="315" t="s">
        <v>133</v>
      </c>
      <c r="P607" s="315" t="s">
        <v>133</v>
      </c>
      <c r="Q607" s="319">
        <v>0.5</v>
      </c>
    </row>
    <row r="608" spans="1:17">
      <c r="A608" t="s">
        <v>236</v>
      </c>
      <c r="B608" t="s">
        <v>210</v>
      </c>
      <c r="C608" t="s">
        <v>211</v>
      </c>
      <c r="D608" t="s">
        <v>147</v>
      </c>
      <c r="E608" t="s">
        <v>148</v>
      </c>
      <c r="F608" s="316">
        <v>3.036</v>
      </c>
      <c r="G608" s="316">
        <v>3.1019999999999999</v>
      </c>
      <c r="H608" s="316">
        <v>3.5920000000000001</v>
      </c>
      <c r="I608" s="315" t="s">
        <v>133</v>
      </c>
      <c r="J608" s="315" t="s">
        <v>133</v>
      </c>
      <c r="K608" s="315" t="s">
        <v>133</v>
      </c>
      <c r="L608" s="315" t="s">
        <v>133</v>
      </c>
      <c r="M608" s="315" t="s">
        <v>133</v>
      </c>
      <c r="N608" s="315" t="s">
        <v>133</v>
      </c>
      <c r="O608" s="315" t="s">
        <v>133</v>
      </c>
      <c r="P608" s="315" t="s">
        <v>133</v>
      </c>
      <c r="Q608" s="315" t="s">
        <v>133</v>
      </c>
    </row>
    <row r="609" spans="1:17">
      <c r="A609" t="s">
        <v>236</v>
      </c>
      <c r="B609" t="s">
        <v>212</v>
      </c>
      <c r="C609" t="s">
        <v>213</v>
      </c>
      <c r="D609" t="s">
        <v>147</v>
      </c>
      <c r="E609" t="s">
        <v>148</v>
      </c>
      <c r="F609" s="316">
        <v>0.217</v>
      </c>
      <c r="G609" s="316">
        <v>0.11700000000000001</v>
      </c>
      <c r="H609" s="316">
        <v>0.32200000000000001</v>
      </c>
      <c r="I609" s="315" t="s">
        <v>133</v>
      </c>
      <c r="J609" s="315" t="s">
        <v>133</v>
      </c>
      <c r="K609" s="315" t="s">
        <v>133</v>
      </c>
      <c r="L609" s="315" t="s">
        <v>133</v>
      </c>
      <c r="M609" s="315" t="s">
        <v>133</v>
      </c>
      <c r="N609" s="315" t="s">
        <v>133</v>
      </c>
      <c r="O609" s="315" t="s">
        <v>133</v>
      </c>
      <c r="P609" s="315" t="s">
        <v>133</v>
      </c>
      <c r="Q609" s="315" t="s">
        <v>133</v>
      </c>
    </row>
    <row r="610" spans="1:17">
      <c r="A610" t="s">
        <v>236</v>
      </c>
      <c r="B610" t="s">
        <v>214</v>
      </c>
      <c r="C610" t="s">
        <v>215</v>
      </c>
      <c r="D610" t="s">
        <v>147</v>
      </c>
      <c r="E610" t="s">
        <v>134</v>
      </c>
      <c r="F610" s="315" t="s">
        <v>133</v>
      </c>
      <c r="G610" s="315" t="s">
        <v>133</v>
      </c>
      <c r="H610" s="315" t="s">
        <v>133</v>
      </c>
      <c r="I610" s="315" t="s">
        <v>133</v>
      </c>
      <c r="J610" s="315" t="s">
        <v>133</v>
      </c>
      <c r="K610" s="315" t="s">
        <v>133</v>
      </c>
      <c r="L610" s="315" t="s">
        <v>133</v>
      </c>
      <c r="M610" s="315" t="s">
        <v>133</v>
      </c>
      <c r="N610" s="315" t="s">
        <v>133</v>
      </c>
      <c r="O610" s="315" t="s">
        <v>133</v>
      </c>
      <c r="P610" s="315" t="s">
        <v>133</v>
      </c>
      <c r="Q610" s="316">
        <v>0</v>
      </c>
    </row>
    <row r="611" spans="1:17">
      <c r="A611" t="s">
        <v>236</v>
      </c>
      <c r="B611" t="s">
        <v>216</v>
      </c>
      <c r="C611" t="s">
        <v>217</v>
      </c>
      <c r="D611" t="s">
        <v>147</v>
      </c>
      <c r="E611" t="s">
        <v>134</v>
      </c>
      <c r="F611" s="315" t="s">
        <v>133</v>
      </c>
      <c r="G611" s="315" t="s">
        <v>133</v>
      </c>
      <c r="H611" s="315" t="s">
        <v>133</v>
      </c>
      <c r="I611" s="315" t="s">
        <v>133</v>
      </c>
      <c r="J611" s="315" t="s">
        <v>133</v>
      </c>
      <c r="K611" s="315" t="s">
        <v>133</v>
      </c>
      <c r="L611" s="315" t="s">
        <v>133</v>
      </c>
      <c r="M611" s="315" t="s">
        <v>133</v>
      </c>
      <c r="N611" s="315" t="s">
        <v>133</v>
      </c>
      <c r="O611" s="315" t="s">
        <v>133</v>
      </c>
      <c r="P611" s="315" t="s">
        <v>133</v>
      </c>
      <c r="Q611" s="316">
        <v>0</v>
      </c>
    </row>
    <row r="612" spans="1:17">
      <c r="A612" t="s">
        <v>236</v>
      </c>
      <c r="B612" t="s">
        <v>218</v>
      </c>
      <c r="C612" t="s">
        <v>219</v>
      </c>
      <c r="D612" t="s">
        <v>147</v>
      </c>
      <c r="E612" t="s">
        <v>134</v>
      </c>
      <c r="F612" s="315" t="s">
        <v>133</v>
      </c>
      <c r="G612" s="315" t="s">
        <v>133</v>
      </c>
      <c r="H612" s="315" t="s">
        <v>133</v>
      </c>
      <c r="I612" s="315" t="s">
        <v>133</v>
      </c>
      <c r="J612" s="315" t="s">
        <v>133</v>
      </c>
      <c r="K612" s="315" t="s">
        <v>133</v>
      </c>
      <c r="L612" s="315" t="s">
        <v>133</v>
      </c>
      <c r="M612" s="315" t="s">
        <v>133</v>
      </c>
      <c r="N612" s="315" t="s">
        <v>133</v>
      </c>
      <c r="O612" s="315" t="s">
        <v>133</v>
      </c>
      <c r="P612" s="315" t="s">
        <v>133</v>
      </c>
      <c r="Q612" s="316">
        <v>0</v>
      </c>
    </row>
    <row r="613" spans="1:17">
      <c r="A613" t="s">
        <v>236</v>
      </c>
      <c r="B613" t="s">
        <v>220</v>
      </c>
      <c r="C613" t="s">
        <v>206</v>
      </c>
      <c r="D613" t="s">
        <v>207</v>
      </c>
      <c r="E613" t="s">
        <v>134</v>
      </c>
      <c r="F613" s="315" t="s">
        <v>133</v>
      </c>
      <c r="G613" s="315" t="s">
        <v>133</v>
      </c>
      <c r="H613" s="315" t="s">
        <v>133</v>
      </c>
      <c r="I613" s="315" t="s">
        <v>133</v>
      </c>
      <c r="J613" s="315" t="s">
        <v>133</v>
      </c>
      <c r="K613" s="315" t="s">
        <v>133</v>
      </c>
      <c r="L613" s="315" t="s">
        <v>133</v>
      </c>
      <c r="M613" s="315" t="s">
        <v>133</v>
      </c>
      <c r="N613" s="315" t="s">
        <v>133</v>
      </c>
      <c r="O613" s="315" t="s">
        <v>133</v>
      </c>
      <c r="P613" s="315" t="s">
        <v>133</v>
      </c>
      <c r="Q613" s="319">
        <v>0.45061484255787598</v>
      </c>
    </row>
    <row r="614" spans="1:17">
      <c r="A614" t="s">
        <v>236</v>
      </c>
      <c r="B614" t="s">
        <v>221</v>
      </c>
      <c r="C614" t="s">
        <v>209</v>
      </c>
      <c r="D614" t="s">
        <v>207</v>
      </c>
      <c r="E614" t="s">
        <v>134</v>
      </c>
      <c r="F614" s="315" t="s">
        <v>133</v>
      </c>
      <c r="G614" s="315" t="s">
        <v>133</v>
      </c>
      <c r="H614" s="315" t="s">
        <v>133</v>
      </c>
      <c r="I614" s="315" t="s">
        <v>133</v>
      </c>
      <c r="J614" s="315" t="s">
        <v>133</v>
      </c>
      <c r="K614" s="315" t="s">
        <v>133</v>
      </c>
      <c r="L614" s="315" t="s">
        <v>133</v>
      </c>
      <c r="M614" s="315" t="s">
        <v>133</v>
      </c>
      <c r="N614" s="315" t="s">
        <v>133</v>
      </c>
      <c r="O614" s="315" t="s">
        <v>133</v>
      </c>
      <c r="P614" s="315" t="s">
        <v>133</v>
      </c>
      <c r="Q614" s="319">
        <v>0.54938515744212402</v>
      </c>
    </row>
    <row r="615" spans="1:17">
      <c r="A615" t="s">
        <v>237</v>
      </c>
      <c r="B615" t="s">
        <v>145</v>
      </c>
      <c r="C615" t="s">
        <v>146</v>
      </c>
      <c r="D615" t="s">
        <v>147</v>
      </c>
      <c r="E615" t="s">
        <v>148</v>
      </c>
      <c r="F615" s="316">
        <v>5.589517176977</v>
      </c>
      <c r="G615" s="316">
        <v>4.1792629856893297</v>
      </c>
      <c r="H615" s="316">
        <v>5.3128285259901196</v>
      </c>
      <c r="I615" s="315" t="s">
        <v>133</v>
      </c>
      <c r="J615" s="315" t="s">
        <v>133</v>
      </c>
      <c r="K615" s="315" t="s">
        <v>133</v>
      </c>
      <c r="L615" s="315" t="s">
        <v>133</v>
      </c>
      <c r="M615" s="315" t="s">
        <v>133</v>
      </c>
      <c r="N615" s="315" t="s">
        <v>133</v>
      </c>
      <c r="O615" s="315" t="s">
        <v>133</v>
      </c>
      <c r="P615" s="315" t="s">
        <v>133</v>
      </c>
      <c r="Q615" s="315" t="s">
        <v>133</v>
      </c>
    </row>
    <row r="616" spans="1:17">
      <c r="A616" t="s">
        <v>237</v>
      </c>
      <c r="B616" t="s">
        <v>149</v>
      </c>
      <c r="C616" t="s">
        <v>150</v>
      </c>
      <c r="D616" t="s">
        <v>147</v>
      </c>
      <c r="E616" t="s">
        <v>148</v>
      </c>
      <c r="F616" s="316">
        <v>47.175823516256202</v>
      </c>
      <c r="G616" s="316">
        <v>48.673513835720797</v>
      </c>
      <c r="H616" s="316">
        <v>53.726648383839297</v>
      </c>
      <c r="I616" s="315" t="s">
        <v>133</v>
      </c>
      <c r="J616" s="315" t="s">
        <v>133</v>
      </c>
      <c r="K616" s="315" t="s">
        <v>133</v>
      </c>
      <c r="L616" s="315" t="s">
        <v>133</v>
      </c>
      <c r="M616" s="315" t="s">
        <v>133</v>
      </c>
      <c r="N616" s="315" t="s">
        <v>133</v>
      </c>
      <c r="O616" s="315" t="s">
        <v>133</v>
      </c>
      <c r="P616" s="315" t="s">
        <v>133</v>
      </c>
      <c r="Q616" s="315" t="s">
        <v>133</v>
      </c>
    </row>
    <row r="617" spans="1:17">
      <c r="A617" t="s">
        <v>237</v>
      </c>
      <c r="B617" t="s">
        <v>151</v>
      </c>
      <c r="C617" t="s">
        <v>152</v>
      </c>
      <c r="D617" t="s">
        <v>147</v>
      </c>
      <c r="E617" t="s">
        <v>148</v>
      </c>
      <c r="F617" s="316">
        <v>0</v>
      </c>
      <c r="G617" s="316">
        <v>0</v>
      </c>
      <c r="H617" s="316">
        <v>0</v>
      </c>
      <c r="I617" s="315" t="s">
        <v>133</v>
      </c>
      <c r="J617" s="315" t="s">
        <v>133</v>
      </c>
      <c r="K617" s="315" t="s">
        <v>133</v>
      </c>
      <c r="L617" s="315" t="s">
        <v>133</v>
      </c>
      <c r="M617" s="315" t="s">
        <v>133</v>
      </c>
      <c r="N617" s="315" t="s">
        <v>133</v>
      </c>
      <c r="O617" s="315" t="s">
        <v>133</v>
      </c>
      <c r="P617" s="315" t="s">
        <v>133</v>
      </c>
      <c r="Q617" s="315" t="s">
        <v>133</v>
      </c>
    </row>
    <row r="618" spans="1:17">
      <c r="A618" t="s">
        <v>237</v>
      </c>
      <c r="B618" t="s">
        <v>153</v>
      </c>
      <c r="C618" t="s">
        <v>154</v>
      </c>
      <c r="D618" t="s">
        <v>147</v>
      </c>
      <c r="E618" t="s">
        <v>148</v>
      </c>
      <c r="F618" s="316">
        <v>0</v>
      </c>
      <c r="G618" s="316">
        <v>0</v>
      </c>
      <c r="H618" s="316">
        <v>0</v>
      </c>
      <c r="I618" s="315" t="s">
        <v>133</v>
      </c>
      <c r="J618" s="315" t="s">
        <v>133</v>
      </c>
      <c r="K618" s="315" t="s">
        <v>133</v>
      </c>
      <c r="L618" s="315" t="s">
        <v>133</v>
      </c>
      <c r="M618" s="315" t="s">
        <v>133</v>
      </c>
      <c r="N618" s="315" t="s">
        <v>133</v>
      </c>
      <c r="O618" s="315" t="s">
        <v>133</v>
      </c>
      <c r="P618" s="315" t="s">
        <v>133</v>
      </c>
      <c r="Q618" s="315" t="s">
        <v>133</v>
      </c>
    </row>
    <row r="619" spans="1:17">
      <c r="A619" t="s">
        <v>237</v>
      </c>
      <c r="B619" t="s">
        <v>155</v>
      </c>
      <c r="C619" t="s">
        <v>156</v>
      </c>
      <c r="D619" t="s">
        <v>147</v>
      </c>
      <c r="E619" t="s">
        <v>148</v>
      </c>
      <c r="F619" s="315" t="s">
        <v>133</v>
      </c>
      <c r="G619" s="316">
        <v>0</v>
      </c>
      <c r="H619" s="316">
        <v>0</v>
      </c>
      <c r="I619" s="315" t="s">
        <v>133</v>
      </c>
      <c r="J619" s="315" t="s">
        <v>133</v>
      </c>
      <c r="K619" s="315" t="s">
        <v>133</v>
      </c>
      <c r="L619" s="315" t="s">
        <v>133</v>
      </c>
      <c r="M619" s="315" t="s">
        <v>133</v>
      </c>
      <c r="N619" s="315" t="s">
        <v>133</v>
      </c>
      <c r="O619" s="315" t="s">
        <v>133</v>
      </c>
      <c r="P619" s="315" t="s">
        <v>133</v>
      </c>
      <c r="Q619" s="315" t="s">
        <v>133</v>
      </c>
    </row>
    <row r="620" spans="1:17">
      <c r="A620" t="s">
        <v>237</v>
      </c>
      <c r="B620" t="s">
        <v>157</v>
      </c>
      <c r="C620" t="s">
        <v>158</v>
      </c>
      <c r="D620" t="s">
        <v>147</v>
      </c>
      <c r="E620" t="s">
        <v>148</v>
      </c>
      <c r="F620" s="315" t="s">
        <v>133</v>
      </c>
      <c r="G620" s="316">
        <v>0</v>
      </c>
      <c r="H620" s="316">
        <v>0</v>
      </c>
      <c r="I620" s="315" t="s">
        <v>133</v>
      </c>
      <c r="J620" s="315" t="s">
        <v>133</v>
      </c>
      <c r="K620" s="315" t="s">
        <v>133</v>
      </c>
      <c r="L620" s="315" t="s">
        <v>133</v>
      </c>
      <c r="M620" s="315" t="s">
        <v>133</v>
      </c>
      <c r="N620" s="315" t="s">
        <v>133</v>
      </c>
      <c r="O620" s="315" t="s">
        <v>133</v>
      </c>
      <c r="P620" s="315" t="s">
        <v>133</v>
      </c>
      <c r="Q620" s="315" t="s">
        <v>133</v>
      </c>
    </row>
    <row r="621" spans="1:17">
      <c r="A621" t="s">
        <v>237</v>
      </c>
      <c r="B621" t="s">
        <v>159</v>
      </c>
      <c r="C621" t="s">
        <v>160</v>
      </c>
      <c r="D621" t="s">
        <v>147</v>
      </c>
      <c r="E621" t="s">
        <v>148</v>
      </c>
      <c r="F621" s="315" t="s">
        <v>133</v>
      </c>
      <c r="G621" s="316">
        <v>0</v>
      </c>
      <c r="H621" s="316">
        <v>0</v>
      </c>
      <c r="I621" s="315" t="s">
        <v>133</v>
      </c>
      <c r="J621" s="315" t="s">
        <v>133</v>
      </c>
      <c r="K621" s="315" t="s">
        <v>133</v>
      </c>
      <c r="L621" s="315" t="s">
        <v>133</v>
      </c>
      <c r="M621" s="315" t="s">
        <v>133</v>
      </c>
      <c r="N621" s="315" t="s">
        <v>133</v>
      </c>
      <c r="O621" s="315" t="s">
        <v>133</v>
      </c>
      <c r="P621" s="315" t="s">
        <v>133</v>
      </c>
      <c r="Q621" s="315" t="s">
        <v>133</v>
      </c>
    </row>
    <row r="622" spans="1:17">
      <c r="A622" t="s">
        <v>237</v>
      </c>
      <c r="B622" t="s">
        <v>161</v>
      </c>
      <c r="C622" t="s">
        <v>162</v>
      </c>
      <c r="D622" t="s">
        <v>147</v>
      </c>
      <c r="E622" t="s">
        <v>148</v>
      </c>
      <c r="F622" s="315" t="s">
        <v>133</v>
      </c>
      <c r="G622" s="316">
        <v>0</v>
      </c>
      <c r="H622" s="316">
        <v>0</v>
      </c>
      <c r="I622" s="315" t="s">
        <v>133</v>
      </c>
      <c r="J622" s="315" t="s">
        <v>133</v>
      </c>
      <c r="K622" s="315" t="s">
        <v>133</v>
      </c>
      <c r="L622" s="315" t="s">
        <v>133</v>
      </c>
      <c r="M622" s="315" t="s">
        <v>133</v>
      </c>
      <c r="N622" s="315" t="s">
        <v>133</v>
      </c>
      <c r="O622" s="315" t="s">
        <v>133</v>
      </c>
      <c r="P622" s="315" t="s">
        <v>133</v>
      </c>
      <c r="Q622" s="315" t="s">
        <v>133</v>
      </c>
    </row>
    <row r="623" spans="1:17">
      <c r="A623" t="s">
        <v>237</v>
      </c>
      <c r="B623" t="s">
        <v>163</v>
      </c>
      <c r="C623" t="s">
        <v>164</v>
      </c>
      <c r="D623" t="s">
        <v>147</v>
      </c>
      <c r="E623" t="s">
        <v>148</v>
      </c>
      <c r="F623" s="315" t="s">
        <v>133</v>
      </c>
      <c r="G623" s="316">
        <v>0</v>
      </c>
      <c r="H623" s="316">
        <v>0</v>
      </c>
      <c r="I623" s="315" t="s">
        <v>133</v>
      </c>
      <c r="J623" s="315" t="s">
        <v>133</v>
      </c>
      <c r="K623" s="315" t="s">
        <v>133</v>
      </c>
      <c r="L623" s="315" t="s">
        <v>133</v>
      </c>
      <c r="M623" s="315" t="s">
        <v>133</v>
      </c>
      <c r="N623" s="315" t="s">
        <v>133</v>
      </c>
      <c r="O623" s="315" t="s">
        <v>133</v>
      </c>
      <c r="P623" s="315" t="s">
        <v>133</v>
      </c>
      <c r="Q623" s="315" t="s">
        <v>133</v>
      </c>
    </row>
    <row r="624" spans="1:17">
      <c r="A624" t="s">
        <v>237</v>
      </c>
      <c r="B624" t="s">
        <v>165</v>
      </c>
      <c r="C624" t="s">
        <v>166</v>
      </c>
      <c r="D624" t="s">
        <v>147</v>
      </c>
      <c r="E624" t="s">
        <v>148</v>
      </c>
      <c r="F624" s="315" t="s">
        <v>133</v>
      </c>
      <c r="G624" s="316">
        <v>0</v>
      </c>
      <c r="H624" s="316">
        <v>0</v>
      </c>
      <c r="I624" s="315" t="s">
        <v>133</v>
      </c>
      <c r="J624" s="315" t="s">
        <v>133</v>
      </c>
      <c r="K624" s="315" t="s">
        <v>133</v>
      </c>
      <c r="L624" s="315" t="s">
        <v>133</v>
      </c>
      <c r="M624" s="315" t="s">
        <v>133</v>
      </c>
      <c r="N624" s="315" t="s">
        <v>133</v>
      </c>
      <c r="O624" s="315" t="s">
        <v>133</v>
      </c>
      <c r="P624" s="315" t="s">
        <v>133</v>
      </c>
      <c r="Q624" s="315" t="s">
        <v>133</v>
      </c>
    </row>
    <row r="625" spans="1:17">
      <c r="A625" t="s">
        <v>237</v>
      </c>
      <c r="B625" t="s">
        <v>167</v>
      </c>
      <c r="C625" t="s">
        <v>168</v>
      </c>
      <c r="D625" t="s">
        <v>147</v>
      </c>
      <c r="E625" t="s">
        <v>148</v>
      </c>
      <c r="F625" s="315" t="s">
        <v>133</v>
      </c>
      <c r="G625" s="316">
        <v>0</v>
      </c>
      <c r="H625" s="316">
        <v>0</v>
      </c>
      <c r="I625" s="315" t="s">
        <v>133</v>
      </c>
      <c r="J625" s="315" t="s">
        <v>133</v>
      </c>
      <c r="K625" s="315" t="s">
        <v>133</v>
      </c>
      <c r="L625" s="315" t="s">
        <v>133</v>
      </c>
      <c r="M625" s="315" t="s">
        <v>133</v>
      </c>
      <c r="N625" s="315" t="s">
        <v>133</v>
      </c>
      <c r="O625" s="315" t="s">
        <v>133</v>
      </c>
      <c r="P625" s="315" t="s">
        <v>133</v>
      </c>
      <c r="Q625" s="315" t="s">
        <v>133</v>
      </c>
    </row>
    <row r="626" spans="1:17">
      <c r="A626" t="s">
        <v>237</v>
      </c>
      <c r="B626" t="s">
        <v>169</v>
      </c>
      <c r="C626" t="s">
        <v>170</v>
      </c>
      <c r="D626" t="s">
        <v>147</v>
      </c>
      <c r="E626" t="s">
        <v>148</v>
      </c>
      <c r="F626" s="315" t="s">
        <v>133</v>
      </c>
      <c r="G626" s="316">
        <v>0</v>
      </c>
      <c r="H626" s="316">
        <v>0</v>
      </c>
      <c r="I626" s="315" t="s">
        <v>133</v>
      </c>
      <c r="J626" s="315" t="s">
        <v>133</v>
      </c>
      <c r="K626" s="315" t="s">
        <v>133</v>
      </c>
      <c r="L626" s="315" t="s">
        <v>133</v>
      </c>
      <c r="M626" s="315" t="s">
        <v>133</v>
      </c>
      <c r="N626" s="315" t="s">
        <v>133</v>
      </c>
      <c r="O626" s="315" t="s">
        <v>133</v>
      </c>
      <c r="P626" s="315" t="s">
        <v>133</v>
      </c>
      <c r="Q626" s="315" t="s">
        <v>133</v>
      </c>
    </row>
    <row r="627" spans="1:17">
      <c r="A627" t="s">
        <v>237</v>
      </c>
      <c r="B627" t="s">
        <v>171</v>
      </c>
      <c r="C627" t="s">
        <v>172</v>
      </c>
      <c r="D627" t="s">
        <v>147</v>
      </c>
      <c r="E627" t="s">
        <v>148</v>
      </c>
      <c r="F627" s="315" t="s">
        <v>133</v>
      </c>
      <c r="G627" s="316">
        <v>0</v>
      </c>
      <c r="H627" s="316">
        <v>0</v>
      </c>
      <c r="I627" s="315" t="s">
        <v>133</v>
      </c>
      <c r="J627" s="315" t="s">
        <v>133</v>
      </c>
      <c r="K627" s="315" t="s">
        <v>133</v>
      </c>
      <c r="L627" s="315" t="s">
        <v>133</v>
      </c>
      <c r="M627" s="315" t="s">
        <v>133</v>
      </c>
      <c r="N627" s="315" t="s">
        <v>133</v>
      </c>
      <c r="O627" s="315" t="s">
        <v>133</v>
      </c>
      <c r="P627" s="315" t="s">
        <v>133</v>
      </c>
      <c r="Q627" s="315" t="s">
        <v>133</v>
      </c>
    </row>
    <row r="628" spans="1:17">
      <c r="A628" t="s">
        <v>237</v>
      </c>
      <c r="B628" t="s">
        <v>173</v>
      </c>
      <c r="C628" t="s">
        <v>174</v>
      </c>
      <c r="D628" t="s">
        <v>147</v>
      </c>
      <c r="E628" t="s">
        <v>148</v>
      </c>
      <c r="F628" s="315" t="s">
        <v>133</v>
      </c>
      <c r="G628" s="316">
        <v>0</v>
      </c>
      <c r="H628" s="316">
        <v>0</v>
      </c>
      <c r="I628" s="315" t="s">
        <v>133</v>
      </c>
      <c r="J628" s="315" t="s">
        <v>133</v>
      </c>
      <c r="K628" s="315" t="s">
        <v>133</v>
      </c>
      <c r="L628" s="315" t="s">
        <v>133</v>
      </c>
      <c r="M628" s="315" t="s">
        <v>133</v>
      </c>
      <c r="N628" s="315" t="s">
        <v>133</v>
      </c>
      <c r="O628" s="315" t="s">
        <v>133</v>
      </c>
      <c r="P628" s="315" t="s">
        <v>133</v>
      </c>
      <c r="Q628" s="315" t="s">
        <v>133</v>
      </c>
    </row>
    <row r="629" spans="1:17">
      <c r="A629" t="s">
        <v>237</v>
      </c>
      <c r="B629" t="s">
        <v>175</v>
      </c>
      <c r="C629" t="s">
        <v>176</v>
      </c>
      <c r="D629" t="s">
        <v>147</v>
      </c>
      <c r="E629" t="s">
        <v>148</v>
      </c>
      <c r="F629" s="316">
        <v>0.14726223408991901</v>
      </c>
      <c r="G629" s="316">
        <v>0.80597300000000005</v>
      </c>
      <c r="H629" s="316">
        <v>2.7876496569096999E-2</v>
      </c>
      <c r="I629" s="315" t="s">
        <v>133</v>
      </c>
      <c r="J629" s="315" t="s">
        <v>133</v>
      </c>
      <c r="K629" s="315" t="s">
        <v>133</v>
      </c>
      <c r="L629" s="315" t="s">
        <v>133</v>
      </c>
      <c r="M629" s="315" t="s">
        <v>133</v>
      </c>
      <c r="N629" s="315" t="s">
        <v>133</v>
      </c>
      <c r="O629" s="315" t="s">
        <v>133</v>
      </c>
      <c r="P629" s="315" t="s">
        <v>133</v>
      </c>
      <c r="Q629" s="315" t="s">
        <v>133</v>
      </c>
    </row>
    <row r="630" spans="1:17">
      <c r="A630" t="s">
        <v>237</v>
      </c>
      <c r="B630" t="s">
        <v>177</v>
      </c>
      <c r="C630" t="s">
        <v>178</v>
      </c>
      <c r="D630" t="s">
        <v>147</v>
      </c>
      <c r="E630" t="s">
        <v>148</v>
      </c>
      <c r="F630" s="316">
        <v>3.2285001709914098</v>
      </c>
      <c r="G630" s="316">
        <v>1.785641</v>
      </c>
      <c r="H630" s="316">
        <v>3.4056271096232602</v>
      </c>
      <c r="I630" s="315" t="s">
        <v>133</v>
      </c>
      <c r="J630" s="315" t="s">
        <v>133</v>
      </c>
      <c r="K630" s="315" t="s">
        <v>133</v>
      </c>
      <c r="L630" s="315" t="s">
        <v>133</v>
      </c>
      <c r="M630" s="315" t="s">
        <v>133</v>
      </c>
      <c r="N630" s="315" t="s">
        <v>133</v>
      </c>
      <c r="O630" s="315" t="s">
        <v>133</v>
      </c>
      <c r="P630" s="315" t="s">
        <v>133</v>
      </c>
      <c r="Q630" s="315" t="s">
        <v>133</v>
      </c>
    </row>
    <row r="631" spans="1:17">
      <c r="A631" t="s">
        <v>237</v>
      </c>
      <c r="B631" t="s">
        <v>179</v>
      </c>
      <c r="C631" t="s">
        <v>180</v>
      </c>
      <c r="D631" t="s">
        <v>147</v>
      </c>
      <c r="E631" t="s">
        <v>148</v>
      </c>
      <c r="F631" s="316">
        <v>0</v>
      </c>
      <c r="G631" s="316">
        <v>0</v>
      </c>
      <c r="H631" s="316">
        <v>0</v>
      </c>
      <c r="I631" s="315" t="s">
        <v>133</v>
      </c>
      <c r="J631" s="315" t="s">
        <v>133</v>
      </c>
      <c r="K631" s="315" t="s">
        <v>133</v>
      </c>
      <c r="L631" s="315" t="s">
        <v>133</v>
      </c>
      <c r="M631" s="315" t="s">
        <v>133</v>
      </c>
      <c r="N631" s="315" t="s">
        <v>133</v>
      </c>
      <c r="O631" s="315" t="s">
        <v>133</v>
      </c>
      <c r="P631" s="315" t="s">
        <v>133</v>
      </c>
      <c r="Q631" s="315" t="s">
        <v>133</v>
      </c>
    </row>
    <row r="632" spans="1:17">
      <c r="A632" t="s">
        <v>237</v>
      </c>
      <c r="B632" t="s">
        <v>181</v>
      </c>
      <c r="C632" t="s">
        <v>182</v>
      </c>
      <c r="D632" t="s">
        <v>147</v>
      </c>
      <c r="E632" t="s">
        <v>148</v>
      </c>
      <c r="F632" s="316">
        <v>0</v>
      </c>
      <c r="G632" s="316">
        <v>0</v>
      </c>
      <c r="H632" s="316">
        <v>0</v>
      </c>
      <c r="I632" s="315" t="s">
        <v>133</v>
      </c>
      <c r="J632" s="315" t="s">
        <v>133</v>
      </c>
      <c r="K632" s="315" t="s">
        <v>133</v>
      </c>
      <c r="L632" s="315" t="s">
        <v>133</v>
      </c>
      <c r="M632" s="315" t="s">
        <v>133</v>
      </c>
      <c r="N632" s="315" t="s">
        <v>133</v>
      </c>
      <c r="O632" s="315" t="s">
        <v>133</v>
      </c>
      <c r="P632" s="315" t="s">
        <v>133</v>
      </c>
      <c r="Q632" s="315" t="s">
        <v>133</v>
      </c>
    </row>
    <row r="633" spans="1:17">
      <c r="A633" t="s">
        <v>237</v>
      </c>
      <c r="B633" t="s">
        <v>183</v>
      </c>
      <c r="C633" t="s">
        <v>184</v>
      </c>
      <c r="D633" t="s">
        <v>147</v>
      </c>
      <c r="E633" t="s">
        <v>148</v>
      </c>
      <c r="F633" s="316">
        <v>0</v>
      </c>
      <c r="G633" s="316">
        <v>0</v>
      </c>
      <c r="H633" s="315" t="s">
        <v>133</v>
      </c>
      <c r="I633" s="315" t="s">
        <v>133</v>
      </c>
      <c r="J633" s="315" t="s">
        <v>133</v>
      </c>
      <c r="K633" s="315" t="s">
        <v>133</v>
      </c>
      <c r="L633" s="315" t="s">
        <v>133</v>
      </c>
      <c r="M633" s="315" t="s">
        <v>133</v>
      </c>
      <c r="N633" s="315" t="s">
        <v>133</v>
      </c>
      <c r="O633" s="315" t="s">
        <v>133</v>
      </c>
      <c r="P633" s="315" t="s">
        <v>133</v>
      </c>
      <c r="Q633" s="315" t="s">
        <v>133</v>
      </c>
    </row>
    <row r="634" spans="1:17">
      <c r="A634" t="s">
        <v>237</v>
      </c>
      <c r="B634" t="s">
        <v>185</v>
      </c>
      <c r="C634" t="s">
        <v>186</v>
      </c>
      <c r="D634" t="s">
        <v>147</v>
      </c>
      <c r="E634" t="s">
        <v>134</v>
      </c>
      <c r="F634" s="315" t="s">
        <v>133</v>
      </c>
      <c r="G634" s="315" t="s">
        <v>133</v>
      </c>
      <c r="H634" s="315" t="s">
        <v>133</v>
      </c>
      <c r="I634" s="315" t="s">
        <v>133</v>
      </c>
      <c r="J634" s="315" t="s">
        <v>133</v>
      </c>
      <c r="K634" s="315" t="s">
        <v>133</v>
      </c>
      <c r="L634" s="315" t="s">
        <v>133</v>
      </c>
      <c r="M634" s="315" t="s">
        <v>133</v>
      </c>
      <c r="N634" s="315" t="s">
        <v>133</v>
      </c>
      <c r="O634" s="315" t="s">
        <v>133</v>
      </c>
      <c r="P634" s="315" t="s">
        <v>133</v>
      </c>
      <c r="Q634" s="316">
        <v>23.900007861298899</v>
      </c>
    </row>
    <row r="635" spans="1:17">
      <c r="A635" t="s">
        <v>237</v>
      </c>
      <c r="B635" t="s">
        <v>187</v>
      </c>
      <c r="C635" t="s">
        <v>188</v>
      </c>
      <c r="D635" t="s">
        <v>147</v>
      </c>
      <c r="E635" t="s">
        <v>134</v>
      </c>
      <c r="F635" s="315" t="s">
        <v>133</v>
      </c>
      <c r="G635" s="315" t="s">
        <v>133</v>
      </c>
      <c r="H635" s="315" t="s">
        <v>133</v>
      </c>
      <c r="I635" s="315" t="s">
        <v>133</v>
      </c>
      <c r="J635" s="315" t="s">
        <v>133</v>
      </c>
      <c r="K635" s="315" t="s">
        <v>133</v>
      </c>
      <c r="L635" s="315" t="s">
        <v>133</v>
      </c>
      <c r="M635" s="315" t="s">
        <v>133</v>
      </c>
      <c r="N635" s="315" t="s">
        <v>133</v>
      </c>
      <c r="O635" s="315" t="s">
        <v>133</v>
      </c>
      <c r="P635" s="315" t="s">
        <v>133</v>
      </c>
      <c r="Q635" s="316">
        <v>179.88054420377</v>
      </c>
    </row>
    <row r="636" spans="1:17">
      <c r="A636" t="s">
        <v>237</v>
      </c>
      <c r="B636" t="s">
        <v>189</v>
      </c>
      <c r="C636" t="s">
        <v>190</v>
      </c>
      <c r="D636" t="s">
        <v>147</v>
      </c>
      <c r="E636" t="s">
        <v>134</v>
      </c>
      <c r="F636" s="315" t="s">
        <v>133</v>
      </c>
      <c r="G636" s="315" t="s">
        <v>133</v>
      </c>
      <c r="H636" s="315" t="s">
        <v>133</v>
      </c>
      <c r="I636" s="315" t="s">
        <v>133</v>
      </c>
      <c r="J636" s="315" t="s">
        <v>133</v>
      </c>
      <c r="K636" s="315" t="s">
        <v>133</v>
      </c>
      <c r="L636" s="315" t="s">
        <v>133</v>
      </c>
      <c r="M636" s="315" t="s">
        <v>133</v>
      </c>
      <c r="N636" s="315" t="s">
        <v>133</v>
      </c>
      <c r="O636" s="315" t="s">
        <v>133</v>
      </c>
      <c r="P636" s="315" t="s">
        <v>133</v>
      </c>
      <c r="Q636" s="315" t="s">
        <v>133</v>
      </c>
    </row>
    <row r="637" spans="1:17">
      <c r="A637" t="s">
        <v>237</v>
      </c>
      <c r="B637" t="s">
        <v>191</v>
      </c>
      <c r="C637" t="s">
        <v>192</v>
      </c>
      <c r="D637" t="s">
        <v>147</v>
      </c>
      <c r="E637" t="s">
        <v>134</v>
      </c>
      <c r="F637" s="315" t="s">
        <v>133</v>
      </c>
      <c r="G637" s="315" t="s">
        <v>133</v>
      </c>
      <c r="H637" s="315" t="s">
        <v>133</v>
      </c>
      <c r="I637" s="315" t="s">
        <v>133</v>
      </c>
      <c r="J637" s="315" t="s">
        <v>133</v>
      </c>
      <c r="K637" s="315" t="s">
        <v>133</v>
      </c>
      <c r="L637" s="315" t="s">
        <v>133</v>
      </c>
      <c r="M637" s="315" t="s">
        <v>133</v>
      </c>
      <c r="N637" s="315" t="s">
        <v>133</v>
      </c>
      <c r="O637" s="315" t="s">
        <v>133</v>
      </c>
      <c r="P637" s="315" t="s">
        <v>133</v>
      </c>
      <c r="Q637" s="315" t="s">
        <v>133</v>
      </c>
    </row>
    <row r="638" spans="1:17">
      <c r="A638" t="s">
        <v>237</v>
      </c>
      <c r="B638" t="s">
        <v>193</v>
      </c>
      <c r="C638" t="s">
        <v>194</v>
      </c>
      <c r="D638" t="s">
        <v>147</v>
      </c>
      <c r="E638" t="s">
        <v>134</v>
      </c>
      <c r="F638" s="315" t="s">
        <v>133</v>
      </c>
      <c r="G638" s="315" t="s">
        <v>133</v>
      </c>
      <c r="H638" s="315" t="s">
        <v>133</v>
      </c>
      <c r="I638" s="315" t="s">
        <v>133</v>
      </c>
      <c r="J638" s="315" t="s">
        <v>133</v>
      </c>
      <c r="K638" s="315" t="s">
        <v>133</v>
      </c>
      <c r="L638" s="315" t="s">
        <v>133</v>
      </c>
      <c r="M638" s="315" t="s">
        <v>133</v>
      </c>
      <c r="N638" s="315" t="s">
        <v>133</v>
      </c>
      <c r="O638" s="315" t="s">
        <v>133</v>
      </c>
      <c r="P638" s="315" t="s">
        <v>133</v>
      </c>
      <c r="Q638" s="316">
        <v>1.0175996438224</v>
      </c>
    </row>
    <row r="639" spans="1:17">
      <c r="A639" t="s">
        <v>237</v>
      </c>
      <c r="B639" t="s">
        <v>195</v>
      </c>
      <c r="C639" t="s">
        <v>196</v>
      </c>
      <c r="D639" t="s">
        <v>147</v>
      </c>
      <c r="E639" t="s">
        <v>134</v>
      </c>
      <c r="F639" s="315" t="s">
        <v>133</v>
      </c>
      <c r="G639" s="315" t="s">
        <v>133</v>
      </c>
      <c r="H639" s="315" t="s">
        <v>133</v>
      </c>
      <c r="I639" s="315" t="s">
        <v>133</v>
      </c>
      <c r="J639" s="315" t="s">
        <v>133</v>
      </c>
      <c r="K639" s="315" t="s">
        <v>133</v>
      </c>
      <c r="L639" s="315" t="s">
        <v>133</v>
      </c>
      <c r="M639" s="315" t="s">
        <v>133</v>
      </c>
      <c r="N639" s="315" t="s">
        <v>133</v>
      </c>
      <c r="O639" s="315" t="s">
        <v>133</v>
      </c>
      <c r="P639" s="315" t="s">
        <v>133</v>
      </c>
      <c r="Q639" s="316">
        <v>14.139279261532399</v>
      </c>
    </row>
    <row r="640" spans="1:17">
      <c r="A640" t="s">
        <v>237</v>
      </c>
      <c r="B640" t="s">
        <v>197</v>
      </c>
      <c r="C640" t="s">
        <v>198</v>
      </c>
      <c r="D640" t="s">
        <v>147</v>
      </c>
      <c r="E640" t="s">
        <v>134</v>
      </c>
      <c r="F640" s="315" t="s">
        <v>133</v>
      </c>
      <c r="G640" s="315" t="s">
        <v>133</v>
      </c>
      <c r="H640" s="315" t="s">
        <v>133</v>
      </c>
      <c r="I640" s="315" t="s">
        <v>133</v>
      </c>
      <c r="J640" s="315" t="s">
        <v>133</v>
      </c>
      <c r="K640" s="315" t="s">
        <v>133</v>
      </c>
      <c r="L640" s="315" t="s">
        <v>133</v>
      </c>
      <c r="M640" s="315" t="s">
        <v>133</v>
      </c>
      <c r="N640" s="315" t="s">
        <v>133</v>
      </c>
      <c r="O640" s="315" t="s">
        <v>133</v>
      </c>
      <c r="P640" s="315" t="s">
        <v>133</v>
      </c>
      <c r="Q640" s="315" t="s">
        <v>133</v>
      </c>
    </row>
    <row r="641" spans="1:17">
      <c r="A641" t="s">
        <v>237</v>
      </c>
      <c r="B641" t="s">
        <v>199</v>
      </c>
      <c r="C641" t="s">
        <v>200</v>
      </c>
      <c r="D641" t="s">
        <v>147</v>
      </c>
      <c r="E641" t="s">
        <v>134</v>
      </c>
      <c r="F641" s="315" t="s">
        <v>133</v>
      </c>
      <c r="G641" s="315" t="s">
        <v>133</v>
      </c>
      <c r="H641" s="315" t="s">
        <v>133</v>
      </c>
      <c r="I641" s="315" t="s">
        <v>133</v>
      </c>
      <c r="J641" s="315" t="s">
        <v>133</v>
      </c>
      <c r="K641" s="315" t="s">
        <v>133</v>
      </c>
      <c r="L641" s="315" t="s">
        <v>133</v>
      </c>
      <c r="M641" s="315" t="s">
        <v>133</v>
      </c>
      <c r="N641" s="315" t="s">
        <v>133</v>
      </c>
      <c r="O641" s="315" t="s">
        <v>133</v>
      </c>
      <c r="P641" s="315" t="s">
        <v>133</v>
      </c>
      <c r="Q641" s="315" t="s">
        <v>133</v>
      </c>
    </row>
    <row r="642" spans="1:17">
      <c r="A642" t="s">
        <v>237</v>
      </c>
      <c r="B642" t="s">
        <v>201</v>
      </c>
      <c r="C642" t="s">
        <v>202</v>
      </c>
      <c r="D642" t="s">
        <v>147</v>
      </c>
      <c r="E642" t="s">
        <v>134</v>
      </c>
      <c r="F642" s="315" t="s">
        <v>133</v>
      </c>
      <c r="G642" s="315" t="s">
        <v>133</v>
      </c>
      <c r="H642" s="315" t="s">
        <v>133</v>
      </c>
      <c r="I642" s="315" t="s">
        <v>133</v>
      </c>
      <c r="J642" s="315" t="s">
        <v>133</v>
      </c>
      <c r="K642" s="315" t="s">
        <v>133</v>
      </c>
      <c r="L642" s="315" t="s">
        <v>133</v>
      </c>
      <c r="M642" s="315" t="s">
        <v>133</v>
      </c>
      <c r="N642" s="315" t="s">
        <v>133</v>
      </c>
      <c r="O642" s="315" t="s">
        <v>133</v>
      </c>
      <c r="P642" s="315" t="s">
        <v>133</v>
      </c>
      <c r="Q642" s="316">
        <v>4.1378985288426398</v>
      </c>
    </row>
    <row r="643" spans="1:17">
      <c r="A643" t="s">
        <v>237</v>
      </c>
      <c r="B643" t="s">
        <v>203</v>
      </c>
      <c r="C643" t="s">
        <v>204</v>
      </c>
      <c r="D643" t="s">
        <v>147</v>
      </c>
      <c r="E643" t="s">
        <v>134</v>
      </c>
      <c r="F643" s="315" t="s">
        <v>133</v>
      </c>
      <c r="G643" s="315" t="s">
        <v>133</v>
      </c>
      <c r="H643" s="315" t="s">
        <v>133</v>
      </c>
      <c r="I643" s="315" t="s">
        <v>133</v>
      </c>
      <c r="J643" s="315" t="s">
        <v>133</v>
      </c>
      <c r="K643" s="315" t="s">
        <v>133</v>
      </c>
      <c r="L643" s="315" t="s">
        <v>133</v>
      </c>
      <c r="M643" s="315" t="s">
        <v>133</v>
      </c>
      <c r="N643" s="315" t="s">
        <v>133</v>
      </c>
      <c r="O643" s="315" t="s">
        <v>133</v>
      </c>
      <c r="P643" s="315" t="s">
        <v>133</v>
      </c>
      <c r="Q643" s="316">
        <v>0</v>
      </c>
    </row>
    <row r="644" spans="1:17">
      <c r="A644" t="s">
        <v>237</v>
      </c>
      <c r="B644" t="s">
        <v>205</v>
      </c>
      <c r="C644" t="s">
        <v>206</v>
      </c>
      <c r="D644" t="s">
        <v>207</v>
      </c>
      <c r="E644" t="s">
        <v>134</v>
      </c>
      <c r="F644" s="315" t="s">
        <v>133</v>
      </c>
      <c r="G644" s="315" t="s">
        <v>133</v>
      </c>
      <c r="H644" s="315" t="s">
        <v>133</v>
      </c>
      <c r="I644" s="315" t="s">
        <v>133</v>
      </c>
      <c r="J644" s="315" t="s">
        <v>133</v>
      </c>
      <c r="K644" s="315" t="s">
        <v>133</v>
      </c>
      <c r="L644" s="315" t="s">
        <v>133</v>
      </c>
      <c r="M644" s="315" t="s">
        <v>133</v>
      </c>
      <c r="N644" s="315" t="s">
        <v>133</v>
      </c>
      <c r="O644" s="315" t="s">
        <v>133</v>
      </c>
      <c r="P644" s="315" t="s">
        <v>133</v>
      </c>
      <c r="Q644" s="319">
        <v>0.65</v>
      </c>
    </row>
    <row r="645" spans="1:17">
      <c r="A645" t="s">
        <v>237</v>
      </c>
      <c r="B645" t="s">
        <v>208</v>
      </c>
      <c r="C645" t="s">
        <v>209</v>
      </c>
      <c r="D645" t="s">
        <v>207</v>
      </c>
      <c r="E645" t="s">
        <v>134</v>
      </c>
      <c r="F645" s="315" t="s">
        <v>133</v>
      </c>
      <c r="G645" s="315" t="s">
        <v>133</v>
      </c>
      <c r="H645" s="315" t="s">
        <v>133</v>
      </c>
      <c r="I645" s="315" t="s">
        <v>133</v>
      </c>
      <c r="J645" s="315" t="s">
        <v>133</v>
      </c>
      <c r="K645" s="315" t="s">
        <v>133</v>
      </c>
      <c r="L645" s="315" t="s">
        <v>133</v>
      </c>
      <c r="M645" s="315" t="s">
        <v>133</v>
      </c>
      <c r="N645" s="315" t="s">
        <v>133</v>
      </c>
      <c r="O645" s="315" t="s">
        <v>133</v>
      </c>
      <c r="P645" s="315" t="s">
        <v>133</v>
      </c>
      <c r="Q645" s="319">
        <v>0.5</v>
      </c>
    </row>
    <row r="646" spans="1:17">
      <c r="A646" t="s">
        <v>237</v>
      </c>
      <c r="B646" t="s">
        <v>210</v>
      </c>
      <c r="C646" t="s">
        <v>211</v>
      </c>
      <c r="D646" t="s">
        <v>147</v>
      </c>
      <c r="E646" t="s">
        <v>148</v>
      </c>
      <c r="F646" s="316">
        <v>0.98281565999999998</v>
      </c>
      <c r="G646" s="316">
        <v>0.498</v>
      </c>
      <c r="H646" s="316">
        <v>1.0249999999999999</v>
      </c>
      <c r="I646" s="315" t="s">
        <v>133</v>
      </c>
      <c r="J646" s="315" t="s">
        <v>133</v>
      </c>
      <c r="K646" s="315" t="s">
        <v>133</v>
      </c>
      <c r="L646" s="315" t="s">
        <v>133</v>
      </c>
      <c r="M646" s="315" t="s">
        <v>133</v>
      </c>
      <c r="N646" s="315" t="s">
        <v>133</v>
      </c>
      <c r="O646" s="315" t="s">
        <v>133</v>
      </c>
      <c r="P646" s="315" t="s">
        <v>133</v>
      </c>
      <c r="Q646" s="315" t="s">
        <v>133</v>
      </c>
    </row>
    <row r="647" spans="1:17">
      <c r="A647" t="s">
        <v>237</v>
      </c>
      <c r="B647" t="s">
        <v>212</v>
      </c>
      <c r="C647" t="s">
        <v>213</v>
      </c>
      <c r="D647" t="s">
        <v>147</v>
      </c>
      <c r="E647" t="s">
        <v>148</v>
      </c>
      <c r="F647" s="316">
        <v>0</v>
      </c>
      <c r="G647" s="316">
        <v>0</v>
      </c>
      <c r="H647" s="316">
        <v>0</v>
      </c>
      <c r="I647" s="315" t="s">
        <v>133</v>
      </c>
      <c r="J647" s="315" t="s">
        <v>133</v>
      </c>
      <c r="K647" s="315" t="s">
        <v>133</v>
      </c>
      <c r="L647" s="315" t="s">
        <v>133</v>
      </c>
      <c r="M647" s="315" t="s">
        <v>133</v>
      </c>
      <c r="N647" s="315" t="s">
        <v>133</v>
      </c>
      <c r="O647" s="315" t="s">
        <v>133</v>
      </c>
      <c r="P647" s="315" t="s">
        <v>133</v>
      </c>
      <c r="Q647" s="315" t="s">
        <v>133</v>
      </c>
    </row>
    <row r="648" spans="1:17">
      <c r="A648" t="s">
        <v>237</v>
      </c>
      <c r="B648" t="s">
        <v>214</v>
      </c>
      <c r="C648" t="s">
        <v>215</v>
      </c>
      <c r="D648" t="s">
        <v>147</v>
      </c>
      <c r="E648" t="s">
        <v>134</v>
      </c>
      <c r="F648" s="315" t="s">
        <v>133</v>
      </c>
      <c r="G648" s="315" t="s">
        <v>133</v>
      </c>
      <c r="H648" s="315" t="s">
        <v>133</v>
      </c>
      <c r="I648" s="315" t="s">
        <v>133</v>
      </c>
      <c r="J648" s="315" t="s">
        <v>133</v>
      </c>
      <c r="K648" s="315" t="s">
        <v>133</v>
      </c>
      <c r="L648" s="315" t="s">
        <v>133</v>
      </c>
      <c r="M648" s="315" t="s">
        <v>133</v>
      </c>
      <c r="N648" s="315" t="s">
        <v>133</v>
      </c>
      <c r="O648" s="315" t="s">
        <v>133</v>
      </c>
      <c r="P648" s="315" t="s">
        <v>133</v>
      </c>
      <c r="Q648" s="316">
        <v>0</v>
      </c>
    </row>
    <row r="649" spans="1:17">
      <c r="A649" t="s">
        <v>237</v>
      </c>
      <c r="B649" t="s">
        <v>216</v>
      </c>
      <c r="C649" t="s">
        <v>217</v>
      </c>
      <c r="D649" t="s">
        <v>147</v>
      </c>
      <c r="E649" t="s">
        <v>134</v>
      </c>
      <c r="F649" s="315" t="s">
        <v>133</v>
      </c>
      <c r="G649" s="315" t="s">
        <v>133</v>
      </c>
      <c r="H649" s="315" t="s">
        <v>133</v>
      </c>
      <c r="I649" s="315" t="s">
        <v>133</v>
      </c>
      <c r="J649" s="315" t="s">
        <v>133</v>
      </c>
      <c r="K649" s="315" t="s">
        <v>133</v>
      </c>
      <c r="L649" s="315" t="s">
        <v>133</v>
      </c>
      <c r="M649" s="315" t="s">
        <v>133</v>
      </c>
      <c r="N649" s="315" t="s">
        <v>133</v>
      </c>
      <c r="O649" s="315" t="s">
        <v>133</v>
      </c>
      <c r="P649" s="315" t="s">
        <v>133</v>
      </c>
      <c r="Q649" s="316">
        <v>0</v>
      </c>
    </row>
    <row r="650" spans="1:17">
      <c r="A650" t="s">
        <v>237</v>
      </c>
      <c r="B650" t="s">
        <v>218</v>
      </c>
      <c r="C650" t="s">
        <v>219</v>
      </c>
      <c r="D650" t="s">
        <v>147</v>
      </c>
      <c r="E650" t="s">
        <v>134</v>
      </c>
      <c r="F650" s="315" t="s">
        <v>133</v>
      </c>
      <c r="G650" s="315" t="s">
        <v>133</v>
      </c>
      <c r="H650" s="315" t="s">
        <v>133</v>
      </c>
      <c r="I650" s="315" t="s">
        <v>133</v>
      </c>
      <c r="J650" s="315" t="s">
        <v>133</v>
      </c>
      <c r="K650" s="315" t="s">
        <v>133</v>
      </c>
      <c r="L650" s="315" t="s">
        <v>133</v>
      </c>
      <c r="M650" s="315" t="s">
        <v>133</v>
      </c>
      <c r="N650" s="315" t="s">
        <v>133</v>
      </c>
      <c r="O650" s="315" t="s">
        <v>133</v>
      </c>
      <c r="P650" s="315" t="s">
        <v>133</v>
      </c>
      <c r="Q650" s="316">
        <v>0</v>
      </c>
    </row>
    <row r="651" spans="1:17">
      <c r="A651" t="s">
        <v>237</v>
      </c>
      <c r="B651" t="s">
        <v>220</v>
      </c>
      <c r="C651" t="s">
        <v>206</v>
      </c>
      <c r="D651" t="s">
        <v>207</v>
      </c>
      <c r="E651" t="s">
        <v>134</v>
      </c>
      <c r="F651" s="315" t="s">
        <v>133</v>
      </c>
      <c r="G651" s="315" t="s">
        <v>133</v>
      </c>
      <c r="H651" s="315" t="s">
        <v>133</v>
      </c>
      <c r="I651" s="315" t="s">
        <v>133</v>
      </c>
      <c r="J651" s="315" t="s">
        <v>133</v>
      </c>
      <c r="K651" s="315" t="s">
        <v>133</v>
      </c>
      <c r="L651" s="315" t="s">
        <v>133</v>
      </c>
      <c r="M651" s="315" t="s">
        <v>133</v>
      </c>
      <c r="N651" s="315" t="s">
        <v>133</v>
      </c>
      <c r="O651" s="315" t="s">
        <v>133</v>
      </c>
      <c r="P651" s="315" t="s">
        <v>133</v>
      </c>
      <c r="Q651" s="319">
        <v>0.44631227029378201</v>
      </c>
    </row>
    <row r="652" spans="1:17">
      <c r="A652" t="s">
        <v>237</v>
      </c>
      <c r="B652" t="s">
        <v>221</v>
      </c>
      <c r="C652" t="s">
        <v>209</v>
      </c>
      <c r="D652" t="s">
        <v>207</v>
      </c>
      <c r="E652" t="s">
        <v>134</v>
      </c>
      <c r="F652" s="315" t="s">
        <v>133</v>
      </c>
      <c r="G652" s="315" t="s">
        <v>133</v>
      </c>
      <c r="H652" s="315" t="s">
        <v>133</v>
      </c>
      <c r="I652" s="315" t="s">
        <v>133</v>
      </c>
      <c r="J652" s="315" t="s">
        <v>133</v>
      </c>
      <c r="K652" s="315" t="s">
        <v>133</v>
      </c>
      <c r="L652" s="315" t="s">
        <v>133</v>
      </c>
      <c r="M652" s="315" t="s">
        <v>133</v>
      </c>
      <c r="N652" s="315" t="s">
        <v>133</v>
      </c>
      <c r="O652" s="315" t="s">
        <v>133</v>
      </c>
      <c r="P652" s="315" t="s">
        <v>133</v>
      </c>
      <c r="Q652" s="319">
        <v>0.55368772970621805</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99"/>
  </sheetPr>
  <dimension ref="A1:L84"/>
  <sheetViews>
    <sheetView zoomScale="80" zoomScaleNormal="80" workbookViewId="0"/>
  </sheetViews>
  <sheetFormatPr defaultRowHeight="13.8"/>
  <cols>
    <col min="2" max="2" width="40.69921875" customWidth="1"/>
    <col min="3" max="3" width="65.3984375" customWidth="1"/>
  </cols>
  <sheetData>
    <row r="1" spans="1:12" ht="14.4">
      <c r="C1" s="325" t="s">
        <v>238</v>
      </c>
      <c r="E1" s="325" t="s">
        <v>239</v>
      </c>
    </row>
    <row r="2" spans="1:12" ht="14.4">
      <c r="A2" s="324" t="s">
        <v>127</v>
      </c>
      <c r="B2" s="324" t="s">
        <v>128</v>
      </c>
      <c r="C2" s="324" t="s">
        <v>129</v>
      </c>
      <c r="D2" s="324" t="s">
        <v>130</v>
      </c>
      <c r="E2" s="324" t="s">
        <v>131</v>
      </c>
      <c r="F2" s="324" t="s">
        <v>138</v>
      </c>
      <c r="G2" s="324" t="s">
        <v>139</v>
      </c>
      <c r="H2" s="324" t="s">
        <v>140</v>
      </c>
      <c r="I2" s="324" t="s">
        <v>141</v>
      </c>
      <c r="J2" s="324" t="s">
        <v>142</v>
      </c>
      <c r="K2" s="324" t="s">
        <v>240</v>
      </c>
      <c r="L2" s="324" t="s">
        <v>143</v>
      </c>
    </row>
    <row r="4" spans="1:12" ht="14.4">
      <c r="F4" s="324" t="s">
        <v>241</v>
      </c>
      <c r="G4" s="324" t="s">
        <v>241</v>
      </c>
      <c r="H4" s="324" t="s">
        <v>241</v>
      </c>
      <c r="I4" s="324" t="s">
        <v>241</v>
      </c>
      <c r="J4" s="324" t="s">
        <v>241</v>
      </c>
      <c r="K4" s="324" t="s">
        <v>241</v>
      </c>
      <c r="L4" s="324" t="s">
        <v>241</v>
      </c>
    </row>
    <row r="5" spans="1:12" ht="14.4">
      <c r="F5" s="324" t="s">
        <v>242</v>
      </c>
      <c r="G5" s="324" t="s">
        <v>242</v>
      </c>
      <c r="H5" s="324" t="s">
        <v>242</v>
      </c>
      <c r="I5" s="324" t="s">
        <v>242</v>
      </c>
      <c r="J5" s="324" t="s">
        <v>242</v>
      </c>
      <c r="K5" s="324" t="s">
        <v>242</v>
      </c>
      <c r="L5" s="324" t="s">
        <v>242</v>
      </c>
    </row>
    <row r="6" spans="1:12" ht="14.4">
      <c r="F6" s="324" t="s">
        <v>137</v>
      </c>
      <c r="G6" s="324" t="s">
        <v>137</v>
      </c>
      <c r="H6" s="324" t="s">
        <v>137</v>
      </c>
      <c r="I6" s="324" t="s">
        <v>137</v>
      </c>
      <c r="J6" s="324" t="s">
        <v>137</v>
      </c>
      <c r="K6" s="324" t="s">
        <v>137</v>
      </c>
      <c r="L6" s="324" t="s">
        <v>137</v>
      </c>
    </row>
    <row r="7" spans="1:12">
      <c r="A7" t="s">
        <v>228</v>
      </c>
      <c r="B7" t="s">
        <v>243</v>
      </c>
      <c r="C7" t="s">
        <v>244</v>
      </c>
      <c r="D7" t="s">
        <v>147</v>
      </c>
      <c r="E7" t="s">
        <v>241</v>
      </c>
      <c r="F7" s="315" t="s">
        <v>133</v>
      </c>
      <c r="G7" s="315" t="s">
        <v>133</v>
      </c>
      <c r="H7" s="316">
        <v>78.869</v>
      </c>
      <c r="I7" s="316">
        <v>68.533291692527513</v>
      </c>
      <c r="J7" s="316">
        <v>84.094999999999999</v>
      </c>
      <c r="K7" s="315" t="s">
        <v>133</v>
      </c>
      <c r="L7" s="315" t="s">
        <v>133</v>
      </c>
    </row>
    <row r="8" spans="1:12">
      <c r="A8" t="s">
        <v>228</v>
      </c>
      <c r="B8" t="s">
        <v>245</v>
      </c>
      <c r="C8" t="s">
        <v>246</v>
      </c>
      <c r="D8" t="s">
        <v>147</v>
      </c>
      <c r="E8" t="s">
        <v>241</v>
      </c>
      <c r="F8" s="315" t="s">
        <v>133</v>
      </c>
      <c r="G8" s="315" t="s">
        <v>133</v>
      </c>
      <c r="H8" s="316">
        <v>1015.163538420582</v>
      </c>
      <c r="I8" s="316">
        <v>981.82972685737866</v>
      </c>
      <c r="J8" s="316">
        <v>1068.025983936021</v>
      </c>
      <c r="K8" s="315" t="s">
        <v>133</v>
      </c>
      <c r="L8" s="315" t="s">
        <v>133</v>
      </c>
    </row>
    <row r="9" spans="1:12">
      <c r="A9" t="s">
        <v>228</v>
      </c>
      <c r="B9" t="s">
        <v>247</v>
      </c>
      <c r="C9" t="s">
        <v>248</v>
      </c>
      <c r="D9" t="s">
        <v>147</v>
      </c>
      <c r="E9" t="s">
        <v>241</v>
      </c>
      <c r="F9" s="315" t="s">
        <v>133</v>
      </c>
      <c r="G9" s="315" t="s">
        <v>133</v>
      </c>
      <c r="H9" s="316">
        <v>944.79100000000005</v>
      </c>
      <c r="I9" s="316">
        <v>1123.217778030232</v>
      </c>
      <c r="J9" s="316">
        <v>1133.4110000000001</v>
      </c>
      <c r="K9" s="315" t="s">
        <v>133</v>
      </c>
      <c r="L9" s="315" t="s">
        <v>133</v>
      </c>
    </row>
    <row r="10" spans="1:12">
      <c r="A10" t="s">
        <v>228</v>
      </c>
      <c r="B10" t="s">
        <v>249</v>
      </c>
      <c r="C10" t="s">
        <v>250</v>
      </c>
      <c r="D10" t="s">
        <v>147</v>
      </c>
      <c r="E10" t="s">
        <v>241</v>
      </c>
      <c r="F10" s="315" t="s">
        <v>133</v>
      </c>
      <c r="G10" s="315" t="s">
        <v>133</v>
      </c>
      <c r="H10" s="316">
        <v>155.33500000000001</v>
      </c>
      <c r="I10" s="316">
        <v>188.13242467857549</v>
      </c>
      <c r="J10" s="316">
        <v>134.82900000000001</v>
      </c>
      <c r="K10" s="315" t="s">
        <v>133</v>
      </c>
      <c r="L10" s="315" t="s">
        <v>133</v>
      </c>
    </row>
    <row r="11" spans="1:12">
      <c r="A11" t="s">
        <v>228</v>
      </c>
      <c r="B11" t="s">
        <v>251</v>
      </c>
      <c r="C11" t="s">
        <v>252</v>
      </c>
      <c r="D11" t="s">
        <v>147</v>
      </c>
      <c r="E11" t="s">
        <v>241</v>
      </c>
      <c r="F11" s="315" t="s">
        <v>133</v>
      </c>
      <c r="G11" s="315" t="s">
        <v>133</v>
      </c>
      <c r="H11" s="316">
        <v>33.323999999999998</v>
      </c>
      <c r="I11" s="316">
        <v>30.250336672528441</v>
      </c>
      <c r="J11" s="316">
        <v>16.844999999999999</v>
      </c>
      <c r="K11" s="315" t="s">
        <v>133</v>
      </c>
      <c r="L11" s="315" t="s">
        <v>133</v>
      </c>
    </row>
    <row r="12" spans="1:12">
      <c r="A12" t="s">
        <v>228</v>
      </c>
      <c r="B12" t="s">
        <v>253</v>
      </c>
      <c r="C12" t="s">
        <v>254</v>
      </c>
      <c r="D12" t="s">
        <v>147</v>
      </c>
      <c r="E12" t="s">
        <v>241</v>
      </c>
      <c r="F12" s="315" t="s">
        <v>133</v>
      </c>
      <c r="G12" s="315" t="s">
        <v>133</v>
      </c>
      <c r="H12" s="316">
        <v>3.3239999999999998</v>
      </c>
      <c r="I12" s="316">
        <v>3.5256166982922168</v>
      </c>
      <c r="J12" s="316">
        <v>3.8119999999999998</v>
      </c>
      <c r="K12" s="315" t="s">
        <v>133</v>
      </c>
      <c r="L12" s="315" t="s">
        <v>133</v>
      </c>
    </row>
    <row r="13" spans="1:12">
      <c r="A13" t="s">
        <v>228</v>
      </c>
      <c r="B13" t="s">
        <v>255</v>
      </c>
      <c r="C13" t="s">
        <v>256</v>
      </c>
      <c r="D13" t="s">
        <v>147</v>
      </c>
      <c r="E13" t="s">
        <v>241</v>
      </c>
      <c r="F13" s="315" t="s">
        <v>133</v>
      </c>
      <c r="G13" s="315" t="s">
        <v>133</v>
      </c>
      <c r="H13" s="316">
        <v>68</v>
      </c>
      <c r="I13" s="316">
        <v>73.183111954459136</v>
      </c>
      <c r="J13" s="316">
        <v>77.987000000000009</v>
      </c>
      <c r="K13" s="315" t="s">
        <v>133</v>
      </c>
      <c r="L13" s="315" t="s">
        <v>133</v>
      </c>
    </row>
    <row r="14" spans="1:12">
      <c r="A14" t="s">
        <v>228</v>
      </c>
      <c r="B14" t="s">
        <v>257</v>
      </c>
      <c r="C14" t="s">
        <v>258</v>
      </c>
      <c r="D14" t="s">
        <v>147</v>
      </c>
      <c r="E14" t="s">
        <v>241</v>
      </c>
      <c r="F14" s="315" t="s">
        <v>133</v>
      </c>
      <c r="G14" s="315" t="s">
        <v>133</v>
      </c>
      <c r="H14" s="316">
        <v>43.67</v>
      </c>
      <c r="I14" s="316">
        <v>44.136622390891802</v>
      </c>
      <c r="J14" s="316">
        <v>53.222999999999999</v>
      </c>
      <c r="K14" s="315" t="s">
        <v>133</v>
      </c>
      <c r="L14" s="315" t="s">
        <v>133</v>
      </c>
    </row>
    <row r="15" spans="1:12">
      <c r="A15" t="s">
        <v>228</v>
      </c>
      <c r="B15" t="s">
        <v>259</v>
      </c>
      <c r="C15" t="s">
        <v>260</v>
      </c>
      <c r="D15" t="s">
        <v>147</v>
      </c>
      <c r="E15" t="s">
        <v>241</v>
      </c>
      <c r="F15" s="315" t="s">
        <v>133</v>
      </c>
      <c r="G15" s="315" t="s">
        <v>133</v>
      </c>
      <c r="H15" s="316">
        <v>0.499</v>
      </c>
      <c r="I15" s="316">
        <v>0.48766603415559728</v>
      </c>
      <c r="J15" s="316">
        <v>0.6080000000000001</v>
      </c>
      <c r="K15" s="315" t="s">
        <v>133</v>
      </c>
      <c r="L15" s="315" t="s">
        <v>133</v>
      </c>
    </row>
    <row r="16" spans="1:12">
      <c r="A16" t="s">
        <v>228</v>
      </c>
      <c r="B16" t="s">
        <v>261</v>
      </c>
      <c r="C16" t="s">
        <v>262</v>
      </c>
      <c r="D16" t="s">
        <v>147</v>
      </c>
      <c r="E16" t="s">
        <v>241</v>
      </c>
      <c r="F16" s="315" t="s">
        <v>133</v>
      </c>
      <c r="G16" s="315" t="s">
        <v>133</v>
      </c>
      <c r="H16" s="316">
        <v>0</v>
      </c>
      <c r="I16" s="316">
        <v>0</v>
      </c>
      <c r="J16" s="316">
        <v>0</v>
      </c>
      <c r="K16" s="315" t="s">
        <v>133</v>
      </c>
      <c r="L16" s="315" t="s">
        <v>133</v>
      </c>
    </row>
    <row r="17" spans="1:12">
      <c r="A17" t="s">
        <v>228</v>
      </c>
      <c r="B17" t="s">
        <v>263</v>
      </c>
      <c r="C17" t="s">
        <v>264</v>
      </c>
      <c r="D17" t="s">
        <v>147</v>
      </c>
      <c r="E17" t="s">
        <v>241</v>
      </c>
      <c r="F17" s="315" t="s">
        <v>133</v>
      </c>
      <c r="G17" s="315" t="s">
        <v>133</v>
      </c>
      <c r="H17" s="316">
        <v>23.579000000000001</v>
      </c>
      <c r="I17" s="316">
        <v>23.725806451612879</v>
      </c>
      <c r="J17" s="316">
        <v>22.574000000000002</v>
      </c>
      <c r="K17" s="315" t="s">
        <v>133</v>
      </c>
      <c r="L17" s="315" t="s">
        <v>133</v>
      </c>
    </row>
    <row r="18" spans="1:12">
      <c r="A18" t="s">
        <v>228</v>
      </c>
      <c r="B18" t="s">
        <v>265</v>
      </c>
      <c r="C18" t="s">
        <v>266</v>
      </c>
      <c r="D18" t="s">
        <v>147</v>
      </c>
      <c r="E18" t="s">
        <v>241</v>
      </c>
      <c r="F18" s="315" t="s">
        <v>133</v>
      </c>
      <c r="G18" s="315" t="s">
        <v>133</v>
      </c>
      <c r="H18" s="316">
        <v>0</v>
      </c>
      <c r="I18" s="316">
        <v>0</v>
      </c>
      <c r="J18" s="316">
        <v>0</v>
      </c>
      <c r="K18" s="315" t="s">
        <v>133</v>
      </c>
      <c r="L18" s="315" t="s">
        <v>133</v>
      </c>
    </row>
    <row r="19" spans="1:12">
      <c r="A19" t="s">
        <v>228</v>
      </c>
      <c r="B19" t="s">
        <v>267</v>
      </c>
      <c r="C19" t="s">
        <v>268</v>
      </c>
      <c r="D19" t="s">
        <v>147</v>
      </c>
      <c r="E19" t="s">
        <v>241</v>
      </c>
      <c r="F19" s="315" t="s">
        <v>133</v>
      </c>
      <c r="G19" s="315" t="s">
        <v>133</v>
      </c>
      <c r="H19" s="316">
        <v>5.3220000000000001</v>
      </c>
      <c r="I19" s="316">
        <v>6.3719165085388942</v>
      </c>
      <c r="J19" s="316">
        <v>0.84600000000000009</v>
      </c>
      <c r="K19" s="315" t="s">
        <v>133</v>
      </c>
      <c r="L19" s="315" t="s">
        <v>133</v>
      </c>
    </row>
    <row r="20" spans="1:12">
      <c r="A20" t="s">
        <v>228</v>
      </c>
      <c r="B20" t="s">
        <v>269</v>
      </c>
      <c r="C20" t="s">
        <v>270</v>
      </c>
      <c r="D20" t="s">
        <v>147</v>
      </c>
      <c r="E20" t="s">
        <v>241</v>
      </c>
      <c r="F20" s="315" t="s">
        <v>133</v>
      </c>
      <c r="G20" s="315" t="s">
        <v>133</v>
      </c>
      <c r="H20" s="316">
        <v>1.55</v>
      </c>
      <c r="I20" s="316">
        <v>7.1157495256166922E-2</v>
      </c>
      <c r="J20" s="316">
        <v>5.0999999999999997E-2</v>
      </c>
      <c r="K20" s="315" t="s">
        <v>133</v>
      </c>
      <c r="L20" s="315" t="s">
        <v>133</v>
      </c>
    </row>
    <row r="21" spans="1:12">
      <c r="A21" t="s">
        <v>228</v>
      </c>
      <c r="B21" t="s">
        <v>271</v>
      </c>
      <c r="C21" t="s">
        <v>272</v>
      </c>
      <c r="D21" t="s">
        <v>147</v>
      </c>
      <c r="E21" t="s">
        <v>241</v>
      </c>
      <c r="F21" s="315" t="s">
        <v>133</v>
      </c>
      <c r="G21" s="315" t="s">
        <v>133</v>
      </c>
      <c r="H21" s="316">
        <v>0</v>
      </c>
      <c r="I21" s="316">
        <v>0</v>
      </c>
      <c r="J21" s="316">
        <v>0</v>
      </c>
      <c r="K21" s="315" t="s">
        <v>133</v>
      </c>
      <c r="L21" s="315" t="s">
        <v>133</v>
      </c>
    </row>
    <row r="22" spans="1:12">
      <c r="A22" t="s">
        <v>228</v>
      </c>
      <c r="B22" t="s">
        <v>273</v>
      </c>
      <c r="C22" t="s">
        <v>274</v>
      </c>
      <c r="D22" t="s">
        <v>207</v>
      </c>
      <c r="E22" t="s">
        <v>241</v>
      </c>
      <c r="F22" s="315" t="s">
        <v>133</v>
      </c>
      <c r="G22" s="315" t="s">
        <v>133</v>
      </c>
      <c r="H22" s="319">
        <v>0</v>
      </c>
      <c r="I22" s="319">
        <v>0</v>
      </c>
      <c r="J22" s="319">
        <v>0</v>
      </c>
      <c r="K22" s="315" t="s">
        <v>133</v>
      </c>
      <c r="L22" s="315" t="s">
        <v>133</v>
      </c>
    </row>
    <row r="23" spans="1:12">
      <c r="A23" t="s">
        <v>228</v>
      </c>
      <c r="B23" t="s">
        <v>275</v>
      </c>
      <c r="C23" t="s">
        <v>276</v>
      </c>
      <c r="D23" t="s">
        <v>207</v>
      </c>
      <c r="E23" t="s">
        <v>241</v>
      </c>
      <c r="F23" s="315" t="s">
        <v>133</v>
      </c>
      <c r="G23" s="315" t="s">
        <v>133</v>
      </c>
      <c r="H23" s="319">
        <v>1</v>
      </c>
      <c r="I23" s="319">
        <v>1</v>
      </c>
      <c r="J23" s="319">
        <v>1</v>
      </c>
      <c r="K23" s="315" t="s">
        <v>133</v>
      </c>
      <c r="L23" s="315" t="s">
        <v>133</v>
      </c>
    </row>
    <row r="24" spans="1:12">
      <c r="A24" t="s">
        <v>228</v>
      </c>
      <c r="B24" t="s">
        <v>277</v>
      </c>
      <c r="C24" t="s">
        <v>278</v>
      </c>
      <c r="D24" t="s">
        <v>207</v>
      </c>
      <c r="E24" t="s">
        <v>241</v>
      </c>
      <c r="F24" s="315" t="s">
        <v>133</v>
      </c>
      <c r="G24" s="315" t="s">
        <v>133</v>
      </c>
      <c r="H24" s="319">
        <v>0</v>
      </c>
      <c r="I24" s="319">
        <v>0</v>
      </c>
      <c r="J24" s="319">
        <v>0</v>
      </c>
      <c r="K24" s="315" t="s">
        <v>133</v>
      </c>
      <c r="L24" s="315" t="s">
        <v>133</v>
      </c>
    </row>
    <row r="25" spans="1:12">
      <c r="A25" t="s">
        <v>228</v>
      </c>
      <c r="B25" t="s">
        <v>279</v>
      </c>
      <c r="C25" t="s">
        <v>280</v>
      </c>
      <c r="D25" t="s">
        <v>207</v>
      </c>
      <c r="E25" t="s">
        <v>241</v>
      </c>
      <c r="F25" s="315" t="s">
        <v>133</v>
      </c>
      <c r="G25" s="315" t="s">
        <v>133</v>
      </c>
      <c r="H25" s="319">
        <v>0</v>
      </c>
      <c r="I25" s="319">
        <v>0</v>
      </c>
      <c r="J25" s="319">
        <v>0</v>
      </c>
      <c r="K25" s="315" t="s">
        <v>133</v>
      </c>
      <c r="L25" s="315" t="s">
        <v>133</v>
      </c>
    </row>
    <row r="26" spans="1:12">
      <c r="A26" t="s">
        <v>228</v>
      </c>
      <c r="B26" t="s">
        <v>281</v>
      </c>
      <c r="C26" t="s">
        <v>282</v>
      </c>
      <c r="D26" t="s">
        <v>207</v>
      </c>
      <c r="E26" t="s">
        <v>241</v>
      </c>
      <c r="F26" s="315" t="s">
        <v>133</v>
      </c>
      <c r="G26" s="315" t="s">
        <v>133</v>
      </c>
      <c r="H26" s="319">
        <v>0</v>
      </c>
      <c r="I26" s="319">
        <v>0</v>
      </c>
      <c r="J26" s="319">
        <v>0</v>
      </c>
      <c r="K26" s="315" t="s">
        <v>133</v>
      </c>
      <c r="L26" s="315" t="s">
        <v>133</v>
      </c>
    </row>
    <row r="27" spans="1:12">
      <c r="A27" t="s">
        <v>228</v>
      </c>
      <c r="B27" t="s">
        <v>283</v>
      </c>
      <c r="C27" t="s">
        <v>284</v>
      </c>
      <c r="D27" t="s">
        <v>147</v>
      </c>
      <c r="E27" t="s">
        <v>241</v>
      </c>
      <c r="F27" s="315" t="s">
        <v>133</v>
      </c>
      <c r="G27" s="315" t="s">
        <v>133</v>
      </c>
      <c r="H27" s="316">
        <v>0</v>
      </c>
      <c r="I27" s="316">
        <v>0</v>
      </c>
      <c r="J27" s="316">
        <v>0</v>
      </c>
      <c r="K27" s="316">
        <v>0</v>
      </c>
      <c r="L27" s="315" t="s">
        <v>133</v>
      </c>
    </row>
    <row r="28" spans="1:12">
      <c r="A28" t="s">
        <v>228</v>
      </c>
      <c r="B28" t="s">
        <v>285</v>
      </c>
      <c r="C28" t="s">
        <v>286</v>
      </c>
      <c r="D28" t="s">
        <v>147</v>
      </c>
      <c r="E28" t="s">
        <v>241</v>
      </c>
      <c r="F28" s="315" t="s">
        <v>133</v>
      </c>
      <c r="G28" s="315" t="s">
        <v>133</v>
      </c>
      <c r="H28" s="316">
        <v>0</v>
      </c>
      <c r="I28" s="316">
        <v>0</v>
      </c>
      <c r="J28" s="316">
        <v>0</v>
      </c>
      <c r="K28" s="316">
        <v>0</v>
      </c>
      <c r="L28" s="315" t="s">
        <v>133</v>
      </c>
    </row>
    <row r="29" spans="1:12">
      <c r="A29" t="s">
        <v>228</v>
      </c>
      <c r="B29" t="s">
        <v>287</v>
      </c>
      <c r="C29" t="s">
        <v>288</v>
      </c>
      <c r="D29" t="s">
        <v>147</v>
      </c>
      <c r="E29" t="s">
        <v>241</v>
      </c>
      <c r="F29" s="315" t="s">
        <v>133</v>
      </c>
      <c r="G29" s="315" t="s">
        <v>133</v>
      </c>
      <c r="H29" s="316">
        <v>0</v>
      </c>
      <c r="I29" s="316">
        <v>0</v>
      </c>
      <c r="J29" s="316">
        <v>0</v>
      </c>
      <c r="K29" s="316">
        <v>0</v>
      </c>
      <c r="L29" s="315" t="s">
        <v>133</v>
      </c>
    </row>
    <row r="30" spans="1:12">
      <c r="A30" t="s">
        <v>228</v>
      </c>
      <c r="B30" t="s">
        <v>289</v>
      </c>
      <c r="C30" t="s">
        <v>290</v>
      </c>
      <c r="D30" t="s">
        <v>147</v>
      </c>
      <c r="E30" t="s">
        <v>241</v>
      </c>
      <c r="F30" s="315" t="s">
        <v>133</v>
      </c>
      <c r="G30" s="315" t="s">
        <v>133</v>
      </c>
      <c r="H30" s="316">
        <v>0</v>
      </c>
      <c r="I30" s="316">
        <v>0</v>
      </c>
      <c r="J30" s="316">
        <v>0</v>
      </c>
      <c r="K30" s="316">
        <v>0</v>
      </c>
      <c r="L30" s="315" t="s">
        <v>133</v>
      </c>
    </row>
    <row r="31" spans="1:12">
      <c r="A31" t="s">
        <v>228</v>
      </c>
      <c r="B31" t="s">
        <v>291</v>
      </c>
      <c r="C31" t="s">
        <v>292</v>
      </c>
      <c r="D31" t="s">
        <v>147</v>
      </c>
      <c r="E31" t="s">
        <v>241</v>
      </c>
      <c r="F31" s="315" t="s">
        <v>133</v>
      </c>
      <c r="G31" s="315" t="s">
        <v>133</v>
      </c>
      <c r="H31" s="316">
        <v>0</v>
      </c>
      <c r="I31" s="316">
        <v>0</v>
      </c>
      <c r="J31" s="316">
        <v>0</v>
      </c>
      <c r="K31" s="316">
        <v>0</v>
      </c>
      <c r="L31" s="315" t="s">
        <v>133</v>
      </c>
    </row>
    <row r="32" spans="1:12">
      <c r="A32" t="s">
        <v>228</v>
      </c>
      <c r="B32" t="s">
        <v>293</v>
      </c>
      <c r="C32" t="s">
        <v>294</v>
      </c>
      <c r="D32" t="s">
        <v>147</v>
      </c>
      <c r="E32" t="s">
        <v>241</v>
      </c>
      <c r="F32" s="315" t="s">
        <v>133</v>
      </c>
      <c r="G32" s="315" t="s">
        <v>133</v>
      </c>
      <c r="H32" s="316">
        <v>0</v>
      </c>
      <c r="I32" s="316">
        <v>0</v>
      </c>
      <c r="J32" s="316">
        <v>0</v>
      </c>
      <c r="K32" s="316">
        <v>0</v>
      </c>
      <c r="L32" s="315" t="s">
        <v>133</v>
      </c>
    </row>
    <row r="33" spans="1:12">
      <c r="A33" t="s">
        <v>228</v>
      </c>
      <c r="B33" t="s">
        <v>295</v>
      </c>
      <c r="C33" t="s">
        <v>296</v>
      </c>
      <c r="D33" t="s">
        <v>147</v>
      </c>
      <c r="E33" t="s">
        <v>241</v>
      </c>
      <c r="F33" s="315" t="s">
        <v>133</v>
      </c>
      <c r="G33" s="315" t="s">
        <v>133</v>
      </c>
      <c r="H33" s="316">
        <v>0</v>
      </c>
      <c r="I33" s="316">
        <v>0</v>
      </c>
      <c r="J33" s="316">
        <v>0</v>
      </c>
      <c r="K33" s="316">
        <v>0</v>
      </c>
      <c r="L33" s="315" t="s">
        <v>133</v>
      </c>
    </row>
    <row r="34" spans="1:12">
      <c r="A34" t="s">
        <v>228</v>
      </c>
      <c r="B34" t="s">
        <v>297</v>
      </c>
      <c r="C34" t="s">
        <v>298</v>
      </c>
      <c r="D34" t="s">
        <v>147</v>
      </c>
      <c r="E34" t="s">
        <v>241</v>
      </c>
      <c r="F34" s="315" t="s">
        <v>133</v>
      </c>
      <c r="G34" s="315" t="s">
        <v>133</v>
      </c>
      <c r="H34" s="316">
        <v>0</v>
      </c>
      <c r="I34" s="316">
        <v>0</v>
      </c>
      <c r="J34" s="316">
        <v>0</v>
      </c>
      <c r="K34" s="316">
        <v>0</v>
      </c>
      <c r="L34" s="315" t="s">
        <v>133</v>
      </c>
    </row>
    <row r="35" spans="1:12">
      <c r="A35" t="s">
        <v>228</v>
      </c>
      <c r="B35" t="s">
        <v>299</v>
      </c>
      <c r="C35" t="s">
        <v>300</v>
      </c>
      <c r="D35" t="s">
        <v>147</v>
      </c>
      <c r="E35" t="s">
        <v>241</v>
      </c>
      <c r="F35" s="315" t="s">
        <v>133</v>
      </c>
      <c r="G35" s="315" t="s">
        <v>133</v>
      </c>
      <c r="H35" s="316">
        <v>0</v>
      </c>
      <c r="I35" s="316">
        <v>0</v>
      </c>
      <c r="J35" s="316">
        <v>0</v>
      </c>
      <c r="K35" s="316">
        <v>0</v>
      </c>
      <c r="L35" s="315" t="s">
        <v>133</v>
      </c>
    </row>
    <row r="36" spans="1:12">
      <c r="A36" t="s">
        <v>228</v>
      </c>
      <c r="B36" t="s">
        <v>301</v>
      </c>
      <c r="C36" t="s">
        <v>302</v>
      </c>
      <c r="D36" t="s">
        <v>147</v>
      </c>
      <c r="E36" t="s">
        <v>241</v>
      </c>
      <c r="F36" s="315" t="s">
        <v>133</v>
      </c>
      <c r="G36" s="315" t="s">
        <v>133</v>
      </c>
      <c r="H36" s="316">
        <v>0</v>
      </c>
      <c r="I36" s="316">
        <v>0</v>
      </c>
      <c r="J36" s="316">
        <v>0</v>
      </c>
      <c r="K36" s="316">
        <v>0</v>
      </c>
      <c r="L36" s="315" t="s">
        <v>133</v>
      </c>
    </row>
    <row r="37" spans="1:12">
      <c r="A37" t="s">
        <v>228</v>
      </c>
      <c r="B37" t="s">
        <v>303</v>
      </c>
      <c r="C37" t="s">
        <v>304</v>
      </c>
      <c r="D37" t="s">
        <v>147</v>
      </c>
      <c r="E37" t="s">
        <v>241</v>
      </c>
      <c r="F37" s="315" t="s">
        <v>133</v>
      </c>
      <c r="G37" s="315" t="s">
        <v>133</v>
      </c>
      <c r="H37" s="316">
        <v>0</v>
      </c>
      <c r="I37" s="316">
        <v>0</v>
      </c>
      <c r="J37" s="316">
        <v>0</v>
      </c>
      <c r="K37" s="316">
        <v>0</v>
      </c>
      <c r="L37" s="315" t="s">
        <v>133</v>
      </c>
    </row>
    <row r="38" spans="1:12">
      <c r="A38" t="s">
        <v>228</v>
      </c>
      <c r="B38" t="s">
        <v>305</v>
      </c>
      <c r="C38" t="s">
        <v>306</v>
      </c>
      <c r="D38" t="s">
        <v>147</v>
      </c>
      <c r="E38" t="s">
        <v>241</v>
      </c>
      <c r="F38" s="315" t="s">
        <v>133</v>
      </c>
      <c r="G38" s="315" t="s">
        <v>133</v>
      </c>
      <c r="H38" s="316">
        <v>0</v>
      </c>
      <c r="I38" s="316">
        <v>0</v>
      </c>
      <c r="J38" s="316">
        <v>0</v>
      </c>
      <c r="K38" s="316">
        <v>0</v>
      </c>
      <c r="L38" s="315" t="s">
        <v>133</v>
      </c>
    </row>
    <row r="39" spans="1:12">
      <c r="A39" t="s">
        <v>228</v>
      </c>
      <c r="B39" t="s">
        <v>307</v>
      </c>
      <c r="C39" t="s">
        <v>308</v>
      </c>
      <c r="D39" t="s">
        <v>147</v>
      </c>
      <c r="E39" t="s">
        <v>241</v>
      </c>
      <c r="F39" s="315" t="s">
        <v>133</v>
      </c>
      <c r="G39" s="315" t="s">
        <v>133</v>
      </c>
      <c r="H39" s="316">
        <v>0</v>
      </c>
      <c r="I39" s="316">
        <v>0</v>
      </c>
      <c r="J39" s="316">
        <v>0</v>
      </c>
      <c r="K39" s="316">
        <v>0</v>
      </c>
      <c r="L39" s="315" t="s">
        <v>133</v>
      </c>
    </row>
    <row r="40" spans="1:12">
      <c r="A40" t="s">
        <v>228</v>
      </c>
      <c r="B40" t="s">
        <v>309</v>
      </c>
      <c r="C40" t="s">
        <v>310</v>
      </c>
      <c r="D40" t="s">
        <v>311</v>
      </c>
      <c r="E40" t="s">
        <v>241</v>
      </c>
      <c r="F40" s="320">
        <v>108.6</v>
      </c>
      <c r="G40" s="320">
        <v>110.4</v>
      </c>
      <c r="H40" s="320">
        <v>119</v>
      </c>
      <c r="I40" s="320">
        <v>128.30000000000001</v>
      </c>
      <c r="J40" s="375">
        <v>132.19999999999999</v>
      </c>
      <c r="K40" s="320">
        <v>133.18422813773361</v>
      </c>
      <c r="L40" s="315" t="s">
        <v>133</v>
      </c>
    </row>
    <row r="41" spans="1:12">
      <c r="A41" t="s">
        <v>228</v>
      </c>
      <c r="B41" t="s">
        <v>312</v>
      </c>
      <c r="C41" t="s">
        <v>313</v>
      </c>
      <c r="D41" t="s">
        <v>311</v>
      </c>
      <c r="E41" t="s">
        <v>241</v>
      </c>
      <c r="F41" s="320">
        <v>108.6</v>
      </c>
      <c r="G41" s="320">
        <v>111</v>
      </c>
      <c r="H41" s="320">
        <v>119.7</v>
      </c>
      <c r="I41" s="320">
        <v>129.1</v>
      </c>
      <c r="J41" s="375">
        <v>132.69999999999999</v>
      </c>
      <c r="K41" s="320">
        <v>133.25927789457521</v>
      </c>
      <c r="L41" s="315" t="s">
        <v>133</v>
      </c>
    </row>
    <row r="42" spans="1:12">
      <c r="A42" t="s">
        <v>228</v>
      </c>
      <c r="B42" t="s">
        <v>314</v>
      </c>
      <c r="C42" t="s">
        <v>315</v>
      </c>
      <c r="D42" t="s">
        <v>311</v>
      </c>
      <c r="E42" t="s">
        <v>241</v>
      </c>
      <c r="F42" s="320">
        <v>108.8</v>
      </c>
      <c r="G42" s="320">
        <v>111.4</v>
      </c>
      <c r="H42" s="320">
        <v>120.5</v>
      </c>
      <c r="I42" s="320">
        <v>129.4</v>
      </c>
      <c r="J42" s="375">
        <v>133</v>
      </c>
      <c r="K42" s="320">
        <v>133.33436994220509</v>
      </c>
      <c r="L42" s="315" t="s">
        <v>133</v>
      </c>
    </row>
    <row r="43" spans="1:12">
      <c r="A43" t="s">
        <v>228</v>
      </c>
      <c r="B43" t="s">
        <v>316</v>
      </c>
      <c r="C43" t="s">
        <v>317</v>
      </c>
      <c r="D43" t="s">
        <v>311</v>
      </c>
      <c r="E43" t="s">
        <v>241</v>
      </c>
      <c r="F43" s="320">
        <v>109.2</v>
      </c>
      <c r="G43" s="320">
        <v>111.4</v>
      </c>
      <c r="H43" s="320">
        <v>121.2</v>
      </c>
      <c r="I43" s="320">
        <v>129</v>
      </c>
      <c r="J43" s="375">
        <v>132.9</v>
      </c>
      <c r="K43" s="320">
        <v>133.40950430445429</v>
      </c>
      <c r="L43" s="315" t="s">
        <v>133</v>
      </c>
    </row>
    <row r="44" spans="1:12">
      <c r="A44" t="s">
        <v>228</v>
      </c>
      <c r="B44" t="s">
        <v>318</v>
      </c>
      <c r="C44" t="s">
        <v>319</v>
      </c>
      <c r="D44" t="s">
        <v>311</v>
      </c>
      <c r="E44" t="s">
        <v>241</v>
      </c>
      <c r="F44" s="320">
        <v>108.8</v>
      </c>
      <c r="G44" s="320">
        <v>112.1</v>
      </c>
      <c r="H44" s="320">
        <v>121.8</v>
      </c>
      <c r="I44" s="320">
        <v>129.4</v>
      </c>
      <c r="J44" s="375">
        <v>133.4</v>
      </c>
      <c r="K44" s="320">
        <v>133.48468100516729</v>
      </c>
      <c r="L44" s="315" t="s">
        <v>133</v>
      </c>
    </row>
    <row r="45" spans="1:12">
      <c r="A45" t="s">
        <v>228</v>
      </c>
      <c r="B45" t="s">
        <v>320</v>
      </c>
      <c r="C45" t="s">
        <v>321</v>
      </c>
      <c r="D45" t="s">
        <v>311</v>
      </c>
      <c r="E45" t="s">
        <v>241</v>
      </c>
      <c r="F45" s="320">
        <v>109.2</v>
      </c>
      <c r="G45" s="320">
        <v>112.4</v>
      </c>
      <c r="H45" s="320">
        <v>122.3</v>
      </c>
      <c r="I45" s="320">
        <v>130.1</v>
      </c>
      <c r="J45" s="375">
        <v>133.5</v>
      </c>
      <c r="K45" s="320">
        <v>133.55990006820201</v>
      </c>
      <c r="L45" s="315" t="s">
        <v>133</v>
      </c>
    </row>
    <row r="46" spans="1:12">
      <c r="A46" t="s">
        <v>228</v>
      </c>
      <c r="B46" t="s">
        <v>322</v>
      </c>
      <c r="C46" t="s">
        <v>323</v>
      </c>
      <c r="D46" t="s">
        <v>311</v>
      </c>
      <c r="E46" t="s">
        <v>241</v>
      </c>
      <c r="F46" s="320">
        <v>109.2</v>
      </c>
      <c r="G46" s="320">
        <v>113.4</v>
      </c>
      <c r="H46" s="320">
        <v>124.3</v>
      </c>
      <c r="I46" s="320">
        <v>130.19999999999999</v>
      </c>
      <c r="J46" s="375">
        <v>134.30000000000001</v>
      </c>
      <c r="K46" s="320">
        <v>133.63516151742951</v>
      </c>
      <c r="L46" s="315" t="s">
        <v>133</v>
      </c>
    </row>
    <row r="47" spans="1:12">
      <c r="A47" t="s">
        <v>228</v>
      </c>
      <c r="B47" t="s">
        <v>324</v>
      </c>
      <c r="C47" t="s">
        <v>325</v>
      </c>
      <c r="D47" t="s">
        <v>311</v>
      </c>
      <c r="E47" t="s">
        <v>241</v>
      </c>
      <c r="F47" s="320">
        <v>109.1</v>
      </c>
      <c r="G47" s="320">
        <v>114.1</v>
      </c>
      <c r="H47" s="320">
        <v>124.8</v>
      </c>
      <c r="I47" s="320">
        <v>130</v>
      </c>
      <c r="J47" s="375">
        <v>134.6</v>
      </c>
      <c r="K47" s="320">
        <v>133.71046537673479</v>
      </c>
      <c r="L47" s="315" t="s">
        <v>133</v>
      </c>
    </row>
    <row r="48" spans="1:12">
      <c r="A48" t="s">
        <v>228</v>
      </c>
      <c r="B48" t="s">
        <v>326</v>
      </c>
      <c r="C48" t="s">
        <v>327</v>
      </c>
      <c r="D48" t="s">
        <v>311</v>
      </c>
      <c r="E48" t="s">
        <v>241</v>
      </c>
      <c r="F48" s="320">
        <v>109.4</v>
      </c>
      <c r="G48" s="320">
        <v>114.7</v>
      </c>
      <c r="H48" s="320">
        <v>125.3</v>
      </c>
      <c r="I48" s="320">
        <v>130.5</v>
      </c>
      <c r="J48" s="375">
        <v>135.1</v>
      </c>
      <c r="K48" s="320">
        <v>133.78581167001599</v>
      </c>
      <c r="L48" s="315" t="s">
        <v>133</v>
      </c>
    </row>
    <row r="49" spans="1:12">
      <c r="A49" t="s">
        <v>228</v>
      </c>
      <c r="B49" t="s">
        <v>328</v>
      </c>
      <c r="C49" t="s">
        <v>329</v>
      </c>
      <c r="D49" t="s">
        <v>311</v>
      </c>
      <c r="E49" t="s">
        <v>241</v>
      </c>
      <c r="F49" s="320">
        <v>109.3</v>
      </c>
      <c r="G49" s="320">
        <v>114.6</v>
      </c>
      <c r="H49" s="320">
        <v>124.8</v>
      </c>
      <c r="I49" s="320">
        <v>130</v>
      </c>
      <c r="J49" s="375">
        <v>135.1</v>
      </c>
      <c r="K49" s="320">
        <v>134.05415407932841</v>
      </c>
      <c r="L49" s="315" t="s">
        <v>133</v>
      </c>
    </row>
    <row r="50" spans="1:12">
      <c r="A50" t="s">
        <v>228</v>
      </c>
      <c r="B50" t="s">
        <v>330</v>
      </c>
      <c r="C50" t="s">
        <v>331</v>
      </c>
      <c r="D50" t="s">
        <v>311</v>
      </c>
      <c r="E50" t="s">
        <v>241</v>
      </c>
      <c r="F50" s="320">
        <v>109.4</v>
      </c>
      <c r="G50" s="320">
        <v>115.4</v>
      </c>
      <c r="H50" s="320">
        <v>126</v>
      </c>
      <c r="I50" s="320">
        <v>130.25961496937231</v>
      </c>
      <c r="J50" s="375">
        <v>135.6</v>
      </c>
      <c r="K50" s="320">
        <v>134.32303471947199</v>
      </c>
      <c r="L50" s="315" t="s">
        <v>133</v>
      </c>
    </row>
    <row r="51" spans="1:12">
      <c r="A51" t="s">
        <v>228</v>
      </c>
      <c r="B51" t="s">
        <v>332</v>
      </c>
      <c r="C51" t="s">
        <v>333</v>
      </c>
      <c r="D51" t="s">
        <v>311</v>
      </c>
      <c r="E51" t="s">
        <v>241</v>
      </c>
      <c r="F51" s="320">
        <v>109.7</v>
      </c>
      <c r="G51" s="320">
        <v>116.5</v>
      </c>
      <c r="H51" s="320">
        <v>126.8</v>
      </c>
      <c r="I51" s="320">
        <v>130.51974839976251</v>
      </c>
      <c r="J51" s="375">
        <v>136.1</v>
      </c>
      <c r="K51" s="320">
        <v>134.59245467000969</v>
      </c>
      <c r="L51" s="315" t="s">
        <v>133</v>
      </c>
    </row>
    <row r="52" spans="1:12">
      <c r="A52" t="s">
        <v>228</v>
      </c>
      <c r="B52" t="s">
        <v>334</v>
      </c>
      <c r="C52" t="s">
        <v>335</v>
      </c>
      <c r="D52" t="s">
        <v>207</v>
      </c>
      <c r="E52" t="s">
        <v>241</v>
      </c>
      <c r="F52" s="319">
        <v>0.16208897683330037</v>
      </c>
      <c r="G52" s="319">
        <v>0.16594548486184277</v>
      </c>
      <c r="H52" s="319">
        <v>0.16026353685736527</v>
      </c>
      <c r="I52" s="319">
        <v>0.15595999928587997</v>
      </c>
      <c r="J52" s="319">
        <v>0.16190983901156911</v>
      </c>
      <c r="K52" s="315" t="s">
        <v>133</v>
      </c>
      <c r="L52" s="315" t="s">
        <v>133</v>
      </c>
    </row>
    <row r="53" spans="1:12">
      <c r="A53" t="s">
        <v>228</v>
      </c>
      <c r="B53" t="s">
        <v>336</v>
      </c>
      <c r="C53" t="s">
        <v>337</v>
      </c>
      <c r="D53" t="s">
        <v>207</v>
      </c>
      <c r="E53" t="s">
        <v>241</v>
      </c>
      <c r="F53" s="319">
        <v>0.10619573578616912</v>
      </c>
      <c r="G53" s="319">
        <v>0.10424176283177039</v>
      </c>
      <c r="H53" s="319">
        <v>0.10005888037769979</v>
      </c>
      <c r="I53" s="319">
        <v>9.7116660011627387E-2</v>
      </c>
      <c r="J53" s="319">
        <v>9.6346656732229571E-2</v>
      </c>
      <c r="K53" s="315" t="s">
        <v>133</v>
      </c>
      <c r="L53" s="315" t="s">
        <v>133</v>
      </c>
    </row>
    <row r="54" spans="1:12">
      <c r="A54" t="s">
        <v>228</v>
      </c>
      <c r="B54" t="s">
        <v>338</v>
      </c>
      <c r="C54" t="s">
        <v>339</v>
      </c>
      <c r="D54" t="s">
        <v>207</v>
      </c>
      <c r="E54" t="s">
        <v>241</v>
      </c>
      <c r="F54" s="319">
        <v>0.10259427013177934</v>
      </c>
      <c r="G54" s="319">
        <v>9.8320456925099192E-2</v>
      </c>
      <c r="H54" s="319">
        <v>9.6379339083572754E-2</v>
      </c>
      <c r="I54" s="319">
        <v>9.5708102390138591E-2</v>
      </c>
      <c r="J54" s="319">
        <v>9.6505554753537753E-2</v>
      </c>
      <c r="K54" s="315" t="s">
        <v>133</v>
      </c>
      <c r="L54" s="315" t="s">
        <v>133</v>
      </c>
    </row>
    <row r="55" spans="1:12">
      <c r="A55" t="s">
        <v>228</v>
      </c>
      <c r="B55" t="s">
        <v>340</v>
      </c>
      <c r="C55" t="s">
        <v>341</v>
      </c>
      <c r="D55" t="s">
        <v>207</v>
      </c>
      <c r="E55" t="s">
        <v>241</v>
      </c>
      <c r="F55" s="319">
        <v>7.0899173009495137E-2</v>
      </c>
      <c r="G55" s="319">
        <v>7.4691942896739943E-2</v>
      </c>
      <c r="H55" s="319">
        <v>7.6529718899310539E-2</v>
      </c>
      <c r="I55" s="319">
        <v>7.2884397047652982E-2</v>
      </c>
      <c r="J55" s="319">
        <v>7.2976417134877569E-2</v>
      </c>
      <c r="K55" s="315" t="s">
        <v>133</v>
      </c>
      <c r="L55" s="315" t="s">
        <v>133</v>
      </c>
    </row>
    <row r="56" spans="1:12">
      <c r="A56" t="s">
        <v>228</v>
      </c>
      <c r="B56" t="s">
        <v>342</v>
      </c>
      <c r="C56" t="s">
        <v>343</v>
      </c>
      <c r="D56" t="s">
        <v>207</v>
      </c>
      <c r="E56" t="s">
        <v>241</v>
      </c>
      <c r="F56" s="319">
        <v>0</v>
      </c>
      <c r="G56" s="319">
        <v>0</v>
      </c>
      <c r="H56" s="319">
        <v>0</v>
      </c>
      <c r="I56" s="319">
        <v>0</v>
      </c>
      <c r="J56" s="319">
        <v>0</v>
      </c>
      <c r="K56" s="315" t="s">
        <v>133</v>
      </c>
      <c r="L56" s="315" t="s">
        <v>133</v>
      </c>
    </row>
    <row r="57" spans="1:12">
      <c r="A57" t="s">
        <v>228</v>
      </c>
      <c r="B57" t="s">
        <v>344</v>
      </c>
      <c r="C57" t="s">
        <v>345</v>
      </c>
      <c r="D57" t="s">
        <v>207</v>
      </c>
      <c r="E57" t="s">
        <v>241</v>
      </c>
      <c r="F57" s="319">
        <v>7.3171023327490092E-2</v>
      </c>
      <c r="G57" s="319">
        <v>6.3021982242461014E-2</v>
      </c>
      <c r="H57" s="319">
        <v>4.4951026760819461E-2</v>
      </c>
      <c r="I57" s="319">
        <v>7.6061505752114903E-3</v>
      </c>
      <c r="J57" s="319">
        <v>5.0819802440607272E-3</v>
      </c>
      <c r="K57" s="315" t="s">
        <v>133</v>
      </c>
      <c r="L57" s="315" t="s">
        <v>133</v>
      </c>
    </row>
    <row r="58" spans="1:12">
      <c r="A58" t="s">
        <v>228</v>
      </c>
      <c r="B58" t="s">
        <v>346</v>
      </c>
      <c r="C58" t="s">
        <v>347</v>
      </c>
      <c r="D58" t="s">
        <v>207</v>
      </c>
      <c r="E58" t="s">
        <v>241</v>
      </c>
      <c r="F58" s="319">
        <v>0.1197765475818427</v>
      </c>
      <c r="G58" s="319">
        <v>0.11235953479404839</v>
      </c>
      <c r="H58" s="319">
        <v>9.3143658511471425E-2</v>
      </c>
      <c r="I58" s="319">
        <v>8.7583096114488543E-2</v>
      </c>
      <c r="J58" s="319">
        <v>8.3177467258652729E-2</v>
      </c>
      <c r="K58" s="315" t="s">
        <v>133</v>
      </c>
      <c r="L58" s="315" t="s">
        <v>133</v>
      </c>
    </row>
    <row r="59" spans="1:12">
      <c r="A59" t="s">
        <v>228</v>
      </c>
      <c r="B59" t="s">
        <v>348</v>
      </c>
      <c r="C59" t="s">
        <v>349</v>
      </c>
      <c r="D59" t="s">
        <v>207</v>
      </c>
      <c r="E59" t="s">
        <v>241</v>
      </c>
      <c r="F59" s="319">
        <v>0.10817808836945224</v>
      </c>
      <c r="G59" s="319">
        <v>0.12264131247803903</v>
      </c>
      <c r="H59" s="319">
        <v>0.11154973865875067</v>
      </c>
      <c r="I59" s="319">
        <v>9.1733830061994037E-2</v>
      </c>
      <c r="J59" s="319">
        <v>7.6389307147636337E-2</v>
      </c>
      <c r="K59" s="315" t="s">
        <v>133</v>
      </c>
      <c r="L59" s="315" t="s">
        <v>133</v>
      </c>
    </row>
    <row r="60" spans="1:12">
      <c r="A60" t="s">
        <v>228</v>
      </c>
      <c r="B60" t="s">
        <v>350</v>
      </c>
      <c r="C60" t="s">
        <v>351</v>
      </c>
      <c r="D60" t="s">
        <v>207</v>
      </c>
      <c r="E60" t="s">
        <v>241</v>
      </c>
      <c r="F60" s="319">
        <v>8.5133740185400833E-2</v>
      </c>
      <c r="G60" s="319">
        <v>0.15324768679615161</v>
      </c>
      <c r="H60" s="319">
        <v>0.15671050213163115</v>
      </c>
      <c r="I60" s="319">
        <v>0.13271118418697025</v>
      </c>
      <c r="J60" s="319">
        <v>0.10421523771176984</v>
      </c>
      <c r="K60" s="315" t="s">
        <v>133</v>
      </c>
      <c r="L60" s="315" t="s">
        <v>133</v>
      </c>
    </row>
    <row r="61" spans="1:12">
      <c r="A61" t="s">
        <v>228</v>
      </c>
      <c r="B61" t="s">
        <v>352</v>
      </c>
      <c r="C61" t="s">
        <v>353</v>
      </c>
      <c r="D61" t="s">
        <v>207</v>
      </c>
      <c r="E61" t="s">
        <v>241</v>
      </c>
      <c r="F61" s="319">
        <v>0</v>
      </c>
      <c r="G61" s="319">
        <v>0</v>
      </c>
      <c r="H61" s="319">
        <v>0</v>
      </c>
      <c r="I61" s="319">
        <v>0</v>
      </c>
      <c r="J61" s="319">
        <v>0</v>
      </c>
      <c r="K61" s="315" t="s">
        <v>133</v>
      </c>
      <c r="L61" s="315" t="s">
        <v>133</v>
      </c>
    </row>
    <row r="62" spans="1:12">
      <c r="A62" t="s">
        <v>228</v>
      </c>
      <c r="B62" t="s">
        <v>354</v>
      </c>
      <c r="C62" t="s">
        <v>355</v>
      </c>
      <c r="D62" t="s">
        <v>147</v>
      </c>
      <c r="E62" t="s">
        <v>241</v>
      </c>
      <c r="F62" s="315" t="s">
        <v>133</v>
      </c>
      <c r="G62" s="315" t="s">
        <v>133</v>
      </c>
      <c r="H62" s="315" t="s">
        <v>133</v>
      </c>
      <c r="I62" s="315" t="s">
        <v>133</v>
      </c>
      <c r="J62" s="315" t="s">
        <v>133</v>
      </c>
      <c r="K62" s="315" t="s">
        <v>133</v>
      </c>
      <c r="L62" s="316">
        <v>328.06682394469777</v>
      </c>
    </row>
    <row r="63" spans="1:12">
      <c r="A63" t="s">
        <v>228</v>
      </c>
      <c r="B63" t="s">
        <v>356</v>
      </c>
      <c r="C63" t="s">
        <v>357</v>
      </c>
      <c r="D63" t="s">
        <v>147</v>
      </c>
      <c r="E63" t="s">
        <v>241</v>
      </c>
      <c r="F63" s="315" t="s">
        <v>133</v>
      </c>
      <c r="G63" s="315" t="s">
        <v>133</v>
      </c>
      <c r="H63" s="315" t="s">
        <v>133</v>
      </c>
      <c r="I63" s="315" t="s">
        <v>133</v>
      </c>
      <c r="J63" s="315" t="s">
        <v>133</v>
      </c>
      <c r="K63" s="315" t="s">
        <v>133</v>
      </c>
      <c r="L63" s="316">
        <v>203.27375894191798</v>
      </c>
    </row>
    <row r="64" spans="1:12">
      <c r="A64" t="s">
        <v>228</v>
      </c>
      <c r="B64" t="s">
        <v>358</v>
      </c>
      <c r="C64" t="s">
        <v>359</v>
      </c>
      <c r="D64" t="s">
        <v>147</v>
      </c>
      <c r="E64" t="s">
        <v>241</v>
      </c>
      <c r="F64" s="315" t="s">
        <v>133</v>
      </c>
      <c r="G64" s="315" t="s">
        <v>133</v>
      </c>
      <c r="H64" s="329">
        <v>-27.586333333333332</v>
      </c>
      <c r="I64" s="329">
        <v>-27.586333333333332</v>
      </c>
      <c r="J64" s="329">
        <v>-27.586333333333332</v>
      </c>
      <c r="K64" s="315" t="s">
        <v>133</v>
      </c>
      <c r="L64" s="329">
        <v>-82.759</v>
      </c>
    </row>
    <row r="65" spans="1:12">
      <c r="A65" t="s">
        <v>228</v>
      </c>
      <c r="B65" t="s">
        <v>360</v>
      </c>
      <c r="C65" t="s">
        <v>361</v>
      </c>
      <c r="D65" t="s">
        <v>147</v>
      </c>
      <c r="E65" t="s">
        <v>241</v>
      </c>
      <c r="F65" s="315" t="s">
        <v>133</v>
      </c>
      <c r="G65" s="315" t="s">
        <v>133</v>
      </c>
      <c r="H65" s="329">
        <v>0</v>
      </c>
      <c r="I65" s="329">
        <v>0</v>
      </c>
      <c r="J65" s="329">
        <v>0</v>
      </c>
      <c r="K65" s="315" t="s">
        <v>133</v>
      </c>
      <c r="L65" s="329">
        <v>0</v>
      </c>
    </row>
    <row r="66" spans="1:12">
      <c r="A66" t="s">
        <v>228</v>
      </c>
      <c r="B66" t="s">
        <v>362</v>
      </c>
      <c r="C66" t="s">
        <v>363</v>
      </c>
      <c r="D66" t="s">
        <v>147</v>
      </c>
      <c r="E66" t="s">
        <v>241</v>
      </c>
      <c r="F66" s="315" t="s">
        <v>133</v>
      </c>
      <c r="G66" s="315" t="s">
        <v>133</v>
      </c>
      <c r="H66" s="329">
        <v>-26.515099999999993</v>
      </c>
      <c r="I66" s="329">
        <v>-26.515099999999993</v>
      </c>
      <c r="J66" s="329">
        <v>-26.515099999999993</v>
      </c>
      <c r="K66" s="315" t="s">
        <v>133</v>
      </c>
      <c r="L66" s="329">
        <v>-79.545299999999983</v>
      </c>
    </row>
    <row r="67" spans="1:12">
      <c r="A67" t="s">
        <v>228</v>
      </c>
      <c r="B67" t="s">
        <v>364</v>
      </c>
      <c r="C67" t="s">
        <v>365</v>
      </c>
      <c r="D67" t="s">
        <v>147</v>
      </c>
      <c r="E67" t="s">
        <v>241</v>
      </c>
      <c r="F67" s="315" t="s">
        <v>133</v>
      </c>
      <c r="G67" s="315" t="s">
        <v>133</v>
      </c>
      <c r="H67" s="329">
        <v>0</v>
      </c>
      <c r="I67" s="329">
        <v>0</v>
      </c>
      <c r="J67" s="329">
        <v>0</v>
      </c>
      <c r="K67" s="315" t="s">
        <v>133</v>
      </c>
      <c r="L67" s="329">
        <v>0</v>
      </c>
    </row>
    <row r="68" spans="1:12">
      <c r="A68" t="s">
        <v>228</v>
      </c>
      <c r="B68" t="s">
        <v>366</v>
      </c>
      <c r="C68" t="s">
        <v>367</v>
      </c>
      <c r="D68" t="s">
        <v>147</v>
      </c>
      <c r="E68" t="s">
        <v>241</v>
      </c>
      <c r="F68" s="315" t="s">
        <v>133</v>
      </c>
      <c r="G68" s="315" t="s">
        <v>133</v>
      </c>
      <c r="H68" s="329">
        <v>0</v>
      </c>
      <c r="I68" s="329">
        <v>0</v>
      </c>
      <c r="J68" s="329">
        <v>0</v>
      </c>
      <c r="K68" s="315" t="s">
        <v>133</v>
      </c>
      <c r="L68" s="329">
        <v>0</v>
      </c>
    </row>
    <row r="69" spans="1:12">
      <c r="A69" t="s">
        <v>228</v>
      </c>
      <c r="B69" t="s">
        <v>368</v>
      </c>
      <c r="C69" t="s">
        <v>369</v>
      </c>
      <c r="D69" t="s">
        <v>147</v>
      </c>
      <c r="E69" t="s">
        <v>241</v>
      </c>
      <c r="F69" s="315" t="s">
        <v>133</v>
      </c>
      <c r="G69" s="315" t="s">
        <v>133</v>
      </c>
      <c r="H69" s="315" t="s">
        <v>133</v>
      </c>
      <c r="I69" s="315" t="s">
        <v>133</v>
      </c>
      <c r="J69" s="315" t="s">
        <v>133</v>
      </c>
      <c r="K69" s="315" t="s">
        <v>133</v>
      </c>
      <c r="L69" s="315" t="s">
        <v>133</v>
      </c>
    </row>
    <row r="70" spans="1:12">
      <c r="A70" t="s">
        <v>228</v>
      </c>
      <c r="B70" t="s">
        <v>370</v>
      </c>
      <c r="C70" t="s">
        <v>371</v>
      </c>
      <c r="D70" t="s">
        <v>147</v>
      </c>
      <c r="E70" t="s">
        <v>241</v>
      </c>
      <c r="F70" s="316">
        <v>0</v>
      </c>
      <c r="G70" s="316">
        <v>0</v>
      </c>
      <c r="H70" s="316">
        <v>0</v>
      </c>
      <c r="I70" s="316">
        <v>0</v>
      </c>
      <c r="J70" s="316">
        <v>0</v>
      </c>
      <c r="K70" s="315" t="s">
        <v>133</v>
      </c>
      <c r="L70" s="315" t="s">
        <v>133</v>
      </c>
    </row>
    <row r="71" spans="1:12">
      <c r="A71" t="s">
        <v>228</v>
      </c>
      <c r="B71" t="s">
        <v>372</v>
      </c>
      <c r="C71" t="s">
        <v>373</v>
      </c>
      <c r="D71" t="s">
        <v>147</v>
      </c>
      <c r="E71" t="s">
        <v>241</v>
      </c>
      <c r="F71" s="316">
        <v>0</v>
      </c>
      <c r="G71" s="316">
        <v>0</v>
      </c>
      <c r="H71" s="316">
        <v>0</v>
      </c>
      <c r="I71" s="316">
        <v>0</v>
      </c>
      <c r="J71" s="316">
        <v>0</v>
      </c>
      <c r="K71" s="315" t="s">
        <v>133</v>
      </c>
      <c r="L71" s="315" t="s">
        <v>133</v>
      </c>
    </row>
    <row r="72" spans="1:12">
      <c r="A72" t="s">
        <v>228</v>
      </c>
      <c r="B72" t="s">
        <v>374</v>
      </c>
      <c r="C72" t="s">
        <v>375</v>
      </c>
      <c r="D72" t="s">
        <v>147</v>
      </c>
      <c r="E72" t="s">
        <v>241</v>
      </c>
      <c r="F72" s="316">
        <v>0</v>
      </c>
      <c r="G72" s="316">
        <v>0</v>
      </c>
      <c r="H72" s="316">
        <v>0</v>
      </c>
      <c r="I72" s="316">
        <v>0</v>
      </c>
      <c r="J72" s="316">
        <v>0</v>
      </c>
      <c r="K72" s="315" t="s">
        <v>133</v>
      </c>
      <c r="L72" s="315" t="s">
        <v>133</v>
      </c>
    </row>
    <row r="73" spans="1:12">
      <c r="A73" t="s">
        <v>228</v>
      </c>
      <c r="B73" t="s">
        <v>376</v>
      </c>
      <c r="C73" t="s">
        <v>377</v>
      </c>
      <c r="D73" t="s">
        <v>147</v>
      </c>
      <c r="E73" t="s">
        <v>241</v>
      </c>
      <c r="F73" s="316">
        <v>0</v>
      </c>
      <c r="G73" s="316">
        <v>0</v>
      </c>
      <c r="H73" s="316">
        <v>0</v>
      </c>
      <c r="I73" s="316">
        <v>0</v>
      </c>
      <c r="J73" s="316">
        <v>0</v>
      </c>
      <c r="K73" s="315" t="s">
        <v>133</v>
      </c>
      <c r="L73" s="315" t="s">
        <v>133</v>
      </c>
    </row>
    <row r="74" spans="1:12">
      <c r="A74" t="s">
        <v>228</v>
      </c>
      <c r="B74" t="s">
        <v>378</v>
      </c>
      <c r="C74" t="s">
        <v>379</v>
      </c>
      <c r="D74" t="s">
        <v>147</v>
      </c>
      <c r="E74" t="s">
        <v>241</v>
      </c>
      <c r="F74" s="315" t="s">
        <v>133</v>
      </c>
      <c r="G74" s="315" t="s">
        <v>133</v>
      </c>
      <c r="H74" s="316">
        <v>0</v>
      </c>
      <c r="I74" s="316">
        <v>0</v>
      </c>
      <c r="J74" s="316">
        <v>0</v>
      </c>
      <c r="K74" s="315" t="s">
        <v>133</v>
      </c>
      <c r="L74" s="315" t="s">
        <v>133</v>
      </c>
    </row>
    <row r="75" spans="1:12">
      <c r="A75" t="s">
        <v>228</v>
      </c>
      <c r="B75" t="s">
        <v>380</v>
      </c>
      <c r="C75" t="s">
        <v>381</v>
      </c>
      <c r="D75" t="s">
        <v>147</v>
      </c>
      <c r="E75" t="s">
        <v>241</v>
      </c>
      <c r="F75" s="315" t="s">
        <v>133</v>
      </c>
      <c r="G75" s="315" t="s">
        <v>133</v>
      </c>
      <c r="H75" s="316">
        <v>72.18197791994065</v>
      </c>
      <c r="I75" s="316">
        <v>191.49811234687709</v>
      </c>
      <c r="J75" s="316">
        <v>215.46615279073691</v>
      </c>
      <c r="K75" s="315" t="s">
        <v>133</v>
      </c>
      <c r="L75" s="315" t="s">
        <v>133</v>
      </c>
    </row>
    <row r="76" spans="1:12">
      <c r="A76" t="s">
        <v>228</v>
      </c>
      <c r="B76" t="s">
        <v>382</v>
      </c>
      <c r="C76" t="s">
        <v>383</v>
      </c>
      <c r="D76" t="s">
        <v>147</v>
      </c>
      <c r="E76" t="s">
        <v>241</v>
      </c>
      <c r="F76" s="315" t="s">
        <v>133</v>
      </c>
      <c r="G76" s="315" t="s">
        <v>133</v>
      </c>
      <c r="H76" s="316">
        <v>0</v>
      </c>
      <c r="I76" s="316">
        <v>0</v>
      </c>
      <c r="J76" s="316">
        <v>0</v>
      </c>
      <c r="K76" s="315" t="s">
        <v>133</v>
      </c>
      <c r="L76" s="315" t="s">
        <v>133</v>
      </c>
    </row>
    <row r="77" spans="1:12">
      <c r="A77" t="s">
        <v>228</v>
      </c>
      <c r="B77" t="s">
        <v>384</v>
      </c>
      <c r="C77" t="s">
        <v>385</v>
      </c>
      <c r="D77" t="s">
        <v>147</v>
      </c>
      <c r="E77" t="s">
        <v>241</v>
      </c>
      <c r="F77" s="315" t="s">
        <v>133</v>
      </c>
      <c r="G77" s="315" t="s">
        <v>133</v>
      </c>
      <c r="H77" s="316">
        <v>0</v>
      </c>
      <c r="I77" s="316">
        <v>0</v>
      </c>
      <c r="J77" s="316">
        <v>0</v>
      </c>
      <c r="K77" s="315" t="s">
        <v>133</v>
      </c>
      <c r="L77" s="315" t="s">
        <v>133</v>
      </c>
    </row>
    <row r="78" spans="1:12">
      <c r="A78" t="s">
        <v>228</v>
      </c>
      <c r="B78" t="s">
        <v>386</v>
      </c>
      <c r="C78" t="s">
        <v>387</v>
      </c>
      <c r="D78" t="s">
        <v>147</v>
      </c>
      <c r="E78" t="s">
        <v>241</v>
      </c>
      <c r="F78" s="315" t="s">
        <v>133</v>
      </c>
      <c r="G78" s="315" t="s">
        <v>133</v>
      </c>
      <c r="H78" s="316">
        <v>0</v>
      </c>
      <c r="I78" s="316">
        <v>0</v>
      </c>
      <c r="J78" s="316">
        <v>0</v>
      </c>
      <c r="K78" s="315" t="s">
        <v>133</v>
      </c>
      <c r="L78" s="315" t="s">
        <v>133</v>
      </c>
    </row>
    <row r="79" spans="1:12">
      <c r="A79" t="s">
        <v>228</v>
      </c>
      <c r="B79" t="s">
        <v>388</v>
      </c>
      <c r="C79" t="s">
        <v>389</v>
      </c>
      <c r="D79" t="s">
        <v>147</v>
      </c>
      <c r="E79" t="s">
        <v>241</v>
      </c>
      <c r="F79" s="315" t="s">
        <v>133</v>
      </c>
      <c r="G79" s="315" t="s">
        <v>133</v>
      </c>
      <c r="H79" s="316">
        <v>0</v>
      </c>
      <c r="I79" s="316">
        <v>0</v>
      </c>
      <c r="J79" s="316">
        <v>0</v>
      </c>
      <c r="K79" s="315" t="s">
        <v>133</v>
      </c>
      <c r="L79" s="315" t="s">
        <v>133</v>
      </c>
    </row>
    <row r="80" spans="1:12">
      <c r="A80" t="s">
        <v>228</v>
      </c>
      <c r="B80" t="s">
        <v>390</v>
      </c>
      <c r="C80" t="s">
        <v>391</v>
      </c>
      <c r="D80" t="s">
        <v>147</v>
      </c>
      <c r="E80" t="s">
        <v>241</v>
      </c>
      <c r="F80" s="315" t="s">
        <v>133</v>
      </c>
      <c r="G80" s="315" t="s">
        <v>133</v>
      </c>
      <c r="H80" s="316">
        <v>25.981461579418081</v>
      </c>
      <c r="I80" s="316">
        <v>153.60251789059589</v>
      </c>
      <c r="J80" s="316">
        <v>195.9750160639785</v>
      </c>
      <c r="K80" s="315" t="s">
        <v>133</v>
      </c>
      <c r="L80" s="315" t="s">
        <v>133</v>
      </c>
    </row>
    <row r="81" spans="1:12">
      <c r="A81" t="s">
        <v>228</v>
      </c>
      <c r="B81" t="s">
        <v>392</v>
      </c>
      <c r="C81" t="s">
        <v>393</v>
      </c>
      <c r="D81" t="s">
        <v>147</v>
      </c>
      <c r="E81" t="s">
        <v>241</v>
      </c>
      <c r="F81" s="315" t="s">
        <v>133</v>
      </c>
      <c r="G81" s="315" t="s">
        <v>133</v>
      </c>
      <c r="H81" s="316">
        <v>0</v>
      </c>
      <c r="I81" s="316">
        <v>0</v>
      </c>
      <c r="J81" s="316">
        <v>0</v>
      </c>
      <c r="K81" s="315" t="s">
        <v>133</v>
      </c>
      <c r="L81" s="315" t="s">
        <v>133</v>
      </c>
    </row>
    <row r="82" spans="1:12">
      <c r="A82" t="s">
        <v>228</v>
      </c>
      <c r="B82" t="s">
        <v>394</v>
      </c>
      <c r="C82" t="s">
        <v>395</v>
      </c>
      <c r="D82" t="s">
        <v>147</v>
      </c>
      <c r="E82" t="s">
        <v>241</v>
      </c>
      <c r="F82" s="315" t="s">
        <v>133</v>
      </c>
      <c r="G82" s="315" t="s">
        <v>133</v>
      </c>
      <c r="H82" s="316">
        <v>0</v>
      </c>
      <c r="I82" s="316">
        <v>0</v>
      </c>
      <c r="J82" s="316">
        <v>0</v>
      </c>
      <c r="K82" s="315" t="s">
        <v>133</v>
      </c>
      <c r="L82" s="315" t="s">
        <v>133</v>
      </c>
    </row>
    <row r="83" spans="1:12">
      <c r="A83" t="s">
        <v>228</v>
      </c>
      <c r="B83" t="s">
        <v>396</v>
      </c>
      <c r="C83" t="s">
        <v>397</v>
      </c>
      <c r="D83" t="s">
        <v>147</v>
      </c>
      <c r="E83" t="s">
        <v>241</v>
      </c>
      <c r="F83" s="315" t="s">
        <v>133</v>
      </c>
      <c r="G83" s="315" t="s">
        <v>133</v>
      </c>
      <c r="H83" s="316">
        <v>0</v>
      </c>
      <c r="I83" s="316">
        <v>0</v>
      </c>
      <c r="J83" s="316">
        <v>0</v>
      </c>
      <c r="K83" s="315" t="s">
        <v>133</v>
      </c>
      <c r="L83" s="315" t="s">
        <v>133</v>
      </c>
    </row>
    <row r="84" spans="1:12">
      <c r="A84" t="s">
        <v>228</v>
      </c>
      <c r="B84" t="s">
        <v>398</v>
      </c>
      <c r="C84" t="s">
        <v>399</v>
      </c>
      <c r="D84" t="s">
        <v>147</v>
      </c>
      <c r="E84" t="s">
        <v>241</v>
      </c>
      <c r="F84" s="315" t="s">
        <v>133</v>
      </c>
      <c r="G84" s="315" t="s">
        <v>133</v>
      </c>
      <c r="H84" s="315" t="s">
        <v>133</v>
      </c>
      <c r="I84" s="315" t="s">
        <v>133</v>
      </c>
      <c r="J84" s="315" t="s">
        <v>133</v>
      </c>
      <c r="K84" s="315" t="s">
        <v>133</v>
      </c>
      <c r="L84" s="316">
        <v>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9F0C-C76D-40D9-892F-1C735DC91D74}">
  <sheetPr>
    <tabColor rgb="FFFFFF99"/>
  </sheetPr>
  <dimension ref="A1:L96"/>
  <sheetViews>
    <sheetView topLeftCell="E28" zoomScale="80" zoomScaleNormal="80" workbookViewId="0">
      <selection activeCell="F43" sqref="F43"/>
    </sheetView>
  </sheetViews>
  <sheetFormatPr defaultColWidth="9" defaultRowHeight="13.2"/>
  <cols>
    <col min="1" max="1" width="1.5" style="141" customWidth="1"/>
    <col min="2" max="3" width="1.5" style="321" customWidth="1"/>
    <col min="4" max="4" width="11.3984375" style="139" customWidth="1"/>
    <col min="5" max="5" width="4.5" style="141" bestFit="1" customWidth="1"/>
    <col min="6" max="6" width="172.8984375" style="141" bestFit="1" customWidth="1"/>
    <col min="7" max="16384" width="9" style="141"/>
  </cols>
  <sheetData>
    <row r="1" spans="1:12">
      <c r="A1" s="141" t="s">
        <v>400</v>
      </c>
      <c r="E1" s="353" t="s">
        <v>228</v>
      </c>
      <c r="G1" s="141" t="str">
        <f>'F_Inputs-APR &amp; PR19'!F6</f>
        <v>2020-21</v>
      </c>
      <c r="H1" s="141" t="str">
        <f>'F_Inputs-APR &amp; PR19'!G6</f>
        <v>2021-22</v>
      </c>
      <c r="I1" s="141" t="str">
        <f>'F_Inputs-APR &amp; PR19'!H6</f>
        <v>2022-23</v>
      </c>
      <c r="J1" s="141" t="str">
        <f>'F_Inputs-APR &amp; PR19'!I6</f>
        <v>2023-24</v>
      </c>
      <c r="K1" s="141" t="str">
        <f>'F_Inputs-APR &amp; PR19'!J6</f>
        <v>2024-25</v>
      </c>
    </row>
    <row r="2" spans="1:12">
      <c r="F2" s="141" t="s">
        <v>401</v>
      </c>
      <c r="G2" s="338">
        <f>AVERAGE(F_Inputs!F40:F51)</f>
        <v>109.10833333333335</v>
      </c>
      <c r="H2" s="338">
        <f>AVERAGE(F_Inputs!G40:G51)</f>
        <v>113.11666666666667</v>
      </c>
      <c r="I2" s="338">
        <f>AVERAGE(F_Inputs!H40:H51)</f>
        <v>123.04166666666664</v>
      </c>
      <c r="J2" s="338">
        <f>AVERAGE(F_Inputs!I40:I51)</f>
        <v>129.73161361409456</v>
      </c>
      <c r="K2" s="338">
        <f>AVERAGE(F_Inputs!J40:J51)</f>
        <v>134.04166666666663</v>
      </c>
    </row>
    <row r="3" spans="1:12">
      <c r="F3" s="141" t="s">
        <v>402</v>
      </c>
      <c r="I3" s="338">
        <f>I2/$I$2</f>
        <v>1</v>
      </c>
      <c r="J3" s="338">
        <f t="shared" ref="J3:K3" si="0">J2/$I$2</f>
        <v>1.0543713940867829</v>
      </c>
      <c r="K3" s="338">
        <f t="shared" si="0"/>
        <v>1.0894006095496105</v>
      </c>
    </row>
    <row r="4" spans="1:12">
      <c r="D4" s="139" t="s">
        <v>403</v>
      </c>
    </row>
    <row r="5" spans="1:12">
      <c r="B5" s="321" t="s">
        <v>145</v>
      </c>
      <c r="C5" s="321" t="s">
        <v>243</v>
      </c>
      <c r="F5" s="141" t="s">
        <v>244</v>
      </c>
      <c r="G5" s="338">
        <f>SUMIFS('F_Inputs-APR &amp; PR19'!F:F, 'F_Inputs-APR &amp; PR19'!$A:$A, 'Consolidated actual totex inp'!$E$1, 'F_Inputs-APR &amp; PR19'!$B:$B, 'Consolidated actual totex inp'!$B5)</f>
        <v>66.795000000000002</v>
      </c>
      <c r="H5" s="338">
        <f>SUMIFS('F_Inputs-APR &amp; PR19'!G:G, 'F_Inputs-APR &amp; PR19'!$A:$A, 'Consolidated actual totex inp'!$E$1, 'F_Inputs-APR &amp; PR19'!$B:$B, 'Consolidated actual totex inp'!$B5)</f>
        <v>80.703999999999994</v>
      </c>
      <c r="I5" s="338">
        <f>SUMIFS(F_Inputs!H:H, F_Inputs!$A:$A, 'Consolidated actual totex inp'!$E$1, F_Inputs!$B:$B, 'Consolidated actual totex inp'!$C5)*'Consolidated actual totex inp'!I$3</f>
        <v>78.869</v>
      </c>
      <c r="J5" s="338">
        <f>SUMIFS(F_Inputs!I:I, F_Inputs!$A:$A, 'Consolidated actual totex inp'!$E$1, F_Inputs!$B:$B, 'Consolidated actual totex inp'!$C5)*'Consolidated actual totex inp'!J$3</f>
        <v>72.259542303206374</v>
      </c>
      <c r="K5" s="338">
        <f>SUMIFS(F_Inputs!J:J, F_Inputs!$A:$A, 'Consolidated actual totex inp'!$E$1, F_Inputs!$B:$B, 'Consolidated actual totex inp'!$C5)*'Consolidated actual totex inp'!K$3</f>
        <v>91.613144260074492</v>
      </c>
      <c r="L5" s="321"/>
    </row>
    <row r="6" spans="1:12">
      <c r="B6" s="321" t="s">
        <v>149</v>
      </c>
      <c r="C6" s="321" t="s">
        <v>245</v>
      </c>
      <c r="F6" s="141" t="s">
        <v>246</v>
      </c>
      <c r="G6" s="338">
        <f>SUMIFS('F_Inputs-APR &amp; PR19'!F:F, 'F_Inputs-APR &amp; PR19'!$A:$A, 'Consolidated actual totex inp'!$E$1, 'F_Inputs-APR &amp; PR19'!$B:$B, 'Consolidated actual totex inp'!$B6)</f>
        <v>809.00099999999998</v>
      </c>
      <c r="H6" s="338">
        <f>SUMIFS('F_Inputs-APR &amp; PR19'!G:G, 'F_Inputs-APR &amp; PR19'!$A:$A, 'Consolidated actual totex inp'!$E$1, 'F_Inputs-APR &amp; PR19'!$B:$B, 'Consolidated actual totex inp'!$B6)</f>
        <v>867.49800000000005</v>
      </c>
      <c r="I6" s="338">
        <f>SUMIFS(F_Inputs!H:H, F_Inputs!$A:$A, 'Consolidated actual totex inp'!$E$1, F_Inputs!$B:$B, 'Consolidated actual totex inp'!$C6)*'Consolidated actual totex inp'!I$3</f>
        <v>1015.163538420582</v>
      </c>
      <c r="J6" s="338">
        <f>SUMIFS(F_Inputs!I:I, F_Inputs!$A:$A, 'Consolidated actual totex inp'!$E$1, F_Inputs!$B:$B, 'Consolidated actual totex inp'!$C6)*'Consolidated actual totex inp'!J$3</f>
        <v>1035.2131778624596</v>
      </c>
      <c r="K6" s="338">
        <f>SUMIFS(F_Inputs!J:J, F_Inputs!$A:$A, 'Consolidated actual totex inp'!$E$1, F_Inputs!$B:$B, 'Consolidated actual totex inp'!$C6)*'Consolidated actual totex inp'!K$3</f>
        <v>1163.5081579147238</v>
      </c>
    </row>
    <row r="7" spans="1:12">
      <c r="B7" s="321" t="s">
        <v>151</v>
      </c>
      <c r="C7" s="321" t="s">
        <v>247</v>
      </c>
      <c r="F7" s="141" t="s">
        <v>248</v>
      </c>
      <c r="G7" s="338">
        <f>SUMIFS('F_Inputs-APR &amp; PR19'!F:F, 'F_Inputs-APR &amp; PR19'!$A:$A, 'Consolidated actual totex inp'!$E$1, 'F_Inputs-APR &amp; PR19'!$B:$B, 'Consolidated actual totex inp'!$B7)</f>
        <v>633.15599999999995</v>
      </c>
      <c r="H7" s="338">
        <f>SUMIFS('F_Inputs-APR &amp; PR19'!G:G, 'F_Inputs-APR &amp; PR19'!$A:$A, 'Consolidated actual totex inp'!$E$1, 'F_Inputs-APR &amp; PR19'!$B:$B, 'Consolidated actual totex inp'!$B7)</f>
        <v>748.55899999999997</v>
      </c>
      <c r="I7" s="338">
        <f>SUMIFS(F_Inputs!H:H, F_Inputs!$A:$A, 'Consolidated actual totex inp'!$E$1, F_Inputs!$B:$B, 'Consolidated actual totex inp'!$C7)*'Consolidated actual totex inp'!I$3</f>
        <v>944.79100000000005</v>
      </c>
      <c r="J7" s="338">
        <f>SUMIFS(F_Inputs!I:I, F_Inputs!$A:$A, 'Consolidated actual totex inp'!$E$1, F_Inputs!$B:$B, 'Consolidated actual totex inp'!$C7)*'Consolidated actual totex inp'!J$3</f>
        <v>1184.2886944847944</v>
      </c>
      <c r="K7" s="338">
        <f>SUMIFS(F_Inputs!J:J, F_Inputs!$A:$A, 'Consolidated actual totex inp'!$E$1, F_Inputs!$B:$B, 'Consolidated actual totex inp'!$C7)*'Consolidated actual totex inp'!K$3</f>
        <v>1234.7386342702337</v>
      </c>
    </row>
    <row r="8" spans="1:12">
      <c r="B8" s="321" t="s">
        <v>153</v>
      </c>
      <c r="C8" s="321" t="s">
        <v>251</v>
      </c>
      <c r="F8" s="141" t="s">
        <v>252</v>
      </c>
      <c r="G8" s="338">
        <f>SUMIFS('F_Inputs-APR &amp; PR19'!F:F, 'F_Inputs-APR &amp; PR19'!$A:$A, 'Consolidated actual totex inp'!$E$1, 'F_Inputs-APR &amp; PR19'!$B:$B, 'Consolidated actual totex inp'!$B8)</f>
        <v>19.248999999999999</v>
      </c>
      <c r="H8" s="338">
        <f>SUMIFS('F_Inputs-APR &amp; PR19'!G:G, 'F_Inputs-APR &amp; PR19'!$A:$A, 'Consolidated actual totex inp'!$E$1, 'F_Inputs-APR &amp; PR19'!$B:$B, 'Consolidated actual totex inp'!$B8)</f>
        <v>29.329000000000001</v>
      </c>
      <c r="I8" s="338">
        <f>SUMIFS(F_Inputs!H:H, F_Inputs!$A:$A, 'Consolidated actual totex inp'!$E$1, F_Inputs!$B:$B, 'Consolidated actual totex inp'!$C8)*'Consolidated actual totex inp'!I$3</f>
        <v>33.323999999999998</v>
      </c>
      <c r="J8" s="338">
        <f>SUMIFS(F_Inputs!I:I, F_Inputs!$A:$A, 'Consolidated actual totex inp'!$E$1, F_Inputs!$B:$B, 'Consolidated actual totex inp'!$C8)*'Consolidated actual totex inp'!J$3</f>
        <v>31.895089649008348</v>
      </c>
      <c r="K8" s="338">
        <f>SUMIFS(F_Inputs!J:J, F_Inputs!$A:$A, 'Consolidated actual totex inp'!$E$1, F_Inputs!$B:$B, 'Consolidated actual totex inp'!$C8)*'Consolidated actual totex inp'!K$3</f>
        <v>18.350953267863186</v>
      </c>
    </row>
    <row r="9" spans="1:12">
      <c r="B9" s="321" t="s">
        <v>175</v>
      </c>
      <c r="C9" s="321" t="s">
        <v>253</v>
      </c>
      <c r="F9" s="141" t="s">
        <v>254</v>
      </c>
      <c r="G9" s="338">
        <f>SUMIFS('F_Inputs-APR &amp; PR19'!F:F, 'F_Inputs-APR &amp; PR19'!$A:$A, 'Consolidated actual totex inp'!$E$1, 'F_Inputs-APR &amp; PR19'!$B:$B, 'Consolidated actual totex inp'!$B9)</f>
        <v>3.8069999999999999</v>
      </c>
      <c r="H9" s="338">
        <f>SUMIFS('F_Inputs-APR &amp; PR19'!G:G, 'F_Inputs-APR &amp; PR19'!$A:$A, 'Consolidated actual totex inp'!$E$1, 'F_Inputs-APR &amp; PR19'!$B:$B, 'Consolidated actual totex inp'!$B9)</f>
        <v>4.7519999999999998</v>
      </c>
      <c r="I9" s="338">
        <f>SUMIFS(F_Inputs!H:H, F_Inputs!$A:$A, 'Consolidated actual totex inp'!$E$1, F_Inputs!$B:$B, 'Consolidated actual totex inp'!$C9)*'Consolidated actual totex inp'!I$3</f>
        <v>3.3239999999999998</v>
      </c>
      <c r="J9" s="338">
        <f>SUMIFS(F_Inputs!I:I, F_Inputs!$A:$A, 'Consolidated actual totex inp'!$E$1, F_Inputs!$B:$B, 'Consolidated actual totex inp'!$C9)*'Consolidated actual totex inp'!J$3</f>
        <v>3.7173093931940056</v>
      </c>
      <c r="K9" s="338">
        <f>SUMIFS(F_Inputs!J:J, F_Inputs!$A:$A, 'Consolidated actual totex inp'!$E$1, F_Inputs!$B:$B, 'Consolidated actual totex inp'!$C9)*'Consolidated actual totex inp'!K$3</f>
        <v>4.1527951236031146</v>
      </c>
    </row>
    <row r="10" spans="1:12">
      <c r="B10" s="321" t="s">
        <v>177</v>
      </c>
      <c r="C10" s="321" t="s">
        <v>255</v>
      </c>
      <c r="F10" s="141" t="s">
        <v>256</v>
      </c>
      <c r="G10" s="338">
        <f>SUMIFS('F_Inputs-APR &amp; PR19'!F:F, 'F_Inputs-APR &amp; PR19'!$A:$A, 'Consolidated actual totex inp'!$E$1, 'F_Inputs-APR &amp; PR19'!$B:$B, 'Consolidated actual totex inp'!$B10)</f>
        <v>79.034000000000006</v>
      </c>
      <c r="H10" s="338">
        <f>SUMIFS('F_Inputs-APR &amp; PR19'!G:G, 'F_Inputs-APR &amp; PR19'!$A:$A, 'Consolidated actual totex inp'!$E$1, 'F_Inputs-APR &amp; PR19'!$B:$B, 'Consolidated actual totex inp'!$B10)</f>
        <v>49.743000000000002</v>
      </c>
      <c r="I10" s="338">
        <f>SUMIFS(F_Inputs!H:H, F_Inputs!$A:$A, 'Consolidated actual totex inp'!$E$1, F_Inputs!$B:$B, 'Consolidated actual totex inp'!$C10)*'Consolidated actual totex inp'!I$3</f>
        <v>68</v>
      </c>
      <c r="J10" s="338">
        <f>SUMIFS(F_Inputs!I:I, F_Inputs!$A:$A, 'Consolidated actual totex inp'!$E$1, F_Inputs!$B:$B, 'Consolidated actual totex inp'!$C10)*'Consolidated actual totex inp'!J$3</f>
        <v>77.162179775032186</v>
      </c>
      <c r="K10" s="338">
        <f>SUMIFS(F_Inputs!J:J, F_Inputs!$A:$A, 'Consolidated actual totex inp'!$E$1, F_Inputs!$B:$B, 'Consolidated actual totex inp'!$C10)*'Consolidated actual totex inp'!K$3</f>
        <v>84.959085336945478</v>
      </c>
    </row>
    <row r="11" spans="1:12">
      <c r="B11" s="321" t="s">
        <v>179</v>
      </c>
      <c r="C11" s="321" t="s">
        <v>257</v>
      </c>
      <c r="F11" s="141" t="s">
        <v>258</v>
      </c>
      <c r="G11" s="338">
        <f>SUMIFS('F_Inputs-APR &amp; PR19'!F:F, 'F_Inputs-APR &amp; PR19'!$A:$A, 'Consolidated actual totex inp'!$E$1, 'F_Inputs-APR &amp; PR19'!$B:$B, 'Consolidated actual totex inp'!$B11)</f>
        <v>37.65</v>
      </c>
      <c r="H11" s="338">
        <f>SUMIFS('F_Inputs-APR &amp; PR19'!G:G, 'F_Inputs-APR &amp; PR19'!$A:$A, 'Consolidated actual totex inp'!$E$1, 'F_Inputs-APR &amp; PR19'!$B:$B, 'Consolidated actual totex inp'!$B11)</f>
        <v>25.771000000000001</v>
      </c>
      <c r="I11" s="338">
        <f>SUMIFS(F_Inputs!H:H, F_Inputs!$A:$A, 'Consolidated actual totex inp'!$E$1, F_Inputs!$B:$B, 'Consolidated actual totex inp'!$C11)*'Consolidated actual totex inp'!I$3</f>
        <v>43.67</v>
      </c>
      <c r="J11" s="338">
        <f>SUMIFS(F_Inputs!I:I, F_Inputs!$A:$A, 'Consolidated actual totex inp'!$E$1, F_Inputs!$B:$B, 'Consolidated actual totex inp'!$C11)*'Consolidated actual totex inp'!J$3</f>
        <v>46.536392080566507</v>
      </c>
      <c r="K11" s="338">
        <f>SUMIFS(F_Inputs!J:J, F_Inputs!$A:$A, 'Consolidated actual totex inp'!$E$1, F_Inputs!$B:$B, 'Consolidated actual totex inp'!$C11)*'Consolidated actual totex inp'!K$3</f>
        <v>57.981168642058918</v>
      </c>
    </row>
    <row r="12" spans="1:12">
      <c r="B12" s="321" t="s">
        <v>181</v>
      </c>
      <c r="C12" s="321" t="s">
        <v>259</v>
      </c>
      <c r="F12" s="141" t="s">
        <v>260</v>
      </c>
      <c r="G12" s="338">
        <f>SUMIFS('F_Inputs-APR &amp; PR19'!F:F, 'F_Inputs-APR &amp; PR19'!$A:$A, 'Consolidated actual totex inp'!$E$1, 'F_Inputs-APR &amp; PR19'!$B:$B, 'Consolidated actual totex inp'!$B12)</f>
        <v>0.47699999999999998</v>
      </c>
      <c r="H12" s="338">
        <f>SUMIFS('F_Inputs-APR &amp; PR19'!G:G, 'F_Inputs-APR &amp; PR19'!$A:$A, 'Consolidated actual totex inp'!$E$1, 'F_Inputs-APR &amp; PR19'!$B:$B, 'Consolidated actual totex inp'!$B12)</f>
        <v>6.335</v>
      </c>
      <c r="I12" s="338">
        <f>SUMIFS(F_Inputs!H:H, F_Inputs!$A:$A, 'Consolidated actual totex inp'!$E$1, F_Inputs!$B:$B, 'Consolidated actual totex inp'!$C12)*'Consolidated actual totex inp'!I$3</f>
        <v>0.499</v>
      </c>
      <c r="J12" s="338">
        <f>SUMIFS(F_Inputs!I:I, F_Inputs!$A:$A, 'Consolidated actual totex inp'!$E$1, F_Inputs!$B:$B, 'Consolidated actual totex inp'!$C12)*'Consolidated actual totex inp'!J$3</f>
        <v>0.51418111628140983</v>
      </c>
      <c r="K12" s="338">
        <f>SUMIFS(F_Inputs!J:J, F_Inputs!$A:$A, 'Consolidated actual totex inp'!$E$1, F_Inputs!$B:$B, 'Consolidated actual totex inp'!$C12)*'Consolidated actual totex inp'!K$3</f>
        <v>0.66235557060616324</v>
      </c>
    </row>
    <row r="13" spans="1:12">
      <c r="B13" s="321" t="s">
        <v>183</v>
      </c>
      <c r="C13" s="321" t="s">
        <v>261</v>
      </c>
      <c r="F13" s="141" t="s">
        <v>262</v>
      </c>
      <c r="G13" s="338">
        <f>SUMIFS('F_Inputs-APR &amp; PR19'!F:F, 'F_Inputs-APR &amp; PR19'!$A:$A, 'Consolidated actual totex inp'!$E$1, 'F_Inputs-APR &amp; PR19'!$B:$B, 'Consolidated actual totex inp'!$B13)</f>
        <v>0</v>
      </c>
      <c r="H13" s="338">
        <f>SUMIFS('F_Inputs-APR &amp; PR19'!G:G, 'F_Inputs-APR &amp; PR19'!$A:$A, 'Consolidated actual totex inp'!$E$1, 'F_Inputs-APR &amp; PR19'!$B:$B, 'Consolidated actual totex inp'!$B13)</f>
        <v>0</v>
      </c>
      <c r="I13" s="338">
        <f>SUMIFS(F_Inputs!H:H, F_Inputs!$A:$A, 'Consolidated actual totex inp'!$E$1, F_Inputs!$B:$B, 'Consolidated actual totex inp'!$C13)*'Consolidated actual totex inp'!I$3</f>
        <v>0</v>
      </c>
      <c r="J13" s="338">
        <f>SUMIFS(F_Inputs!I:I, F_Inputs!$A:$A, 'Consolidated actual totex inp'!$E$1, F_Inputs!$B:$B, 'Consolidated actual totex inp'!$C13)*'Consolidated actual totex inp'!J$3</f>
        <v>0</v>
      </c>
      <c r="K13" s="338">
        <f>SUMIFS(F_Inputs!J:J, F_Inputs!$A:$A, 'Consolidated actual totex inp'!$E$1, F_Inputs!$B:$B, 'Consolidated actual totex inp'!$C13)*'Consolidated actual totex inp'!K$3</f>
        <v>0</v>
      </c>
    </row>
    <row r="14" spans="1:12">
      <c r="B14" s="321" t="s">
        <v>210</v>
      </c>
      <c r="C14" s="321" t="s">
        <v>263</v>
      </c>
      <c r="F14" s="141" t="s">
        <v>264</v>
      </c>
      <c r="G14" s="338">
        <f>SUMIFS('F_Inputs-APR &amp; PR19'!F:F, 'F_Inputs-APR &amp; PR19'!$A:$A, 'Consolidated actual totex inp'!$E$1, 'F_Inputs-APR &amp; PR19'!$B:$B, 'Consolidated actual totex inp'!$B14)</f>
        <v>17.129000000000001</v>
      </c>
      <c r="H14" s="338">
        <f>SUMIFS('F_Inputs-APR &amp; PR19'!G:G, 'F_Inputs-APR &amp; PR19'!$A:$A, 'Consolidated actual totex inp'!$E$1, 'F_Inputs-APR &amp; PR19'!$B:$B, 'Consolidated actual totex inp'!$B14)</f>
        <v>17.003</v>
      </c>
      <c r="I14" s="338">
        <f>SUMIFS(F_Inputs!H:H, F_Inputs!$A:$A, 'Consolidated actual totex inp'!$E$1, F_Inputs!$B:$B, 'Consolidated actual totex inp'!$C14)*'Consolidated actual totex inp'!I$3</f>
        <v>23.579000000000001</v>
      </c>
      <c r="J14" s="338">
        <f>SUMIFS(F_Inputs!I:I, F_Inputs!$A:$A, 'Consolidated actual totex inp'!$E$1, F_Inputs!$B:$B, 'Consolidated actual totex inp'!$C14)*'Consolidated actual totex inp'!J$3</f>
        <v>25.015811624220259</v>
      </c>
      <c r="K14" s="338">
        <f>SUMIFS(F_Inputs!J:J, F_Inputs!$A:$A, 'Consolidated actual totex inp'!$E$1, F_Inputs!$B:$B, 'Consolidated actual totex inp'!$C14)*'Consolidated actual totex inp'!K$3</f>
        <v>24.592129359972908</v>
      </c>
    </row>
    <row r="15" spans="1:12">
      <c r="B15" s="321" t="s">
        <v>212</v>
      </c>
      <c r="C15" s="321" t="s">
        <v>265</v>
      </c>
      <c r="F15" s="141" t="s">
        <v>266</v>
      </c>
      <c r="G15" s="338">
        <f>SUMIFS('F_Inputs-APR &amp; PR19'!F:F, 'F_Inputs-APR &amp; PR19'!$A:$A, 'Consolidated actual totex inp'!$E$1, 'F_Inputs-APR &amp; PR19'!$B:$B, 'Consolidated actual totex inp'!$B15)</f>
        <v>0</v>
      </c>
      <c r="H15" s="338">
        <f>SUMIFS('F_Inputs-APR &amp; PR19'!G:G, 'F_Inputs-APR &amp; PR19'!$A:$A, 'Consolidated actual totex inp'!$E$1, 'F_Inputs-APR &amp; PR19'!$B:$B, 'Consolidated actual totex inp'!$B15)</f>
        <v>0</v>
      </c>
      <c r="I15" s="338">
        <f>SUMIFS(F_Inputs!H:H, F_Inputs!$A:$A, 'Consolidated actual totex inp'!$E$1, F_Inputs!$B:$B, 'Consolidated actual totex inp'!$C15)*'Consolidated actual totex inp'!I$3</f>
        <v>0</v>
      </c>
      <c r="J15" s="338">
        <f>SUMIFS(F_Inputs!I:I, F_Inputs!$A:$A, 'Consolidated actual totex inp'!$E$1, F_Inputs!$B:$B, 'Consolidated actual totex inp'!$C15)*'Consolidated actual totex inp'!J$3</f>
        <v>0</v>
      </c>
      <c r="K15" s="338">
        <f>SUMIFS(F_Inputs!J:J, F_Inputs!$A:$A, 'Consolidated actual totex inp'!$E$1, F_Inputs!$B:$B, 'Consolidated actual totex inp'!$C15)*'Consolidated actual totex inp'!K$3</f>
        <v>0</v>
      </c>
    </row>
    <row r="16" spans="1:12">
      <c r="B16" s="321" t="s">
        <v>155</v>
      </c>
      <c r="C16" s="321" t="s">
        <v>283</v>
      </c>
      <c r="F16" s="141" t="s">
        <v>284</v>
      </c>
      <c r="G16" s="338">
        <f>SUMIFS('F_Inputs-APR &amp; PR19'!F:F, 'F_Inputs-APR &amp; PR19'!$A:$A, 'Consolidated actual totex inp'!$E$1, 'F_Inputs-APR &amp; PR19'!$B:$B, 'Consolidated actual totex inp'!$B16)</f>
        <v>0</v>
      </c>
      <c r="H16" s="338">
        <f>SUMIFS('F_Inputs-APR &amp; PR19'!G:G, 'F_Inputs-APR &amp; PR19'!$A:$A, 'Consolidated actual totex inp'!$E$1, 'F_Inputs-APR &amp; PR19'!$B:$B, 'Consolidated actual totex inp'!$B16)</f>
        <v>0</v>
      </c>
      <c r="I16" s="338">
        <f>SUMIFS(F_Inputs!H:H, F_Inputs!$A:$A, 'Consolidated actual totex inp'!$E$1, F_Inputs!$B:$B, 'Consolidated actual totex inp'!$C16)*'Consolidated actual totex inp'!I$3</f>
        <v>0</v>
      </c>
      <c r="J16" s="338">
        <f>SUMIFS(F_Inputs!I:I, F_Inputs!$A:$A, 'Consolidated actual totex inp'!$E$1, F_Inputs!$B:$B, 'Consolidated actual totex inp'!$C16)*'Consolidated actual totex inp'!J$3</f>
        <v>0</v>
      </c>
      <c r="K16" s="338">
        <f>SUMIFS(F_Inputs!J:J, F_Inputs!$A:$A, 'Consolidated actual totex inp'!$E$1, F_Inputs!$B:$B, 'Consolidated actual totex inp'!$C16)*'Consolidated actual totex inp'!K$3</f>
        <v>0</v>
      </c>
    </row>
    <row r="17" spans="2:11">
      <c r="B17" s="321" t="s">
        <v>157</v>
      </c>
      <c r="C17" s="321" t="s">
        <v>285</v>
      </c>
      <c r="F17" s="141" t="s">
        <v>286</v>
      </c>
      <c r="G17" s="338">
        <f>SUMIFS('F_Inputs-APR &amp; PR19'!F:F, 'F_Inputs-APR &amp; PR19'!$A:$A, 'Consolidated actual totex inp'!$E$1, 'F_Inputs-APR &amp; PR19'!$B:$B, 'Consolidated actual totex inp'!$B17)</f>
        <v>0</v>
      </c>
      <c r="H17" s="338">
        <f>SUMIFS('F_Inputs-APR &amp; PR19'!G:G, 'F_Inputs-APR &amp; PR19'!$A:$A, 'Consolidated actual totex inp'!$E$1, 'F_Inputs-APR &amp; PR19'!$B:$B, 'Consolidated actual totex inp'!$B17)</f>
        <v>0</v>
      </c>
      <c r="I17" s="338">
        <f>SUMIFS(F_Inputs!H:H, F_Inputs!$A:$A, 'Consolidated actual totex inp'!$E$1, F_Inputs!$B:$B, 'Consolidated actual totex inp'!$C17)*'Consolidated actual totex inp'!I$3</f>
        <v>0</v>
      </c>
      <c r="J17" s="338">
        <f>SUMIFS(F_Inputs!I:I, F_Inputs!$A:$A, 'Consolidated actual totex inp'!$E$1, F_Inputs!$B:$B, 'Consolidated actual totex inp'!$C17)*'Consolidated actual totex inp'!J$3</f>
        <v>0</v>
      </c>
      <c r="K17" s="338">
        <f>SUMIFS(F_Inputs!J:J, F_Inputs!$A:$A, 'Consolidated actual totex inp'!$E$1, F_Inputs!$B:$B, 'Consolidated actual totex inp'!$C17)*'Consolidated actual totex inp'!K$3</f>
        <v>0</v>
      </c>
    </row>
    <row r="18" spans="2:11">
      <c r="B18" s="321" t="s">
        <v>159</v>
      </c>
      <c r="C18" s="321" t="s">
        <v>287</v>
      </c>
      <c r="F18" s="141" t="s">
        <v>288</v>
      </c>
      <c r="G18" s="338">
        <f>SUMIFS('F_Inputs-APR &amp; PR19'!F:F, 'F_Inputs-APR &amp; PR19'!$A:$A, 'Consolidated actual totex inp'!$E$1, 'F_Inputs-APR &amp; PR19'!$B:$B, 'Consolidated actual totex inp'!$B18)</f>
        <v>0</v>
      </c>
      <c r="H18" s="338">
        <f>SUMIFS('F_Inputs-APR &amp; PR19'!G:G, 'F_Inputs-APR &amp; PR19'!$A:$A, 'Consolidated actual totex inp'!$E$1, 'F_Inputs-APR &amp; PR19'!$B:$B, 'Consolidated actual totex inp'!$B18)</f>
        <v>0</v>
      </c>
      <c r="I18" s="338">
        <f>SUMIFS(F_Inputs!H:H, F_Inputs!$A:$A, 'Consolidated actual totex inp'!$E$1, F_Inputs!$B:$B, 'Consolidated actual totex inp'!$C18)*'Consolidated actual totex inp'!I$3</f>
        <v>0</v>
      </c>
      <c r="J18" s="338">
        <f>SUMIFS(F_Inputs!I:I, F_Inputs!$A:$A, 'Consolidated actual totex inp'!$E$1, F_Inputs!$B:$B, 'Consolidated actual totex inp'!$C18)*'Consolidated actual totex inp'!J$3</f>
        <v>0</v>
      </c>
      <c r="K18" s="338">
        <f>SUMIFS(F_Inputs!J:J, F_Inputs!$A:$A, 'Consolidated actual totex inp'!$E$1, F_Inputs!$B:$B, 'Consolidated actual totex inp'!$C18)*'Consolidated actual totex inp'!K$3</f>
        <v>0</v>
      </c>
    </row>
    <row r="19" spans="2:11">
      <c r="B19" s="321" t="s">
        <v>161</v>
      </c>
      <c r="C19" s="321" t="s">
        <v>289</v>
      </c>
      <c r="F19" s="141" t="s">
        <v>290</v>
      </c>
      <c r="G19" s="338">
        <f>SUMIFS('F_Inputs-APR &amp; PR19'!F:F, 'F_Inputs-APR &amp; PR19'!$A:$A, 'Consolidated actual totex inp'!$E$1, 'F_Inputs-APR &amp; PR19'!$B:$B, 'Consolidated actual totex inp'!$B19)</f>
        <v>0</v>
      </c>
      <c r="H19" s="338">
        <f>SUMIFS('F_Inputs-APR &amp; PR19'!G:G, 'F_Inputs-APR &amp; PR19'!$A:$A, 'Consolidated actual totex inp'!$E$1, 'F_Inputs-APR &amp; PR19'!$B:$B, 'Consolidated actual totex inp'!$B19)</f>
        <v>0</v>
      </c>
      <c r="I19" s="338">
        <f>SUMIFS(F_Inputs!H:H, F_Inputs!$A:$A, 'Consolidated actual totex inp'!$E$1, F_Inputs!$B:$B, 'Consolidated actual totex inp'!$C19)*'Consolidated actual totex inp'!I$3</f>
        <v>0</v>
      </c>
      <c r="J19" s="338">
        <f>SUMIFS(F_Inputs!I:I, F_Inputs!$A:$A, 'Consolidated actual totex inp'!$E$1, F_Inputs!$B:$B, 'Consolidated actual totex inp'!$C19)*'Consolidated actual totex inp'!J$3</f>
        <v>0</v>
      </c>
      <c r="K19" s="338">
        <f>SUMIFS(F_Inputs!J:J, F_Inputs!$A:$A, 'Consolidated actual totex inp'!$E$1, F_Inputs!$B:$B, 'Consolidated actual totex inp'!$C19)*'Consolidated actual totex inp'!K$3</f>
        <v>0</v>
      </c>
    </row>
    <row r="20" spans="2:11">
      <c r="B20" s="321" t="s">
        <v>163</v>
      </c>
      <c r="C20" s="321" t="s">
        <v>291</v>
      </c>
      <c r="F20" s="141" t="s">
        <v>292</v>
      </c>
      <c r="G20" s="338">
        <f>SUMIFS('F_Inputs-APR &amp; PR19'!F:F, 'F_Inputs-APR &amp; PR19'!$A:$A, 'Consolidated actual totex inp'!$E$1, 'F_Inputs-APR &amp; PR19'!$B:$B, 'Consolidated actual totex inp'!$B20)</f>
        <v>0</v>
      </c>
      <c r="H20" s="338">
        <f>SUMIFS('F_Inputs-APR &amp; PR19'!G:G, 'F_Inputs-APR &amp; PR19'!$A:$A, 'Consolidated actual totex inp'!$E$1, 'F_Inputs-APR &amp; PR19'!$B:$B, 'Consolidated actual totex inp'!$B20)</f>
        <v>0</v>
      </c>
      <c r="I20" s="338">
        <f>SUMIFS(F_Inputs!H:H, F_Inputs!$A:$A, 'Consolidated actual totex inp'!$E$1, F_Inputs!$B:$B, 'Consolidated actual totex inp'!$C20)*'Consolidated actual totex inp'!I$3</f>
        <v>0</v>
      </c>
      <c r="J20" s="338">
        <f>SUMIFS(F_Inputs!I:I, F_Inputs!$A:$A, 'Consolidated actual totex inp'!$E$1, F_Inputs!$B:$B, 'Consolidated actual totex inp'!$C20)*'Consolidated actual totex inp'!J$3</f>
        <v>0</v>
      </c>
      <c r="K20" s="338">
        <f>SUMIFS(F_Inputs!J:J, F_Inputs!$A:$A, 'Consolidated actual totex inp'!$E$1, F_Inputs!$B:$B, 'Consolidated actual totex inp'!$C20)*'Consolidated actual totex inp'!K$3</f>
        <v>0</v>
      </c>
    </row>
    <row r="21" spans="2:11">
      <c r="B21" s="321" t="s">
        <v>165</v>
      </c>
      <c r="C21" s="321" t="s">
        <v>293</v>
      </c>
      <c r="F21" s="141" t="s">
        <v>294</v>
      </c>
      <c r="G21" s="338">
        <f>SUMIFS('F_Inputs-APR &amp; PR19'!F:F, 'F_Inputs-APR &amp; PR19'!$A:$A, 'Consolidated actual totex inp'!$E$1, 'F_Inputs-APR &amp; PR19'!$B:$B, 'Consolidated actual totex inp'!$B21)</f>
        <v>0</v>
      </c>
      <c r="H21" s="338">
        <f>SUMIFS('F_Inputs-APR &amp; PR19'!G:G, 'F_Inputs-APR &amp; PR19'!$A:$A, 'Consolidated actual totex inp'!$E$1, 'F_Inputs-APR &amp; PR19'!$B:$B, 'Consolidated actual totex inp'!$B21)</f>
        <v>0</v>
      </c>
      <c r="I21" s="338">
        <f>SUMIFS(F_Inputs!H:H, F_Inputs!$A:$A, 'Consolidated actual totex inp'!$E$1, F_Inputs!$B:$B, 'Consolidated actual totex inp'!$C21)*'Consolidated actual totex inp'!I$3</f>
        <v>0</v>
      </c>
      <c r="J21" s="338">
        <f>SUMIFS(F_Inputs!I:I, F_Inputs!$A:$A, 'Consolidated actual totex inp'!$E$1, F_Inputs!$B:$B, 'Consolidated actual totex inp'!$C21)*'Consolidated actual totex inp'!J$3</f>
        <v>0</v>
      </c>
      <c r="K21" s="338">
        <f>SUMIFS(F_Inputs!J:J, F_Inputs!$A:$A, 'Consolidated actual totex inp'!$E$1, F_Inputs!$B:$B, 'Consolidated actual totex inp'!$C21)*'Consolidated actual totex inp'!K$3</f>
        <v>0</v>
      </c>
    </row>
    <row r="22" spans="2:11">
      <c r="B22" s="321" t="s">
        <v>167</v>
      </c>
      <c r="C22" s="321" t="s">
        <v>295</v>
      </c>
      <c r="F22" s="141" t="s">
        <v>296</v>
      </c>
      <c r="G22" s="338">
        <f>SUMIFS('F_Inputs-APR &amp; PR19'!F:F, 'F_Inputs-APR &amp; PR19'!$A:$A, 'Consolidated actual totex inp'!$E$1, 'F_Inputs-APR &amp; PR19'!$B:$B, 'Consolidated actual totex inp'!$B22)</f>
        <v>0</v>
      </c>
      <c r="H22" s="338">
        <f>SUMIFS('F_Inputs-APR &amp; PR19'!G:G, 'F_Inputs-APR &amp; PR19'!$A:$A, 'Consolidated actual totex inp'!$E$1, 'F_Inputs-APR &amp; PR19'!$B:$B, 'Consolidated actual totex inp'!$B22)</f>
        <v>0</v>
      </c>
      <c r="I22" s="338">
        <f>SUMIFS(F_Inputs!H:H, F_Inputs!$A:$A, 'Consolidated actual totex inp'!$E$1, F_Inputs!$B:$B, 'Consolidated actual totex inp'!$C22)*'Consolidated actual totex inp'!I$3</f>
        <v>0</v>
      </c>
      <c r="J22" s="338">
        <f>SUMIFS(F_Inputs!I:I, F_Inputs!$A:$A, 'Consolidated actual totex inp'!$E$1, F_Inputs!$B:$B, 'Consolidated actual totex inp'!$C22)*'Consolidated actual totex inp'!J$3</f>
        <v>0</v>
      </c>
      <c r="K22" s="338">
        <f>SUMIFS(F_Inputs!J:J, F_Inputs!$A:$A, 'Consolidated actual totex inp'!$E$1, F_Inputs!$B:$B, 'Consolidated actual totex inp'!$C22)*'Consolidated actual totex inp'!K$3</f>
        <v>0</v>
      </c>
    </row>
    <row r="23" spans="2:11">
      <c r="B23" s="321" t="s">
        <v>169</v>
      </c>
      <c r="C23" s="321" t="s">
        <v>297</v>
      </c>
      <c r="F23" s="141" t="s">
        <v>298</v>
      </c>
      <c r="G23" s="338">
        <f>SUMIFS('F_Inputs-APR &amp; PR19'!F:F, 'F_Inputs-APR &amp; PR19'!$A:$A, 'Consolidated actual totex inp'!$E$1, 'F_Inputs-APR &amp; PR19'!$B:$B, 'Consolidated actual totex inp'!$B23)</f>
        <v>0</v>
      </c>
      <c r="H23" s="338">
        <f>SUMIFS('F_Inputs-APR &amp; PR19'!G:G, 'F_Inputs-APR &amp; PR19'!$A:$A, 'Consolidated actual totex inp'!$E$1, 'F_Inputs-APR &amp; PR19'!$B:$B, 'Consolidated actual totex inp'!$B23)</f>
        <v>0</v>
      </c>
      <c r="I23" s="338">
        <f>SUMIFS(F_Inputs!H:H, F_Inputs!$A:$A, 'Consolidated actual totex inp'!$E$1, F_Inputs!$B:$B, 'Consolidated actual totex inp'!$C23)*'Consolidated actual totex inp'!I$3</f>
        <v>0</v>
      </c>
      <c r="J23" s="338">
        <f>SUMIFS(F_Inputs!I:I, F_Inputs!$A:$A, 'Consolidated actual totex inp'!$E$1, F_Inputs!$B:$B, 'Consolidated actual totex inp'!$C23)*'Consolidated actual totex inp'!J$3</f>
        <v>0</v>
      </c>
      <c r="K23" s="338">
        <f>SUMIFS(F_Inputs!J:J, F_Inputs!$A:$A, 'Consolidated actual totex inp'!$E$1, F_Inputs!$B:$B, 'Consolidated actual totex inp'!$C23)*'Consolidated actual totex inp'!K$3</f>
        <v>0</v>
      </c>
    </row>
    <row r="24" spans="2:11">
      <c r="B24" s="321" t="s">
        <v>171</v>
      </c>
      <c r="C24" s="321" t="s">
        <v>299</v>
      </c>
      <c r="F24" s="141" t="s">
        <v>300</v>
      </c>
      <c r="G24" s="338">
        <f>SUMIFS('F_Inputs-APR &amp; PR19'!F:F, 'F_Inputs-APR &amp; PR19'!$A:$A, 'Consolidated actual totex inp'!$E$1, 'F_Inputs-APR &amp; PR19'!$B:$B, 'Consolidated actual totex inp'!$B24)</f>
        <v>0</v>
      </c>
      <c r="H24" s="338">
        <f>SUMIFS('F_Inputs-APR &amp; PR19'!G:G, 'F_Inputs-APR &amp; PR19'!$A:$A, 'Consolidated actual totex inp'!$E$1, 'F_Inputs-APR &amp; PR19'!$B:$B, 'Consolidated actual totex inp'!$B24)</f>
        <v>0</v>
      </c>
      <c r="I24" s="338">
        <f>SUMIFS(F_Inputs!H:H, F_Inputs!$A:$A, 'Consolidated actual totex inp'!$E$1, F_Inputs!$B:$B, 'Consolidated actual totex inp'!$C24)*'Consolidated actual totex inp'!I$3</f>
        <v>0</v>
      </c>
      <c r="J24" s="338">
        <f>SUMIFS(F_Inputs!I:I, F_Inputs!$A:$A, 'Consolidated actual totex inp'!$E$1, F_Inputs!$B:$B, 'Consolidated actual totex inp'!$C24)*'Consolidated actual totex inp'!J$3</f>
        <v>0</v>
      </c>
      <c r="K24" s="338">
        <f>SUMIFS(F_Inputs!J:J, F_Inputs!$A:$A, 'Consolidated actual totex inp'!$E$1, F_Inputs!$B:$B, 'Consolidated actual totex inp'!$C24)*'Consolidated actual totex inp'!K$3</f>
        <v>0</v>
      </c>
    </row>
    <row r="25" spans="2:11">
      <c r="B25" s="321" t="s">
        <v>173</v>
      </c>
      <c r="C25" s="321" t="s">
        <v>301</v>
      </c>
      <c r="F25" s="141" t="s">
        <v>302</v>
      </c>
      <c r="G25" s="338">
        <f>SUMIFS('F_Inputs-APR &amp; PR19'!F:F, 'F_Inputs-APR &amp; PR19'!$A:$A, 'Consolidated actual totex inp'!$E$1, 'F_Inputs-APR &amp; PR19'!$B:$B, 'Consolidated actual totex inp'!$B25)</f>
        <v>0</v>
      </c>
      <c r="H25" s="338">
        <f>SUMIFS('F_Inputs-APR &amp; PR19'!G:G, 'F_Inputs-APR &amp; PR19'!$A:$A, 'Consolidated actual totex inp'!$E$1, 'F_Inputs-APR &amp; PR19'!$B:$B, 'Consolidated actual totex inp'!$B25)</f>
        <v>0</v>
      </c>
      <c r="I25" s="338">
        <f>SUMIFS(F_Inputs!H:H, F_Inputs!$A:$A, 'Consolidated actual totex inp'!$E$1, F_Inputs!$B:$B, 'Consolidated actual totex inp'!$C25)*'Consolidated actual totex inp'!I$3</f>
        <v>0</v>
      </c>
      <c r="J25" s="338">
        <f>SUMIFS(F_Inputs!I:I, F_Inputs!$A:$A, 'Consolidated actual totex inp'!$E$1, F_Inputs!$B:$B, 'Consolidated actual totex inp'!$C25)*'Consolidated actual totex inp'!J$3</f>
        <v>0</v>
      </c>
      <c r="K25" s="338">
        <f>SUMIFS(F_Inputs!J:J, F_Inputs!$A:$A, 'Consolidated actual totex inp'!$E$1, F_Inputs!$B:$B, 'Consolidated actual totex inp'!$C25)*'Consolidated actual totex inp'!K$3</f>
        <v>0</v>
      </c>
    </row>
    <row r="26" spans="2:11">
      <c r="C26" s="321" t="s">
        <v>388</v>
      </c>
      <c r="F26" s="141" t="s">
        <v>389</v>
      </c>
      <c r="G26" s="338"/>
      <c r="H26" s="338"/>
      <c r="I26" s="338">
        <f>SUMIF(F_Inputs!$B:$B, 'Consolidated actual totex inp'!$C26, F_Inputs!H:H)*'Consolidated actual totex inp'!I$3</f>
        <v>0</v>
      </c>
      <c r="J26" s="338">
        <f>SUMIF(F_Inputs!$B:$B, 'Consolidated actual totex inp'!$C26, F_Inputs!I:I)*'Consolidated actual totex inp'!J$3</f>
        <v>0</v>
      </c>
      <c r="K26" s="338">
        <f>SUMIF(F_Inputs!$B:$B, 'Consolidated actual totex inp'!$C26, F_Inputs!J:J)*'Consolidated actual totex inp'!K$3</f>
        <v>0</v>
      </c>
    </row>
    <row r="27" spans="2:11">
      <c r="C27" s="321" t="s">
        <v>390</v>
      </c>
      <c r="F27" s="141" t="s">
        <v>391</v>
      </c>
      <c r="G27" s="338"/>
      <c r="H27" s="338"/>
      <c r="I27" s="338">
        <f>SUMIF(F_Inputs!$B:$B, 'Consolidated actual totex inp'!$C27, F_Inputs!H:H)*'Consolidated actual totex inp'!I$3</f>
        <v>25.981461579418081</v>
      </c>
      <c r="J27" s="338">
        <f>SUMIF(F_Inputs!$B:$B, 'Consolidated actual totex inp'!$C27, F_Inputs!I:I)*'Consolidated actual totex inp'!J$3</f>
        <v>161.9541009235476</v>
      </c>
      <c r="K27" s="338">
        <f>SUMIF(F_Inputs!$B:$B, 'Consolidated actual totex inp'!$C27, F_Inputs!J:J)*'Consolidated actual totex inp'!K$3</f>
        <v>213.4953019565929</v>
      </c>
    </row>
    <row r="28" spans="2:11">
      <c r="C28" s="321" t="s">
        <v>392</v>
      </c>
      <c r="F28" s="141" t="s">
        <v>393</v>
      </c>
      <c r="G28" s="338"/>
      <c r="H28" s="338"/>
      <c r="I28" s="338">
        <f>SUMIF(F_Inputs!$B:$B, 'Consolidated actual totex inp'!$C28, F_Inputs!H:H)*'Consolidated actual totex inp'!I$3</f>
        <v>0</v>
      </c>
      <c r="J28" s="338">
        <f>SUMIF(F_Inputs!$B:$B, 'Consolidated actual totex inp'!$C28, F_Inputs!I:I)*'Consolidated actual totex inp'!J$3</f>
        <v>0</v>
      </c>
      <c r="K28" s="338">
        <f>SUMIF(F_Inputs!$B:$B, 'Consolidated actual totex inp'!$C28, F_Inputs!J:J)*'Consolidated actual totex inp'!K$3</f>
        <v>0</v>
      </c>
    </row>
    <row r="29" spans="2:11">
      <c r="C29" s="321" t="s">
        <v>394</v>
      </c>
      <c r="F29" s="141" t="s">
        <v>395</v>
      </c>
      <c r="G29" s="338"/>
      <c r="H29" s="338"/>
      <c r="I29" s="338">
        <f>SUMIF(F_Inputs!$B:$B, 'Consolidated actual totex inp'!$C29, F_Inputs!H:H)*'Consolidated actual totex inp'!I$3</f>
        <v>0</v>
      </c>
      <c r="J29" s="338">
        <f>SUMIF(F_Inputs!$B:$B, 'Consolidated actual totex inp'!$C29, F_Inputs!I:I)*'Consolidated actual totex inp'!J$3</f>
        <v>0</v>
      </c>
      <c r="K29" s="338">
        <f>SUMIF(F_Inputs!$B:$B, 'Consolidated actual totex inp'!$C29, F_Inputs!J:J)*'Consolidated actual totex inp'!K$3</f>
        <v>0</v>
      </c>
    </row>
    <row r="31" spans="2:11">
      <c r="D31" s="139" t="s">
        <v>404</v>
      </c>
    </row>
    <row r="32" spans="2:11">
      <c r="F32" s="141" t="s">
        <v>244</v>
      </c>
      <c r="G32" s="354"/>
      <c r="H32" s="354"/>
      <c r="I32" s="354"/>
      <c r="J32" s="354"/>
      <c r="K32" s="374">
        <v>76.320999999999998</v>
      </c>
    </row>
    <row r="33" spans="6:11">
      <c r="F33" s="141" t="s">
        <v>246</v>
      </c>
      <c r="G33" s="354">
        <v>807.33665489999998</v>
      </c>
      <c r="H33" s="354">
        <v>864.67464063</v>
      </c>
      <c r="I33" s="354">
        <f>I6+I27</f>
        <v>1041.145</v>
      </c>
      <c r="J33" s="354">
        <f>J6+J27</f>
        <v>1197.1672787860073</v>
      </c>
      <c r="K33" s="374">
        <v>961.96299999999997</v>
      </c>
    </row>
    <row r="34" spans="6:11">
      <c r="F34" s="141" t="s">
        <v>248</v>
      </c>
      <c r="G34" s="354"/>
      <c r="H34" s="354"/>
      <c r="I34" s="354"/>
      <c r="J34" s="354"/>
      <c r="K34" s="374">
        <v>1265.9970000000001</v>
      </c>
    </row>
    <row r="35" spans="6:11">
      <c r="F35" s="141" t="s">
        <v>252</v>
      </c>
      <c r="G35" s="354"/>
      <c r="H35" s="354"/>
      <c r="I35" s="354"/>
      <c r="J35" s="354"/>
      <c r="K35" s="374">
        <v>28.422000000000001</v>
      </c>
    </row>
    <row r="36" spans="6:11">
      <c r="F36" s="141" t="s">
        <v>254</v>
      </c>
      <c r="G36" s="354"/>
      <c r="H36" s="354"/>
      <c r="I36" s="354"/>
      <c r="J36" s="354"/>
      <c r="K36" s="374">
        <v>3.605</v>
      </c>
    </row>
    <row r="37" spans="6:11">
      <c r="F37" s="141" t="s">
        <v>256</v>
      </c>
      <c r="G37" s="354"/>
      <c r="H37" s="354"/>
      <c r="I37" s="354"/>
      <c r="J37" s="354"/>
      <c r="K37" s="374">
        <v>73.486000000000004</v>
      </c>
    </row>
    <row r="38" spans="6:11">
      <c r="F38" s="141" t="s">
        <v>258</v>
      </c>
      <c r="G38" s="354"/>
      <c r="H38" s="354"/>
      <c r="I38" s="354"/>
      <c r="J38" s="354"/>
      <c r="K38" s="374">
        <v>49.869</v>
      </c>
    </row>
    <row r="39" spans="6:11">
      <c r="F39" s="141" t="s">
        <v>260</v>
      </c>
      <c r="G39" s="354"/>
      <c r="H39" s="354"/>
      <c r="I39" s="354"/>
      <c r="J39" s="354"/>
      <c r="K39" s="374">
        <v>0.58799999999999997</v>
      </c>
    </row>
    <row r="40" spans="6:11">
      <c r="F40" s="141" t="s">
        <v>262</v>
      </c>
      <c r="G40" s="354"/>
      <c r="H40" s="354"/>
      <c r="I40" s="354"/>
      <c r="J40" s="354"/>
      <c r="K40" s="374">
        <v>0</v>
      </c>
    </row>
    <row r="41" spans="6:11">
      <c r="F41" s="141" t="s">
        <v>264</v>
      </c>
      <c r="G41" s="354"/>
      <c r="H41" s="354"/>
      <c r="I41" s="354"/>
      <c r="J41" s="354"/>
      <c r="K41" s="374">
        <v>23.574000000000002</v>
      </c>
    </row>
    <row r="42" spans="6:11">
      <c r="F42" s="141" t="s">
        <v>266</v>
      </c>
      <c r="G42" s="354"/>
      <c r="H42" s="354"/>
      <c r="I42" s="354"/>
      <c r="J42" s="354"/>
      <c r="K42" s="374">
        <v>0</v>
      </c>
    </row>
    <row r="43" spans="6:11">
      <c r="F43" s="141" t="s">
        <v>284</v>
      </c>
      <c r="G43" s="354"/>
      <c r="H43" s="354"/>
      <c r="I43" s="354"/>
      <c r="J43" s="354"/>
      <c r="K43" s="374">
        <v>0</v>
      </c>
    </row>
    <row r="44" spans="6:11">
      <c r="F44" s="141" t="s">
        <v>286</v>
      </c>
      <c r="G44" s="354"/>
      <c r="H44" s="354"/>
      <c r="I44" s="354"/>
      <c r="J44" s="354"/>
      <c r="K44" s="374">
        <v>0</v>
      </c>
    </row>
    <row r="45" spans="6:11">
      <c r="F45" s="141" t="s">
        <v>288</v>
      </c>
      <c r="G45" s="354"/>
      <c r="H45" s="354"/>
      <c r="I45" s="354"/>
      <c r="J45" s="354"/>
      <c r="K45" s="374">
        <v>0</v>
      </c>
    </row>
    <row r="46" spans="6:11">
      <c r="F46" s="141" t="s">
        <v>290</v>
      </c>
      <c r="G46" s="354"/>
      <c r="H46" s="354"/>
      <c r="I46" s="354"/>
      <c r="J46" s="354"/>
      <c r="K46" s="374">
        <v>0</v>
      </c>
    </row>
    <row r="47" spans="6:11">
      <c r="F47" s="141" t="s">
        <v>292</v>
      </c>
      <c r="G47" s="354"/>
      <c r="H47" s="354"/>
      <c r="I47" s="354"/>
      <c r="J47" s="354">
        <v>0</v>
      </c>
      <c r="K47" s="374">
        <v>0</v>
      </c>
    </row>
    <row r="48" spans="6:11">
      <c r="F48" s="141" t="s">
        <v>294</v>
      </c>
      <c r="G48" s="354"/>
      <c r="H48" s="354"/>
      <c r="I48" s="354"/>
      <c r="J48" s="354"/>
      <c r="K48" s="374">
        <v>0</v>
      </c>
    </row>
    <row r="49" spans="4:12">
      <c r="F49" s="141" t="s">
        <v>296</v>
      </c>
      <c r="G49" s="354"/>
      <c r="H49" s="354"/>
      <c r="I49" s="354"/>
      <c r="J49" s="354"/>
      <c r="K49" s="374">
        <v>0</v>
      </c>
    </row>
    <row r="50" spans="4:12">
      <c r="F50" s="141" t="s">
        <v>298</v>
      </c>
      <c r="G50" s="354"/>
      <c r="H50" s="354"/>
      <c r="I50" s="354"/>
      <c r="J50" s="354"/>
      <c r="K50" s="374">
        <v>0</v>
      </c>
    </row>
    <row r="51" spans="4:12">
      <c r="F51" s="141" t="s">
        <v>300</v>
      </c>
      <c r="G51" s="354"/>
      <c r="H51" s="354"/>
      <c r="I51" s="354"/>
      <c r="J51" s="354"/>
      <c r="K51" s="374">
        <v>0</v>
      </c>
    </row>
    <row r="52" spans="4:12">
      <c r="F52" s="141" t="s">
        <v>302</v>
      </c>
      <c r="G52" s="354"/>
      <c r="H52" s="354"/>
      <c r="I52" s="354"/>
      <c r="J52" s="354"/>
      <c r="K52" s="374">
        <v>0</v>
      </c>
    </row>
    <row r="53" spans="4:12">
      <c r="F53" s="141" t="s">
        <v>389</v>
      </c>
      <c r="G53" s="354"/>
      <c r="H53" s="354"/>
      <c r="I53" s="354"/>
      <c r="J53" s="354"/>
      <c r="K53" s="374">
        <v>0</v>
      </c>
    </row>
    <row r="54" spans="4:12">
      <c r="F54" s="141" t="s">
        <v>391</v>
      </c>
      <c r="G54" s="354">
        <v>1.4770000000000001</v>
      </c>
      <c r="H54" s="354">
        <v>2.3070000000000004</v>
      </c>
      <c r="I54" s="354">
        <v>2.9551059999999998</v>
      </c>
      <c r="J54" s="354">
        <v>8.3200289999999999</v>
      </c>
      <c r="K54" s="374">
        <v>158.08000000000001</v>
      </c>
    </row>
    <row r="55" spans="4:12">
      <c r="F55" s="141" t="s">
        <v>393</v>
      </c>
      <c r="G55" s="354"/>
      <c r="H55" s="354"/>
      <c r="I55" s="354"/>
      <c r="J55" s="354"/>
      <c r="K55" s="374">
        <v>0</v>
      </c>
    </row>
    <row r="56" spans="4:12">
      <c r="F56" s="141" t="s">
        <v>395</v>
      </c>
      <c r="G56" s="354"/>
      <c r="H56" s="354"/>
      <c r="I56" s="354"/>
      <c r="J56" s="354"/>
      <c r="K56" s="374">
        <v>0</v>
      </c>
    </row>
    <row r="58" spans="4:12">
      <c r="D58" s="139" t="s">
        <v>405</v>
      </c>
    </row>
    <row r="59" spans="4:12">
      <c r="F59" s="141" t="s">
        <v>244</v>
      </c>
      <c r="G59" s="338">
        <f>IF(ISBLANK(G32),G5,G32)</f>
        <v>66.795000000000002</v>
      </c>
      <c r="H59" s="338">
        <f t="shared" ref="H59" si="1">IF(ISBLANK(H32),H5,H32)</f>
        <v>80.703999999999994</v>
      </c>
      <c r="I59" s="338">
        <f t="shared" ref="I59:K60" si="2">IF(ISBLANK(I32),I5,I32)</f>
        <v>78.869</v>
      </c>
      <c r="J59" s="338">
        <f t="shared" si="2"/>
        <v>72.259542303206374</v>
      </c>
      <c r="K59" s="338">
        <f t="shared" si="2"/>
        <v>76.320999999999998</v>
      </c>
      <c r="L59" s="321" t="s">
        <v>406</v>
      </c>
    </row>
    <row r="60" spans="4:12">
      <c r="F60" s="141" t="s">
        <v>246</v>
      </c>
      <c r="G60" s="338">
        <f t="shared" ref="G60:H60" si="3">IF(ISBLANK(G33),G6,G33)</f>
        <v>807.33665489999998</v>
      </c>
      <c r="H60" s="338">
        <f t="shared" si="3"/>
        <v>864.67464063</v>
      </c>
      <c r="I60" s="338">
        <f t="shared" si="2"/>
        <v>1041.145</v>
      </c>
      <c r="J60" s="338">
        <f t="shared" si="2"/>
        <v>1197.1672787860073</v>
      </c>
      <c r="K60" s="338">
        <f t="shared" si="2"/>
        <v>961.96299999999997</v>
      </c>
      <c r="L60" s="321" t="s">
        <v>407</v>
      </c>
    </row>
    <row r="61" spans="4:12">
      <c r="F61" s="141" t="s">
        <v>248</v>
      </c>
      <c r="G61" s="338">
        <f t="shared" ref="G61:K61" si="4">IF(ISBLANK(G34),G7,G34)</f>
        <v>633.15599999999995</v>
      </c>
      <c r="H61" s="338">
        <f t="shared" si="4"/>
        <v>748.55899999999997</v>
      </c>
      <c r="I61" s="338">
        <f t="shared" si="4"/>
        <v>944.79100000000005</v>
      </c>
      <c r="J61" s="338">
        <f t="shared" si="4"/>
        <v>1184.2886944847944</v>
      </c>
      <c r="K61" s="338">
        <f t="shared" si="4"/>
        <v>1265.9970000000001</v>
      </c>
      <c r="L61" s="321" t="s">
        <v>408</v>
      </c>
    </row>
    <row r="62" spans="4:12">
      <c r="F62" s="141" t="s">
        <v>252</v>
      </c>
      <c r="G62" s="338">
        <f t="shared" ref="G62:K62" si="5">IF(ISBLANK(G35),G8,G35)</f>
        <v>19.248999999999999</v>
      </c>
      <c r="H62" s="338">
        <f t="shared" si="5"/>
        <v>29.329000000000001</v>
      </c>
      <c r="I62" s="338">
        <f t="shared" si="5"/>
        <v>33.323999999999998</v>
      </c>
      <c r="J62" s="338">
        <f t="shared" si="5"/>
        <v>31.895089649008348</v>
      </c>
      <c r="K62" s="338">
        <f t="shared" si="5"/>
        <v>28.422000000000001</v>
      </c>
      <c r="L62" s="321" t="s">
        <v>409</v>
      </c>
    </row>
    <row r="63" spans="4:12">
      <c r="F63" s="141" t="s">
        <v>254</v>
      </c>
      <c r="G63" s="338">
        <f t="shared" ref="G63:K63" si="6">IF(ISBLANK(G36),G9,G36)</f>
        <v>3.8069999999999999</v>
      </c>
      <c r="H63" s="338">
        <f t="shared" si="6"/>
        <v>4.7519999999999998</v>
      </c>
      <c r="I63" s="338">
        <f t="shared" si="6"/>
        <v>3.3239999999999998</v>
      </c>
      <c r="J63" s="338">
        <f t="shared" si="6"/>
        <v>3.7173093931940056</v>
      </c>
      <c r="K63" s="338">
        <f t="shared" si="6"/>
        <v>3.605</v>
      </c>
      <c r="L63" s="321" t="s">
        <v>410</v>
      </c>
    </row>
    <row r="64" spans="4:12">
      <c r="F64" s="141" t="s">
        <v>256</v>
      </c>
      <c r="G64" s="338">
        <f t="shared" ref="G64:K64" si="7">IF(ISBLANK(G37),G10,G37)</f>
        <v>79.034000000000006</v>
      </c>
      <c r="H64" s="338">
        <f t="shared" si="7"/>
        <v>49.743000000000002</v>
      </c>
      <c r="I64" s="338">
        <f t="shared" si="7"/>
        <v>68</v>
      </c>
      <c r="J64" s="338">
        <f t="shared" si="7"/>
        <v>77.162179775032186</v>
      </c>
      <c r="K64" s="338">
        <f t="shared" si="7"/>
        <v>73.486000000000004</v>
      </c>
      <c r="L64" s="321" t="s">
        <v>411</v>
      </c>
    </row>
    <row r="65" spans="6:12">
      <c r="F65" s="141" t="s">
        <v>258</v>
      </c>
      <c r="G65" s="338">
        <f t="shared" ref="G65:K65" si="8">IF(ISBLANK(G38),G11,G38)</f>
        <v>37.65</v>
      </c>
      <c r="H65" s="338">
        <f t="shared" si="8"/>
        <v>25.771000000000001</v>
      </c>
      <c r="I65" s="338">
        <f t="shared" si="8"/>
        <v>43.67</v>
      </c>
      <c r="J65" s="338">
        <f t="shared" si="8"/>
        <v>46.536392080566507</v>
      </c>
      <c r="K65" s="338">
        <f t="shared" si="8"/>
        <v>49.869</v>
      </c>
      <c r="L65" s="321" t="s">
        <v>412</v>
      </c>
    </row>
    <row r="66" spans="6:12">
      <c r="F66" s="141" t="s">
        <v>260</v>
      </c>
      <c r="G66" s="338">
        <f t="shared" ref="G66:K66" si="9">IF(ISBLANK(G39),G12,G39)</f>
        <v>0.47699999999999998</v>
      </c>
      <c r="H66" s="338">
        <f t="shared" si="9"/>
        <v>6.335</v>
      </c>
      <c r="I66" s="338">
        <f t="shared" si="9"/>
        <v>0.499</v>
      </c>
      <c r="J66" s="338">
        <f t="shared" si="9"/>
        <v>0.51418111628140983</v>
      </c>
      <c r="K66" s="338">
        <f t="shared" si="9"/>
        <v>0.58799999999999997</v>
      </c>
      <c r="L66" s="321" t="s">
        <v>413</v>
      </c>
    </row>
    <row r="67" spans="6:12">
      <c r="F67" s="141" t="s">
        <v>262</v>
      </c>
      <c r="G67" s="338">
        <f t="shared" ref="G67:K67" si="10">IF(ISBLANK(G40),G13,G40)</f>
        <v>0</v>
      </c>
      <c r="H67" s="338">
        <f t="shared" si="10"/>
        <v>0</v>
      </c>
      <c r="I67" s="338">
        <f t="shared" si="10"/>
        <v>0</v>
      </c>
      <c r="J67" s="338">
        <f t="shared" si="10"/>
        <v>0</v>
      </c>
      <c r="K67" s="338">
        <f t="shared" si="10"/>
        <v>0</v>
      </c>
      <c r="L67" s="321"/>
    </row>
    <row r="68" spans="6:12">
      <c r="F68" s="141" t="s">
        <v>264</v>
      </c>
      <c r="G68" s="338">
        <f t="shared" ref="G68:K68" si="11">IF(ISBLANK(G41),G14,G41)</f>
        <v>17.129000000000001</v>
      </c>
      <c r="H68" s="338">
        <f t="shared" si="11"/>
        <v>17.003</v>
      </c>
      <c r="I68" s="338">
        <f t="shared" si="11"/>
        <v>23.579000000000001</v>
      </c>
      <c r="J68" s="338">
        <f t="shared" si="11"/>
        <v>25.015811624220259</v>
      </c>
      <c r="K68" s="338">
        <f t="shared" si="11"/>
        <v>23.574000000000002</v>
      </c>
      <c r="L68" s="321" t="s">
        <v>414</v>
      </c>
    </row>
    <row r="69" spans="6:12">
      <c r="F69" s="141" t="s">
        <v>266</v>
      </c>
      <c r="G69" s="338">
        <f t="shared" ref="G69:K69" si="12">IF(ISBLANK(G42),G15,G42)</f>
        <v>0</v>
      </c>
      <c r="H69" s="338">
        <f t="shared" si="12"/>
        <v>0</v>
      </c>
      <c r="I69" s="338">
        <f t="shared" si="12"/>
        <v>0</v>
      </c>
      <c r="J69" s="338">
        <f t="shared" si="12"/>
        <v>0</v>
      </c>
      <c r="K69" s="338">
        <f t="shared" si="12"/>
        <v>0</v>
      </c>
      <c r="L69" s="321" t="s">
        <v>415</v>
      </c>
    </row>
    <row r="70" spans="6:12">
      <c r="F70" s="141" t="s">
        <v>284</v>
      </c>
      <c r="G70" s="338">
        <f t="shared" ref="G70:K70" si="13">IF(ISBLANK(G43),G16,G43)</f>
        <v>0</v>
      </c>
      <c r="H70" s="338">
        <f t="shared" si="13"/>
        <v>0</v>
      </c>
      <c r="I70" s="338">
        <f t="shared" si="13"/>
        <v>0</v>
      </c>
      <c r="J70" s="338">
        <f t="shared" si="13"/>
        <v>0</v>
      </c>
      <c r="K70" s="338">
        <f t="shared" si="13"/>
        <v>0</v>
      </c>
      <c r="L70" s="321" t="s">
        <v>416</v>
      </c>
    </row>
    <row r="71" spans="6:12">
      <c r="F71" s="141" t="s">
        <v>286</v>
      </c>
      <c r="G71" s="338">
        <f t="shared" ref="G71:K71" si="14">IF(ISBLANK(G44),G17,G44)</f>
        <v>0</v>
      </c>
      <c r="H71" s="338">
        <f t="shared" si="14"/>
        <v>0</v>
      </c>
      <c r="I71" s="338">
        <f t="shared" si="14"/>
        <v>0</v>
      </c>
      <c r="J71" s="338">
        <f t="shared" si="14"/>
        <v>0</v>
      </c>
      <c r="K71" s="338">
        <f t="shared" si="14"/>
        <v>0</v>
      </c>
      <c r="L71" s="321" t="s">
        <v>417</v>
      </c>
    </row>
    <row r="72" spans="6:12">
      <c r="F72" s="141" t="s">
        <v>288</v>
      </c>
      <c r="G72" s="338">
        <f t="shared" ref="G72:K72" si="15">IF(ISBLANK(G45),G18,G45)</f>
        <v>0</v>
      </c>
      <c r="H72" s="338">
        <f t="shared" si="15"/>
        <v>0</v>
      </c>
      <c r="I72" s="338">
        <f t="shared" si="15"/>
        <v>0</v>
      </c>
      <c r="J72" s="338">
        <f t="shared" si="15"/>
        <v>0</v>
      </c>
      <c r="K72" s="338">
        <f t="shared" si="15"/>
        <v>0</v>
      </c>
      <c r="L72" s="321" t="s">
        <v>417</v>
      </c>
    </row>
    <row r="73" spans="6:12">
      <c r="F73" s="141" t="s">
        <v>290</v>
      </c>
      <c r="G73" s="338">
        <f t="shared" ref="G73:I73" si="16">IF(ISBLANK(G46),G19,G46)</f>
        <v>0</v>
      </c>
      <c r="H73" s="338">
        <f t="shared" si="16"/>
        <v>0</v>
      </c>
      <c r="I73" s="338">
        <f t="shared" si="16"/>
        <v>0</v>
      </c>
      <c r="J73" s="338">
        <f>IF(ISBLANK(J46),J19,J46)</f>
        <v>0</v>
      </c>
      <c r="K73" s="338">
        <f>IF(ISBLANK(K46),K19,K46)</f>
        <v>0</v>
      </c>
      <c r="L73" s="321" t="s">
        <v>417</v>
      </c>
    </row>
    <row r="74" spans="6:12">
      <c r="F74" s="141" t="s">
        <v>292</v>
      </c>
      <c r="G74" s="338">
        <f t="shared" ref="G74:I74" si="17">IF(ISBLANK(G47),G20,G47)</f>
        <v>0</v>
      </c>
      <c r="H74" s="338">
        <f t="shared" si="17"/>
        <v>0</v>
      </c>
      <c r="I74" s="338">
        <f t="shared" si="17"/>
        <v>0</v>
      </c>
      <c r="J74" s="338">
        <f>IF(ISBLANK(J47),J20,J47)</f>
        <v>0</v>
      </c>
      <c r="K74" s="338">
        <f>IF(ISBLANK(K47),K20,K47)</f>
        <v>0</v>
      </c>
      <c r="L74" s="321" t="s">
        <v>417</v>
      </c>
    </row>
    <row r="75" spans="6:12">
      <c r="F75" s="141" t="s">
        <v>294</v>
      </c>
      <c r="G75" s="338">
        <f t="shared" ref="G75:K75" si="18">IF(ISBLANK(G48),G21,G48)</f>
        <v>0</v>
      </c>
      <c r="H75" s="338">
        <f t="shared" si="18"/>
        <v>0</v>
      </c>
      <c r="I75" s="338">
        <f t="shared" si="18"/>
        <v>0</v>
      </c>
      <c r="J75" s="338">
        <f t="shared" si="18"/>
        <v>0</v>
      </c>
      <c r="K75" s="338">
        <f t="shared" si="18"/>
        <v>0</v>
      </c>
      <c r="L75" s="321" t="s">
        <v>418</v>
      </c>
    </row>
    <row r="76" spans="6:12">
      <c r="F76" s="141" t="s">
        <v>296</v>
      </c>
      <c r="G76" s="338">
        <f t="shared" ref="G76:K76" si="19">IF(ISBLANK(G49),G22,G49)</f>
        <v>0</v>
      </c>
      <c r="H76" s="338">
        <f t="shared" si="19"/>
        <v>0</v>
      </c>
      <c r="I76" s="338">
        <f t="shared" si="19"/>
        <v>0</v>
      </c>
      <c r="J76" s="338">
        <f t="shared" si="19"/>
        <v>0</v>
      </c>
      <c r="K76" s="338">
        <f t="shared" si="19"/>
        <v>0</v>
      </c>
      <c r="L76" s="321" t="s">
        <v>418</v>
      </c>
    </row>
    <row r="77" spans="6:12">
      <c r="F77" s="141" t="s">
        <v>298</v>
      </c>
      <c r="G77" s="338">
        <f t="shared" ref="G77:K77" si="20">IF(ISBLANK(G50),G23,G50)</f>
        <v>0</v>
      </c>
      <c r="H77" s="338">
        <f t="shared" si="20"/>
        <v>0</v>
      </c>
      <c r="I77" s="338">
        <f t="shared" si="20"/>
        <v>0</v>
      </c>
      <c r="J77" s="338">
        <f t="shared" si="20"/>
        <v>0</v>
      </c>
      <c r="K77" s="338">
        <f t="shared" si="20"/>
        <v>0</v>
      </c>
      <c r="L77" s="321" t="s">
        <v>418</v>
      </c>
    </row>
    <row r="78" spans="6:12">
      <c r="F78" s="141" t="s">
        <v>300</v>
      </c>
      <c r="G78" s="338">
        <f t="shared" ref="G78:K78" si="21">IF(ISBLANK(G51),G24,G51)</f>
        <v>0</v>
      </c>
      <c r="H78" s="338">
        <f t="shared" si="21"/>
        <v>0</v>
      </c>
      <c r="I78" s="338">
        <f t="shared" si="21"/>
        <v>0</v>
      </c>
      <c r="J78" s="338">
        <f t="shared" si="21"/>
        <v>0</v>
      </c>
      <c r="K78" s="338">
        <f t="shared" si="21"/>
        <v>0</v>
      </c>
      <c r="L78" s="321" t="s">
        <v>418</v>
      </c>
    </row>
    <row r="79" spans="6:12">
      <c r="F79" s="141" t="s">
        <v>302</v>
      </c>
      <c r="G79" s="338">
        <f t="shared" ref="G79:K79" si="22">IF(ISBLANK(G52),G25,G52)</f>
        <v>0</v>
      </c>
      <c r="H79" s="338">
        <f t="shared" si="22"/>
        <v>0</v>
      </c>
      <c r="I79" s="338">
        <f t="shared" si="22"/>
        <v>0</v>
      </c>
      <c r="J79" s="338">
        <f t="shared" si="22"/>
        <v>0</v>
      </c>
      <c r="K79" s="338">
        <f t="shared" si="22"/>
        <v>0</v>
      </c>
      <c r="L79" s="321" t="s">
        <v>418</v>
      </c>
    </row>
    <row r="80" spans="6:12">
      <c r="F80" s="141" t="s">
        <v>389</v>
      </c>
      <c r="G80" s="338">
        <f t="shared" ref="G80:K80" si="23">IF(ISBLANK(G53),G26,G53)</f>
        <v>0</v>
      </c>
      <c r="H80" s="338">
        <f t="shared" si="23"/>
        <v>0</v>
      </c>
      <c r="I80" s="338">
        <f t="shared" si="23"/>
        <v>0</v>
      </c>
      <c r="J80" s="338">
        <f t="shared" si="23"/>
        <v>0</v>
      </c>
      <c r="K80" s="338">
        <f t="shared" si="23"/>
        <v>0</v>
      </c>
      <c r="L80" s="321" t="s">
        <v>419</v>
      </c>
    </row>
    <row r="81" spans="6:12">
      <c r="F81" s="141" t="s">
        <v>391</v>
      </c>
      <c r="G81" s="338">
        <f>IF(ISBLANK(G54),G27,G54)</f>
        <v>1.4770000000000001</v>
      </c>
      <c r="H81" s="338">
        <f t="shared" ref="H81:K81" si="24">IF(ISBLANK(H54),H27,H54)</f>
        <v>2.3070000000000004</v>
      </c>
      <c r="I81" s="338">
        <f t="shared" si="24"/>
        <v>2.9551059999999998</v>
      </c>
      <c r="J81" s="338">
        <f t="shared" si="24"/>
        <v>8.3200289999999999</v>
      </c>
      <c r="K81" s="338">
        <f t="shared" si="24"/>
        <v>158.08000000000001</v>
      </c>
      <c r="L81" s="321" t="s">
        <v>420</v>
      </c>
    </row>
    <row r="82" spans="6:12">
      <c r="F82" s="141" t="s">
        <v>393</v>
      </c>
      <c r="G82" s="338">
        <f t="shared" ref="G82:K82" si="25">IF(ISBLANK(G55),G28,G55)</f>
        <v>0</v>
      </c>
      <c r="H82" s="338">
        <f t="shared" si="25"/>
        <v>0</v>
      </c>
      <c r="I82" s="338">
        <f t="shared" si="25"/>
        <v>0</v>
      </c>
      <c r="J82" s="338">
        <f t="shared" si="25"/>
        <v>0</v>
      </c>
      <c r="K82" s="338">
        <f t="shared" si="25"/>
        <v>0</v>
      </c>
      <c r="L82" s="321" t="s">
        <v>421</v>
      </c>
    </row>
    <row r="83" spans="6:12">
      <c r="F83" s="141" t="s">
        <v>395</v>
      </c>
      <c r="G83" s="338">
        <f t="shared" ref="G83:K83" si="26">IF(ISBLANK(G56),G29,G56)</f>
        <v>0</v>
      </c>
      <c r="H83" s="338">
        <f t="shared" si="26"/>
        <v>0</v>
      </c>
      <c r="I83" s="338">
        <f t="shared" si="26"/>
        <v>0</v>
      </c>
      <c r="J83" s="338">
        <f t="shared" si="26"/>
        <v>0</v>
      </c>
      <c r="K83" s="338">
        <f t="shared" si="26"/>
        <v>0</v>
      </c>
      <c r="L83" s="321" t="s">
        <v>422</v>
      </c>
    </row>
    <row r="88" spans="6:12">
      <c r="G88" s="338"/>
      <c r="H88" s="338"/>
      <c r="I88" s="338"/>
      <c r="J88" s="338"/>
      <c r="K88" s="338"/>
    </row>
    <row r="93" spans="6:12">
      <c r="G93" s="338"/>
      <c r="H93" s="338"/>
      <c r="I93" s="338"/>
      <c r="J93" s="338"/>
      <c r="K93" s="338"/>
    </row>
    <row r="95" spans="6:12">
      <c r="G95" s="338"/>
    </row>
    <row r="96" spans="6:12">
      <c r="I96" s="338"/>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69FE6-2D17-44CF-BB93-D91EECEA90CA}">
  <sheetPr>
    <tabColor rgb="FFFFFF99"/>
  </sheetPr>
  <dimension ref="A1:O283"/>
  <sheetViews>
    <sheetView topLeftCell="A6" zoomScale="80" zoomScaleNormal="80" workbookViewId="0">
      <selection activeCell="K197" sqref="K197"/>
    </sheetView>
  </sheetViews>
  <sheetFormatPr defaultRowHeight="13.8"/>
  <cols>
    <col min="1" max="1" width="47.09765625" bestFit="1" customWidth="1"/>
    <col min="2" max="2" width="62.8984375" customWidth="1"/>
    <col min="3" max="3" width="7.5" bestFit="1" customWidth="1"/>
    <col min="4" max="6" width="12.19921875" bestFit="1" customWidth="1"/>
    <col min="7" max="7" width="13" bestFit="1" customWidth="1"/>
    <col min="8" max="8" width="13" customWidth="1"/>
  </cols>
  <sheetData>
    <row r="1" spans="1:15" ht="25.2">
      <c r="A1" s="9" t="str">
        <f ca="1" xml:space="preserve"> RIGHT(CELL("filename", $A$1), LEN(CELL("filename", $A$1)) - SEARCH("]", CELL("filename", $A$1)))</f>
        <v>Non-fountain inputs</v>
      </c>
      <c r="B1" s="10"/>
      <c r="C1" s="45"/>
      <c r="D1" s="10"/>
      <c r="E1" s="11"/>
      <c r="F1" s="10"/>
      <c r="G1" s="10"/>
      <c r="H1" s="10"/>
      <c r="I1" s="10"/>
      <c r="J1" s="10"/>
      <c r="K1" s="10"/>
      <c r="L1" s="10"/>
      <c r="M1" s="10"/>
      <c r="N1" s="10"/>
      <c r="O1" s="10"/>
    </row>
    <row r="2" spans="1:15" s="141" customFormat="1" ht="13.2">
      <c r="A2" s="139" t="s">
        <v>423</v>
      </c>
      <c r="B2" s="333" t="s">
        <v>424</v>
      </c>
    </row>
    <row r="3" spans="1:15" s="141" customFormat="1" ht="13.2">
      <c r="B3" s="334" t="s">
        <v>425</v>
      </c>
      <c r="C3" s="334" t="s">
        <v>138</v>
      </c>
      <c r="D3" s="334" t="s">
        <v>139</v>
      </c>
      <c r="E3" s="334" t="s">
        <v>426</v>
      </c>
      <c r="F3" s="334" t="s">
        <v>427</v>
      </c>
    </row>
    <row r="4" spans="1:15" s="141" customFormat="1" ht="13.2">
      <c r="B4" s="334">
        <v>17.059999999999999</v>
      </c>
      <c r="C4" s="334">
        <v>17.54</v>
      </c>
      <c r="D4" s="334">
        <v>18.14</v>
      </c>
      <c r="E4" s="335">
        <v>19.68</v>
      </c>
      <c r="F4" s="334">
        <v>20.81</v>
      </c>
    </row>
    <row r="5" spans="1:15" s="141" customFormat="1" ht="13.2">
      <c r="B5" s="141" t="s">
        <v>428</v>
      </c>
      <c r="C5" s="141" t="s">
        <v>428</v>
      </c>
      <c r="D5" s="141" t="s">
        <v>428</v>
      </c>
      <c r="E5" s="141" t="s">
        <v>429</v>
      </c>
      <c r="F5" s="141" t="s">
        <v>430</v>
      </c>
    </row>
    <row r="6" spans="1:15" s="141" customFormat="1" ht="13.2"/>
    <row r="7" spans="1:15" s="141" customFormat="1">
      <c r="A7" s="139" t="s">
        <v>431</v>
      </c>
      <c r="C7" s="336" t="s">
        <v>138</v>
      </c>
      <c r="D7" s="336" t="s">
        <v>139</v>
      </c>
      <c r="E7" s="336" t="s">
        <v>140</v>
      </c>
      <c r="F7" s="336" t="s">
        <v>141</v>
      </c>
      <c r="G7" s="336" t="s">
        <v>142</v>
      </c>
    </row>
    <row r="8" spans="1:15" s="141" customFormat="1" ht="13.2">
      <c r="A8" s="334" t="s">
        <v>144</v>
      </c>
      <c r="B8" s="334" t="s">
        <v>432</v>
      </c>
      <c r="C8" s="337">
        <v>0</v>
      </c>
      <c r="D8" s="337">
        <v>0</v>
      </c>
      <c r="E8" s="337">
        <v>0</v>
      </c>
      <c r="F8" s="337">
        <v>0</v>
      </c>
      <c r="G8" s="337">
        <v>0</v>
      </c>
    </row>
    <row r="9" spans="1:15" s="141" customFormat="1" ht="13.2">
      <c r="A9" s="334" t="s">
        <v>144</v>
      </c>
      <c r="B9" s="334" t="s">
        <v>433</v>
      </c>
      <c r="C9" s="337">
        <v>0</v>
      </c>
      <c r="D9" s="337">
        <v>0</v>
      </c>
      <c r="E9" s="337">
        <v>0</v>
      </c>
      <c r="F9" s="337">
        <v>0</v>
      </c>
      <c r="G9" s="337">
        <v>0</v>
      </c>
    </row>
    <row r="10" spans="1:15" s="141" customFormat="1" ht="13.2">
      <c r="A10" s="334" t="s">
        <v>144</v>
      </c>
      <c r="B10" s="334" t="s">
        <v>434</v>
      </c>
      <c r="C10" s="337">
        <v>0</v>
      </c>
      <c r="D10" s="337">
        <v>0</v>
      </c>
      <c r="E10" s="337">
        <v>0</v>
      </c>
      <c r="F10" s="337">
        <v>0</v>
      </c>
      <c r="G10" s="337">
        <v>0</v>
      </c>
    </row>
    <row r="11" spans="1:15" s="141" customFormat="1" ht="13.2">
      <c r="A11" s="334" t="s">
        <v>144</v>
      </c>
      <c r="B11" s="334" t="s">
        <v>435</v>
      </c>
      <c r="C11" s="337">
        <v>0</v>
      </c>
      <c r="D11" s="337">
        <v>0</v>
      </c>
      <c r="E11" s="337">
        <v>0</v>
      </c>
      <c r="F11" s="337">
        <v>0</v>
      </c>
      <c r="G11" s="337">
        <v>0</v>
      </c>
    </row>
    <row r="12" spans="1:15" s="141" customFormat="1" ht="13.2">
      <c r="A12" s="334" t="s">
        <v>224</v>
      </c>
      <c r="B12" s="334" t="s">
        <v>432</v>
      </c>
      <c r="C12" s="337">
        <v>0</v>
      </c>
      <c r="D12" s="337">
        <v>0</v>
      </c>
      <c r="E12" s="337">
        <v>0</v>
      </c>
      <c r="F12" s="337">
        <v>0</v>
      </c>
      <c r="G12" s="337">
        <v>0</v>
      </c>
    </row>
    <row r="13" spans="1:15" s="141" customFormat="1" ht="13.2">
      <c r="A13" s="334" t="s">
        <v>224</v>
      </c>
      <c r="B13" s="334" t="s">
        <v>433</v>
      </c>
      <c r="C13" s="337">
        <v>0</v>
      </c>
      <c r="D13" s="337">
        <v>0</v>
      </c>
      <c r="E13" s="337">
        <v>0</v>
      </c>
      <c r="F13" s="337">
        <v>0</v>
      </c>
      <c r="G13" s="337">
        <v>0</v>
      </c>
    </row>
    <row r="14" spans="1:15" s="141" customFormat="1" ht="13.2">
      <c r="A14" s="334" t="s">
        <v>224</v>
      </c>
      <c r="B14" s="334" t="s">
        <v>434</v>
      </c>
      <c r="C14" s="337">
        <v>0</v>
      </c>
      <c r="D14" s="337">
        <v>0</v>
      </c>
      <c r="E14" s="337">
        <v>0</v>
      </c>
      <c r="F14" s="337">
        <v>0</v>
      </c>
      <c r="G14" s="337">
        <v>0</v>
      </c>
    </row>
    <row r="15" spans="1:15" s="141" customFormat="1" ht="13.2">
      <c r="A15" s="334" t="s">
        <v>224</v>
      </c>
      <c r="B15" s="334" t="s">
        <v>435</v>
      </c>
      <c r="C15" s="337">
        <v>2.4</v>
      </c>
      <c r="D15" s="337">
        <v>2.4</v>
      </c>
      <c r="E15" s="337">
        <v>2.4</v>
      </c>
      <c r="F15" s="337">
        <v>2.4</v>
      </c>
      <c r="G15" s="337">
        <v>2.4</v>
      </c>
    </row>
    <row r="16" spans="1:15" s="141" customFormat="1" ht="13.2">
      <c r="A16" s="334" t="s">
        <v>231</v>
      </c>
      <c r="B16" s="334" t="s">
        <v>432</v>
      </c>
      <c r="C16" s="337">
        <v>0</v>
      </c>
      <c r="D16" s="337">
        <v>0</v>
      </c>
      <c r="E16" s="337">
        <v>0</v>
      </c>
      <c r="F16" s="337">
        <v>0</v>
      </c>
      <c r="G16" s="337">
        <v>0</v>
      </c>
    </row>
    <row r="17" spans="1:8" s="141" customFormat="1" ht="13.2">
      <c r="A17" s="334" t="s">
        <v>231</v>
      </c>
      <c r="B17" s="334" t="s">
        <v>433</v>
      </c>
      <c r="C17" s="337">
        <v>0</v>
      </c>
      <c r="D17" s="337">
        <v>0</v>
      </c>
      <c r="E17" s="337">
        <v>0</v>
      </c>
      <c r="F17" s="337">
        <v>0</v>
      </c>
      <c r="G17" s="337">
        <v>0</v>
      </c>
    </row>
    <row r="18" spans="1:8" s="141" customFormat="1" ht="13.2">
      <c r="A18" s="334" t="s">
        <v>231</v>
      </c>
      <c r="B18" s="334" t="s">
        <v>434</v>
      </c>
      <c r="C18" s="337">
        <v>0</v>
      </c>
      <c r="D18" s="337">
        <v>0</v>
      </c>
      <c r="E18" s="337">
        <v>0</v>
      </c>
      <c r="F18" s="337">
        <v>0</v>
      </c>
      <c r="G18" s="337">
        <v>0</v>
      </c>
    </row>
    <row r="19" spans="1:8" s="141" customFormat="1" ht="13.2">
      <c r="A19" s="334" t="s">
        <v>231</v>
      </c>
      <c r="B19" s="334" t="s">
        <v>435</v>
      </c>
      <c r="C19" s="337">
        <v>0</v>
      </c>
      <c r="D19" s="337">
        <v>0</v>
      </c>
      <c r="E19" s="337">
        <v>0</v>
      </c>
      <c r="F19" s="337">
        <v>0</v>
      </c>
      <c r="G19" s="337">
        <v>0</v>
      </c>
    </row>
    <row r="20" spans="1:8" s="141" customFormat="1" ht="13.2">
      <c r="A20" s="334" t="s">
        <v>233</v>
      </c>
      <c r="B20" s="334" t="s">
        <v>432</v>
      </c>
      <c r="C20" s="337">
        <v>0</v>
      </c>
      <c r="D20" s="337">
        <v>0</v>
      </c>
      <c r="E20" s="337">
        <v>0</v>
      </c>
      <c r="F20" s="337">
        <v>0</v>
      </c>
      <c r="G20" s="337">
        <v>0</v>
      </c>
      <c r="H20" s="141" t="s">
        <v>436</v>
      </c>
    </row>
    <row r="21" spans="1:8" s="141" customFormat="1" ht="13.2">
      <c r="A21" s="334" t="s">
        <v>233</v>
      </c>
      <c r="B21" s="334" t="s">
        <v>433</v>
      </c>
      <c r="C21" s="337">
        <v>0</v>
      </c>
      <c r="D21" s="337">
        <v>0</v>
      </c>
      <c r="E21" s="337">
        <v>0</v>
      </c>
      <c r="F21" s="337">
        <v>0</v>
      </c>
      <c r="G21" s="337">
        <v>0</v>
      </c>
      <c r="H21" s="141" t="s">
        <v>437</v>
      </c>
    </row>
    <row r="22" spans="1:8" s="141" customFormat="1" ht="13.2">
      <c r="A22" s="334" t="s">
        <v>233</v>
      </c>
      <c r="B22" s="334" t="s">
        <v>434</v>
      </c>
      <c r="C22" s="337">
        <v>0</v>
      </c>
      <c r="D22" s="337">
        <v>0</v>
      </c>
      <c r="E22" s="337">
        <v>0</v>
      </c>
      <c r="F22" s="337">
        <v>0</v>
      </c>
      <c r="G22" s="337">
        <v>0</v>
      </c>
    </row>
    <row r="23" spans="1:8" s="141" customFormat="1" ht="13.2">
      <c r="A23" s="334" t="s">
        <v>233</v>
      </c>
      <c r="B23" s="334" t="s">
        <v>435</v>
      </c>
      <c r="C23" s="337">
        <v>0</v>
      </c>
      <c r="D23" s="337">
        <v>0</v>
      </c>
      <c r="E23" s="337">
        <v>0</v>
      </c>
      <c r="F23" s="337">
        <v>0</v>
      </c>
      <c r="G23" s="337">
        <v>0</v>
      </c>
    </row>
    <row r="24" spans="1:8" s="141" customFormat="1" ht="13.2">
      <c r="A24" s="334" t="s">
        <v>228</v>
      </c>
      <c r="B24" s="334" t="s">
        <v>432</v>
      </c>
      <c r="C24" s="337">
        <v>0</v>
      </c>
      <c r="D24" s="337">
        <v>0</v>
      </c>
      <c r="E24" s="337">
        <v>0</v>
      </c>
      <c r="F24" s="337">
        <v>0</v>
      </c>
      <c r="G24" s="337">
        <v>0</v>
      </c>
    </row>
    <row r="25" spans="1:8" s="141" customFormat="1" ht="13.2">
      <c r="A25" s="334" t="s">
        <v>228</v>
      </c>
      <c r="B25" s="334" t="s">
        <v>433</v>
      </c>
      <c r="C25" s="337">
        <v>28.203146280622377</v>
      </c>
      <c r="D25" s="337">
        <v>37.331139359088752</v>
      </c>
      <c r="E25" s="337">
        <v>40.950978147956334</v>
      </c>
      <c r="F25" s="337">
        <v>38.771684000694336</v>
      </c>
      <c r="G25" s="337">
        <f>40.5430522116383+24.3744+17.3006</f>
        <v>82.218052211638309</v>
      </c>
      <c r="H25" s="141" t="s">
        <v>438</v>
      </c>
    </row>
    <row r="26" spans="1:8" s="141" customFormat="1" ht="13.2">
      <c r="A26" s="334" t="s">
        <v>228</v>
      </c>
      <c r="B26" s="334" t="s">
        <v>434</v>
      </c>
      <c r="C26" s="337">
        <v>0</v>
      </c>
      <c r="D26" s="337">
        <v>0</v>
      </c>
      <c r="E26" s="337">
        <v>0</v>
      </c>
      <c r="F26" s="337">
        <v>0</v>
      </c>
      <c r="G26" s="337">
        <v>0</v>
      </c>
    </row>
    <row r="27" spans="1:8" s="141" customFormat="1" ht="13.2">
      <c r="A27" s="334" t="s">
        <v>228</v>
      </c>
      <c r="B27" s="334" t="s">
        <v>435</v>
      </c>
      <c r="C27" s="337">
        <v>0</v>
      </c>
      <c r="D27" s="337">
        <v>0</v>
      </c>
      <c r="E27" s="337">
        <v>0</v>
      </c>
      <c r="F27" s="337">
        <v>0</v>
      </c>
      <c r="G27" s="337">
        <v>0</v>
      </c>
    </row>
    <row r="28" spans="1:8" s="141" customFormat="1" ht="13.2">
      <c r="C28" s="338"/>
      <c r="D28" s="338"/>
      <c r="E28" s="338"/>
      <c r="F28" s="338"/>
    </row>
    <row r="29" spans="1:8" s="141" customFormat="1" ht="13.2">
      <c r="A29" s="139" t="s">
        <v>439</v>
      </c>
    </row>
    <row r="30" spans="1:8" s="141" customFormat="1" ht="13.2">
      <c r="B30" s="334" t="s">
        <v>440</v>
      </c>
      <c r="C30" s="334" t="s">
        <v>441</v>
      </c>
    </row>
    <row r="31" spans="1:8" s="141" customFormat="1" ht="13.2">
      <c r="A31" s="334" t="s">
        <v>442</v>
      </c>
      <c r="B31" s="339">
        <v>0.25</v>
      </c>
      <c r="C31" s="339">
        <v>0.1</v>
      </c>
    </row>
    <row r="32" spans="1:8" s="141" customFormat="1" ht="13.2">
      <c r="A32" s="334" t="s">
        <v>443</v>
      </c>
      <c r="B32" s="339">
        <v>0.25</v>
      </c>
      <c r="C32" s="339">
        <v>0.1</v>
      </c>
    </row>
    <row r="33" spans="1:8" s="141" customFormat="1" ht="13.2">
      <c r="A33" s="334" t="s">
        <v>444</v>
      </c>
      <c r="B33" s="339">
        <v>0.25</v>
      </c>
      <c r="C33" s="339">
        <v>0.25</v>
      </c>
    </row>
    <row r="34" spans="1:8" s="141" customFormat="1" ht="13.2">
      <c r="A34" s="334" t="s">
        <v>445</v>
      </c>
      <c r="B34" s="339">
        <v>0.25</v>
      </c>
      <c r="C34" s="339">
        <v>0.25</v>
      </c>
    </row>
    <row r="35" spans="1:8" s="141" customFormat="1" ht="13.2">
      <c r="A35" s="334" t="s">
        <v>446</v>
      </c>
      <c r="B35" s="339">
        <v>0.1</v>
      </c>
      <c r="C35" s="334"/>
    </row>
    <row r="36" spans="1:8" s="141" customFormat="1" ht="13.2">
      <c r="A36" s="334" t="s">
        <v>447</v>
      </c>
      <c r="B36" s="339">
        <v>0.5</v>
      </c>
      <c r="C36" s="334"/>
    </row>
    <row r="37" spans="1:8" s="141" customFormat="1" ht="13.2"/>
    <row r="38" spans="1:8" s="141" customFormat="1" ht="13.2">
      <c r="A38" s="139" t="s">
        <v>448</v>
      </c>
      <c r="B38" s="141" t="s">
        <v>449</v>
      </c>
    </row>
    <row r="39" spans="1:8" s="141" customFormat="1" ht="13.2">
      <c r="B39" s="334" t="s">
        <v>450</v>
      </c>
      <c r="C39" s="334" t="s">
        <v>451</v>
      </c>
      <c r="D39" s="334" t="s">
        <v>452</v>
      </c>
      <c r="E39" s="334" t="s">
        <v>453</v>
      </c>
      <c r="F39" s="334" t="s">
        <v>454</v>
      </c>
    </row>
    <row r="40" spans="1:8" s="141" customFormat="1" ht="13.2">
      <c r="A40" s="334" t="s">
        <v>144</v>
      </c>
      <c r="B40" s="340">
        <v>0.79578953045792988</v>
      </c>
      <c r="C40" s="340">
        <v>0.51935035830679399</v>
      </c>
      <c r="D40" s="340">
        <v>0.41860129205385699</v>
      </c>
      <c r="E40" s="340">
        <v>0.82809424361187745</v>
      </c>
      <c r="F40" s="334"/>
      <c r="H40" s="341"/>
    </row>
    <row r="41" spans="1:8" s="141" customFormat="1" ht="13.2">
      <c r="A41" s="334" t="s">
        <v>222</v>
      </c>
      <c r="B41" s="340">
        <v>0.57399999999999995</v>
      </c>
      <c r="C41" s="340">
        <v>0.55100000000000005</v>
      </c>
      <c r="D41" s="340">
        <v>0.55400000000000005</v>
      </c>
      <c r="E41" s="340">
        <v>0.629</v>
      </c>
      <c r="F41" s="334"/>
      <c r="G41" s="174"/>
      <c r="H41" s="341"/>
    </row>
    <row r="42" spans="1:8" s="141" customFormat="1" ht="13.2">
      <c r="A42" s="334" t="s">
        <v>223</v>
      </c>
      <c r="B42" s="340">
        <v>0.70499999999999996</v>
      </c>
      <c r="C42" s="340">
        <v>0.71299999999999997</v>
      </c>
      <c r="D42" s="340">
        <v>0.47199999999999998</v>
      </c>
      <c r="E42" s="340">
        <v>1</v>
      </c>
      <c r="F42" s="334"/>
      <c r="G42" s="174"/>
      <c r="H42" s="341"/>
    </row>
    <row r="43" spans="1:8" s="141" customFormat="1" ht="13.2">
      <c r="A43" s="334" t="s">
        <v>224</v>
      </c>
      <c r="B43" s="340">
        <v>0.91380504991342204</v>
      </c>
      <c r="C43" s="340">
        <v>0.5638708227115008</v>
      </c>
      <c r="D43" s="340">
        <v>0.37475860990530002</v>
      </c>
      <c r="E43" s="340">
        <v>0.40713992392162446</v>
      </c>
      <c r="F43" s="334"/>
      <c r="G43" s="174"/>
      <c r="H43" s="341"/>
    </row>
    <row r="44" spans="1:8" s="141" customFormat="1" ht="13.2">
      <c r="A44" s="334" t="s">
        <v>225</v>
      </c>
      <c r="B44" s="340">
        <v>0.71</v>
      </c>
      <c r="C44" s="340">
        <v>0.61199999999999999</v>
      </c>
      <c r="D44" s="340">
        <v>0.56799999999999995</v>
      </c>
      <c r="E44" s="340">
        <v>0.38800000000000001</v>
      </c>
      <c r="F44" s="334"/>
      <c r="G44" s="174"/>
    </row>
    <row r="45" spans="1:8" s="141" customFormat="1" ht="13.2">
      <c r="A45" s="334" t="s">
        <v>226</v>
      </c>
      <c r="B45" s="340">
        <v>0.78300000000000003</v>
      </c>
      <c r="C45" s="340">
        <v>0.58799999999999997</v>
      </c>
      <c r="D45" s="340">
        <v>0.51900000000000002</v>
      </c>
      <c r="E45" s="340">
        <v>0.75700000000000001</v>
      </c>
      <c r="F45" s="334"/>
    </row>
    <row r="46" spans="1:8" s="141" customFormat="1" ht="13.2">
      <c r="A46" s="334" t="s">
        <v>227</v>
      </c>
      <c r="B46" s="340">
        <v>0.52800000000000002</v>
      </c>
      <c r="C46" s="340">
        <v>0.48199999999999998</v>
      </c>
      <c r="D46" s="340">
        <v>0.41299999999999998</v>
      </c>
      <c r="E46" s="340">
        <v>0.52200000000000002</v>
      </c>
      <c r="F46" s="334"/>
    </row>
    <row r="47" spans="1:8" s="141" customFormat="1" ht="13.2">
      <c r="A47" s="334" t="s">
        <v>228</v>
      </c>
      <c r="B47" s="340">
        <v>0.54800000000000004</v>
      </c>
      <c r="C47" s="340">
        <v>0.438</v>
      </c>
      <c r="D47" s="340">
        <v>0.47299999999999998</v>
      </c>
      <c r="E47" s="340">
        <v>0.38500000000000001</v>
      </c>
      <c r="F47" s="334"/>
    </row>
    <row r="48" spans="1:8" s="141" customFormat="1" ht="13.2">
      <c r="A48" s="334" t="s">
        <v>229</v>
      </c>
      <c r="B48" s="340">
        <v>0.76200000000000001</v>
      </c>
      <c r="C48" s="340">
        <v>0.71599999999999997</v>
      </c>
      <c r="D48" s="340">
        <v>0.47299999999999998</v>
      </c>
      <c r="E48" s="340">
        <v>0.54200000000000004</v>
      </c>
      <c r="F48" s="334"/>
    </row>
    <row r="49" spans="1:7" s="141" customFormat="1" ht="13.2">
      <c r="A49" s="334" t="s">
        <v>230</v>
      </c>
      <c r="B49" s="340">
        <v>0.64100000000000001</v>
      </c>
      <c r="C49" s="340">
        <v>0.72199999999999998</v>
      </c>
      <c r="D49" s="340">
        <v>0.40300000000000002</v>
      </c>
      <c r="E49" s="340">
        <v>0.73</v>
      </c>
      <c r="F49" s="334"/>
    </row>
    <row r="50" spans="1:7" s="141" customFormat="1" ht="13.2">
      <c r="A50" s="334" t="s">
        <v>231</v>
      </c>
      <c r="B50" s="340">
        <v>0.82129606634945274</v>
      </c>
      <c r="C50" s="340">
        <v>0.7554718579554881</v>
      </c>
      <c r="D50" s="340">
        <v>0.45423616865049421</v>
      </c>
      <c r="E50" s="340">
        <v>0.58212581872626012</v>
      </c>
      <c r="F50" s="334"/>
    </row>
    <row r="51" spans="1:7" s="141" customFormat="1" ht="13.2">
      <c r="A51" s="334" t="s">
        <v>232</v>
      </c>
      <c r="B51" s="340">
        <v>0.36399999999999999</v>
      </c>
      <c r="C51" s="340">
        <v>0.61499999999999999</v>
      </c>
      <c r="D51" s="342"/>
      <c r="E51" s="342"/>
      <c r="F51" s="334"/>
      <c r="G51" s="174"/>
    </row>
    <row r="52" spans="1:7" s="141" customFormat="1" ht="13.2">
      <c r="A52" s="334" t="s">
        <v>233</v>
      </c>
      <c r="B52" s="340">
        <v>0.78976583539096212</v>
      </c>
      <c r="C52" s="340">
        <v>0.73936502684854033</v>
      </c>
      <c r="D52" s="342"/>
      <c r="E52" s="342"/>
      <c r="F52" s="334"/>
      <c r="G52" s="174"/>
    </row>
    <row r="53" spans="1:7" s="141" customFormat="1" ht="13.2">
      <c r="A53" s="334" t="s">
        <v>234</v>
      </c>
      <c r="B53" s="340">
        <v>0.81799999999999995</v>
      </c>
      <c r="C53" s="340">
        <v>0.68799999999999994</v>
      </c>
      <c r="D53" s="342"/>
      <c r="E53" s="342"/>
      <c r="F53" s="334"/>
      <c r="G53" s="174"/>
    </row>
    <row r="54" spans="1:7" s="141" customFormat="1" ht="13.2">
      <c r="A54" s="334" t="s">
        <v>235</v>
      </c>
      <c r="B54" s="340">
        <v>0.59099999999999997</v>
      </c>
      <c r="C54" s="340">
        <v>0.67100000000000004</v>
      </c>
      <c r="D54" s="342"/>
      <c r="E54" s="342"/>
      <c r="F54" s="334"/>
      <c r="G54" s="174"/>
    </row>
    <row r="55" spans="1:7" s="141" customFormat="1" ht="13.2">
      <c r="A55" s="334" t="s">
        <v>236</v>
      </c>
      <c r="B55" s="340">
        <v>0.63800000000000001</v>
      </c>
      <c r="C55" s="340">
        <v>0.63500000000000001</v>
      </c>
      <c r="D55" s="342"/>
      <c r="E55" s="342"/>
      <c r="F55" s="334"/>
    </row>
    <row r="56" spans="1:7" s="141" customFormat="1" ht="13.2">
      <c r="A56" s="334" t="s">
        <v>237</v>
      </c>
      <c r="B56" s="340">
        <v>0.81499999999999995</v>
      </c>
      <c r="C56" s="340">
        <v>0.49</v>
      </c>
      <c r="D56" s="342"/>
      <c r="E56" s="342"/>
      <c r="F56" s="334"/>
    </row>
    <row r="57" spans="1:7" s="141" customFormat="1" ht="13.2">
      <c r="B57" s="174"/>
      <c r="C57" s="174"/>
      <c r="E57" s="208"/>
      <c r="F57" s="208"/>
    </row>
    <row r="58" spans="1:7" s="141" customFormat="1" ht="13.2">
      <c r="A58" s="139" t="s">
        <v>455</v>
      </c>
      <c r="B58" s="174"/>
      <c r="C58" s="174"/>
      <c r="E58" s="208"/>
      <c r="F58" s="208"/>
    </row>
    <row r="59" spans="1:7" s="141" customFormat="1" ht="13.2">
      <c r="A59" s="343" t="s">
        <v>144</v>
      </c>
      <c r="B59" s="344">
        <v>3.1199999999999999E-2</v>
      </c>
      <c r="C59" s="174"/>
      <c r="E59" s="208"/>
      <c r="F59" s="208"/>
    </row>
    <row r="60" spans="1:7" s="141" customFormat="1" ht="13.2">
      <c r="A60" s="343" t="s">
        <v>224</v>
      </c>
      <c r="B60" s="344">
        <v>3.1199999999999999E-2</v>
      </c>
      <c r="C60" s="174"/>
      <c r="E60" s="208"/>
      <c r="F60" s="208"/>
    </row>
    <row r="61" spans="1:7" s="141" customFormat="1" ht="13.2">
      <c r="A61" s="343" t="s">
        <v>231</v>
      </c>
      <c r="B61" s="344">
        <v>3.1199999999999999E-2</v>
      </c>
      <c r="C61" s="174"/>
      <c r="E61" s="208"/>
      <c r="F61" s="208"/>
    </row>
    <row r="62" spans="1:7" s="141" customFormat="1" ht="13.2">
      <c r="A62" s="343" t="s">
        <v>233</v>
      </c>
      <c r="B62" s="345">
        <v>3.2899999999999999E-2</v>
      </c>
    </row>
    <row r="63" spans="1:7" s="141" customFormat="1" ht="13.2">
      <c r="A63" s="343" t="s">
        <v>234</v>
      </c>
      <c r="B63" s="344">
        <v>3.1099999999999999E-2</v>
      </c>
    </row>
    <row r="64" spans="1:7" s="141" customFormat="1" ht="13.2">
      <c r="A64" s="343" t="s">
        <v>236</v>
      </c>
      <c r="B64" s="344">
        <v>3.1099999999999999E-2</v>
      </c>
    </row>
    <row r="65" spans="1:9" s="141" customFormat="1" ht="13.2">
      <c r="A65" s="343" t="s">
        <v>223</v>
      </c>
      <c r="B65" s="344">
        <v>2.92E-2</v>
      </c>
    </row>
    <row r="66" spans="1:9" s="141" customFormat="1" ht="13.2">
      <c r="A66" s="343" t="s">
        <v>227</v>
      </c>
      <c r="B66" s="344">
        <v>2.92E-2</v>
      </c>
    </row>
    <row r="67" spans="1:9" s="141" customFormat="1" ht="13.2">
      <c r="A67" s="343" t="s">
        <v>225</v>
      </c>
      <c r="B67" s="344">
        <v>2.92E-2</v>
      </c>
    </row>
    <row r="68" spans="1:9" s="141" customFormat="1" ht="13.2">
      <c r="A68" s="343" t="s">
        <v>226</v>
      </c>
      <c r="B68" s="344">
        <v>2.92E-2</v>
      </c>
    </row>
    <row r="69" spans="1:9" s="141" customFormat="1" ht="13.2">
      <c r="A69" s="343" t="s">
        <v>228</v>
      </c>
      <c r="B69" s="344">
        <v>2.92E-2</v>
      </c>
    </row>
    <row r="70" spans="1:9" s="141" customFormat="1" ht="13.2">
      <c r="A70" s="343" t="s">
        <v>456</v>
      </c>
      <c r="B70" s="344">
        <v>2.92E-2</v>
      </c>
    </row>
    <row r="71" spans="1:9" s="141" customFormat="1" ht="13.2">
      <c r="A71" s="343" t="s">
        <v>222</v>
      </c>
      <c r="B71" s="344">
        <v>2.92E-2</v>
      </c>
    </row>
    <row r="72" spans="1:9" s="141" customFormat="1" ht="13.2">
      <c r="A72" s="343" t="s">
        <v>230</v>
      </c>
      <c r="B72" s="344">
        <v>2.92E-2</v>
      </c>
    </row>
    <row r="73" spans="1:9" s="141" customFormat="1" ht="13.2">
      <c r="A73" s="343" t="s">
        <v>232</v>
      </c>
      <c r="B73" s="344">
        <v>2.92E-2</v>
      </c>
    </row>
    <row r="74" spans="1:9" s="141" customFormat="1" ht="13.2">
      <c r="A74" s="343" t="s">
        <v>237</v>
      </c>
      <c r="B74" s="344">
        <v>2.92E-2</v>
      </c>
    </row>
    <row r="75" spans="1:9" s="141" customFormat="1" ht="13.2">
      <c r="A75" s="343" t="s">
        <v>235</v>
      </c>
      <c r="B75" s="344">
        <v>2.92E-2</v>
      </c>
    </row>
    <row r="76" spans="1:9" s="141" customFormat="1" ht="13.2">
      <c r="A76" s="346"/>
      <c r="B76" s="347"/>
    </row>
    <row r="77" spans="1:9" s="141" customFormat="1">
      <c r="A77" s="348" t="s">
        <v>457</v>
      </c>
      <c r="B77" s="349" t="s">
        <v>458</v>
      </c>
    </row>
    <row r="78" spans="1:9" s="141" customFormat="1">
      <c r="A78" s="346"/>
      <c r="B78" s="349"/>
      <c r="D78" s="350" t="s">
        <v>138</v>
      </c>
      <c r="E78" s="350" t="s">
        <v>139</v>
      </c>
      <c r="F78" s="350" t="s">
        <v>140</v>
      </c>
      <c r="G78" s="350" t="s">
        <v>141</v>
      </c>
      <c r="H78" s="350" t="s">
        <v>142</v>
      </c>
      <c r="I78" s="350" t="s">
        <v>143</v>
      </c>
    </row>
    <row r="79" spans="1:9" s="141" customFormat="1" ht="13.2">
      <c r="A79" s="343" t="s">
        <v>232</v>
      </c>
      <c r="B79" s="351" t="s">
        <v>459</v>
      </c>
      <c r="C79" s="334" t="s">
        <v>147</v>
      </c>
      <c r="D79" s="337">
        <v>33.536569908870476</v>
      </c>
      <c r="E79" s="337">
        <v>41.642287503524216</v>
      </c>
      <c r="F79" s="337">
        <v>39.318008382417261</v>
      </c>
      <c r="G79" s="337">
        <v>44.105033859632925</v>
      </c>
      <c r="H79" s="337">
        <v>27.915079089720486</v>
      </c>
      <c r="I79" s="337">
        <f>SUM(D79:H79)</f>
        <v>186.51697874416536</v>
      </c>
    </row>
    <row r="80" spans="1:9" s="141" customFormat="1" ht="13.2">
      <c r="A80" s="334" t="s">
        <v>232</v>
      </c>
      <c r="B80" s="334" t="s">
        <v>460</v>
      </c>
      <c r="C80" s="334" t="s">
        <v>147</v>
      </c>
      <c r="D80" s="337">
        <v>206.89031525969611</v>
      </c>
      <c r="E80" s="337">
        <v>204.19197098401631</v>
      </c>
      <c r="F80" s="337">
        <v>197.80315786649106</v>
      </c>
      <c r="G80" s="337">
        <v>181.44627394729679</v>
      </c>
      <c r="H80" s="337">
        <v>176.75462585466309</v>
      </c>
      <c r="I80" s="337">
        <f t="shared" ref="I80:I138" si="0">SUM(D80:H80)</f>
        <v>967.08634391216333</v>
      </c>
    </row>
    <row r="81" spans="1:9" s="141" customFormat="1" ht="13.2">
      <c r="A81" s="334" t="s">
        <v>232</v>
      </c>
      <c r="B81" s="334" t="s">
        <v>461</v>
      </c>
      <c r="C81" s="334" t="s">
        <v>147</v>
      </c>
      <c r="D81" s="334">
        <v>0</v>
      </c>
      <c r="E81" s="334">
        <v>0</v>
      </c>
      <c r="F81" s="334">
        <v>0</v>
      </c>
      <c r="G81" s="334">
        <v>0</v>
      </c>
      <c r="H81" s="334">
        <v>0</v>
      </c>
      <c r="I81" s="337">
        <f t="shared" si="0"/>
        <v>0</v>
      </c>
    </row>
    <row r="82" spans="1:9" s="141" customFormat="1" ht="13.2">
      <c r="A82" s="334" t="s">
        <v>232</v>
      </c>
      <c r="B82" s="334" t="s">
        <v>462</v>
      </c>
      <c r="C82" s="334" t="s">
        <v>147</v>
      </c>
      <c r="D82" s="334">
        <v>0</v>
      </c>
      <c r="E82" s="334">
        <v>0</v>
      </c>
      <c r="F82" s="334">
        <v>0</v>
      </c>
      <c r="G82" s="334">
        <v>0</v>
      </c>
      <c r="H82" s="334">
        <v>0</v>
      </c>
      <c r="I82" s="337">
        <f t="shared" si="0"/>
        <v>0</v>
      </c>
    </row>
    <row r="83" spans="1:9" s="141" customFormat="1" ht="13.2">
      <c r="A83" s="334" t="s">
        <v>232</v>
      </c>
      <c r="B83" s="334" t="s">
        <v>463</v>
      </c>
      <c r="C83" s="334" t="s">
        <v>147</v>
      </c>
      <c r="D83" s="334">
        <v>0</v>
      </c>
      <c r="E83" s="334">
        <v>0</v>
      </c>
      <c r="F83" s="334">
        <v>0</v>
      </c>
      <c r="G83" s="334">
        <v>0</v>
      </c>
      <c r="H83" s="334">
        <v>0</v>
      </c>
      <c r="I83" s="337">
        <f t="shared" si="0"/>
        <v>0</v>
      </c>
    </row>
    <row r="84" spans="1:9" s="141" customFormat="1" ht="13.2">
      <c r="A84" s="334" t="s">
        <v>232</v>
      </c>
      <c r="B84" s="334" t="s">
        <v>464</v>
      </c>
      <c r="C84" s="334"/>
      <c r="D84" s="352">
        <v>5.1652024499003239E-2</v>
      </c>
      <c r="E84" s="352">
        <v>5.45452642212459E-2</v>
      </c>
      <c r="F84" s="352">
        <v>5.5460599982874649E-2</v>
      </c>
      <c r="G84" s="352">
        <v>5.3050992178817188E-2</v>
      </c>
      <c r="H84" s="352">
        <v>4.3835553230213563E-2</v>
      </c>
      <c r="I84" s="337"/>
    </row>
    <row r="85" spans="1:9" s="141" customFormat="1" ht="13.2">
      <c r="A85" s="334" t="s">
        <v>232</v>
      </c>
      <c r="B85" s="334" t="s">
        <v>465</v>
      </c>
      <c r="C85" s="334"/>
      <c r="D85" s="352">
        <v>0.12815235649984763</v>
      </c>
      <c r="E85" s="352">
        <v>0.16871745311368666</v>
      </c>
      <c r="F85" s="352">
        <v>0.1553406291982366</v>
      </c>
      <c r="G85" s="352">
        <v>0.18341559738635729</v>
      </c>
      <c r="H85" s="352">
        <v>0.10582952968971727</v>
      </c>
      <c r="I85" s="337"/>
    </row>
    <row r="86" spans="1:9" s="141" customFormat="1" ht="13.2">
      <c r="A86" s="334" t="s">
        <v>232</v>
      </c>
      <c r="B86" s="334" t="s">
        <v>466</v>
      </c>
      <c r="C86" s="334"/>
      <c r="D86" s="352">
        <v>0.10303981696341735</v>
      </c>
      <c r="E86" s="352">
        <v>0.10127461447612791</v>
      </c>
      <c r="F86" s="352">
        <v>9.9498612985827281E-2</v>
      </c>
      <c r="G86" s="352">
        <v>0.10513787178429797</v>
      </c>
      <c r="H86" s="352">
        <v>0.10303222780682761</v>
      </c>
      <c r="I86" s="337"/>
    </row>
    <row r="87" spans="1:9" s="141" customFormat="1" ht="13.2">
      <c r="A87" s="334" t="s">
        <v>232</v>
      </c>
      <c r="B87" s="334" t="s">
        <v>467</v>
      </c>
      <c r="C87" s="334"/>
      <c r="D87" s="352">
        <v>0.11089176894106433</v>
      </c>
      <c r="E87" s="352">
        <v>0.1098667921515333</v>
      </c>
      <c r="F87" s="352">
        <v>0.10503654471923979</v>
      </c>
      <c r="G87" s="352">
        <v>8.2483714529588387E-2</v>
      </c>
      <c r="H87" s="352">
        <v>7.9738035642075974E-2</v>
      </c>
      <c r="I87" s="337"/>
    </row>
    <row r="88" spans="1:9" s="141" customFormat="1" ht="13.2">
      <c r="A88" s="334" t="s">
        <v>232</v>
      </c>
      <c r="B88" s="334" t="s">
        <v>468</v>
      </c>
      <c r="C88" s="334"/>
      <c r="D88" s="352" t="e">
        <v>#DIV/0!</v>
      </c>
      <c r="E88" s="352" t="e">
        <v>#DIV/0!</v>
      </c>
      <c r="F88" s="352" t="e">
        <v>#DIV/0!</v>
      </c>
      <c r="G88" s="352" t="e">
        <v>#DIV/0!</v>
      </c>
      <c r="H88" s="352" t="e">
        <v>#DIV/0!</v>
      </c>
      <c r="I88" s="337"/>
    </row>
    <row r="89" spans="1:9" s="141" customFormat="1" ht="13.2">
      <c r="A89" s="334" t="s">
        <v>232</v>
      </c>
      <c r="B89" s="334" t="s">
        <v>469</v>
      </c>
      <c r="C89" s="334"/>
      <c r="D89" s="352" t="e">
        <v>#DIV/0!</v>
      </c>
      <c r="E89" s="352" t="e">
        <v>#DIV/0!</v>
      </c>
      <c r="F89" s="352" t="e">
        <v>#DIV/0!</v>
      </c>
      <c r="G89" s="352" t="e">
        <v>#DIV/0!</v>
      </c>
      <c r="H89" s="352" t="e">
        <v>#DIV/0!</v>
      </c>
      <c r="I89" s="337"/>
    </row>
    <row r="90" spans="1:9" s="141" customFormat="1" ht="13.2">
      <c r="A90" s="334" t="s">
        <v>233</v>
      </c>
      <c r="B90" s="334" t="s">
        <v>459</v>
      </c>
      <c r="C90" s="334" t="s">
        <v>147</v>
      </c>
      <c r="D90" s="337">
        <v>12.138634630545079</v>
      </c>
      <c r="E90" s="337">
        <v>11.81203840168827</v>
      </c>
      <c r="F90" s="337">
        <v>15.217490712505542</v>
      </c>
      <c r="G90" s="337">
        <v>11.567988031355116</v>
      </c>
      <c r="H90" s="337">
        <v>11.527747256384506</v>
      </c>
      <c r="I90" s="337">
        <f t="shared" si="0"/>
        <v>62.263899032478513</v>
      </c>
    </row>
    <row r="91" spans="1:9" s="141" customFormat="1" ht="13.2">
      <c r="A91" s="334" t="s">
        <v>233</v>
      </c>
      <c r="B91" s="334" t="s">
        <v>460</v>
      </c>
      <c r="C91" s="334" t="s">
        <v>147</v>
      </c>
      <c r="D91" s="337">
        <v>62.613217354508379</v>
      </c>
      <c r="E91" s="337">
        <v>61.172275978471816</v>
      </c>
      <c r="F91" s="337">
        <v>57.970795276243386</v>
      </c>
      <c r="G91" s="337">
        <v>60.342661324699634</v>
      </c>
      <c r="H91" s="337">
        <v>60.578193002714912</v>
      </c>
      <c r="I91" s="337">
        <f t="shared" si="0"/>
        <v>302.67714293663812</v>
      </c>
    </row>
    <row r="92" spans="1:9" s="141" customFormat="1" ht="13.2">
      <c r="A92" s="334" t="s">
        <v>233</v>
      </c>
      <c r="B92" s="334" t="s">
        <v>461</v>
      </c>
      <c r="C92" s="334" t="s">
        <v>147</v>
      </c>
      <c r="D92" s="337">
        <v>0</v>
      </c>
      <c r="E92" s="337">
        <v>0</v>
      </c>
      <c r="F92" s="337">
        <v>0</v>
      </c>
      <c r="G92" s="337">
        <v>0</v>
      </c>
      <c r="H92" s="337">
        <v>0</v>
      </c>
      <c r="I92" s="337">
        <f t="shared" si="0"/>
        <v>0</v>
      </c>
    </row>
    <row r="93" spans="1:9" s="141" customFormat="1" ht="13.2">
      <c r="A93" s="334" t="s">
        <v>233</v>
      </c>
      <c r="B93" s="334" t="s">
        <v>462</v>
      </c>
      <c r="C93" s="334" t="s">
        <v>147</v>
      </c>
      <c r="D93" s="337">
        <v>0</v>
      </c>
      <c r="E93" s="337">
        <v>0</v>
      </c>
      <c r="F93" s="337">
        <v>0</v>
      </c>
      <c r="G93" s="337">
        <v>0</v>
      </c>
      <c r="H93" s="337">
        <v>0</v>
      </c>
      <c r="I93" s="337">
        <f t="shared" si="0"/>
        <v>0</v>
      </c>
    </row>
    <row r="94" spans="1:9" s="141" customFormat="1" ht="13.2">
      <c r="A94" s="334" t="s">
        <v>233</v>
      </c>
      <c r="B94" s="334" t="s">
        <v>463</v>
      </c>
      <c r="C94" s="334" t="s">
        <v>147</v>
      </c>
      <c r="D94" s="337">
        <v>0</v>
      </c>
      <c r="E94" s="337">
        <v>0</v>
      </c>
      <c r="F94" s="337">
        <v>0</v>
      </c>
      <c r="G94" s="337">
        <v>0</v>
      </c>
      <c r="H94" s="337">
        <v>0</v>
      </c>
      <c r="I94" s="337">
        <f t="shared" si="0"/>
        <v>0</v>
      </c>
    </row>
    <row r="95" spans="1:9" s="141" customFormat="1" ht="13.2">
      <c r="A95" s="334" t="s">
        <v>233</v>
      </c>
      <c r="B95" s="334" t="s">
        <v>464</v>
      </c>
      <c r="C95" s="334"/>
      <c r="D95" s="352">
        <v>0.13300323876106965</v>
      </c>
      <c r="E95" s="352">
        <v>0.13230034676031838</v>
      </c>
      <c r="F95" s="352">
        <v>0.13208975191005215</v>
      </c>
      <c r="G95" s="352">
        <v>0.13196410066490988</v>
      </c>
      <c r="H95" s="352">
        <v>0.13216054299001459</v>
      </c>
      <c r="I95" s="337"/>
    </row>
    <row r="96" spans="1:9" s="141" customFormat="1" ht="13.2">
      <c r="A96" s="334" t="s">
        <v>233</v>
      </c>
      <c r="B96" s="334" t="s">
        <v>465</v>
      </c>
      <c r="C96" s="334"/>
      <c r="D96" s="352">
        <v>6.1951378909327892E-2</v>
      </c>
      <c r="E96" s="352">
        <v>5.7408916315654382E-2</v>
      </c>
      <c r="F96" s="352">
        <v>0.11231336047081074</v>
      </c>
      <c r="G96" s="352">
        <v>5.3825549696063298E-2</v>
      </c>
      <c r="H96" s="352">
        <v>5.2982813521779311E-2</v>
      </c>
      <c r="I96" s="337"/>
    </row>
    <row r="97" spans="1:9" s="141" customFormat="1" ht="13.2">
      <c r="A97" s="334" t="s">
        <v>233</v>
      </c>
      <c r="B97" s="334" t="s">
        <v>466</v>
      </c>
      <c r="C97" s="334"/>
      <c r="D97" s="352">
        <v>0.11798927162010849</v>
      </c>
      <c r="E97" s="352">
        <v>0.11636571473497882</v>
      </c>
      <c r="F97" s="352">
        <v>0.11578771668953923</v>
      </c>
      <c r="G97" s="352">
        <v>0.11525541963655696</v>
      </c>
      <c r="H97" s="352">
        <v>0.11530569527991816</v>
      </c>
      <c r="I97" s="337"/>
    </row>
    <row r="98" spans="1:9" s="141" customFormat="1" ht="13.2">
      <c r="A98" s="334" t="s">
        <v>233</v>
      </c>
      <c r="B98" s="334" t="s">
        <v>467</v>
      </c>
      <c r="C98" s="334"/>
      <c r="D98" s="352">
        <v>8.8875431631090476E-2</v>
      </c>
      <c r="E98" s="352">
        <v>8.5738333773492506E-2</v>
      </c>
      <c r="F98" s="352">
        <v>7.5739118517765755E-2</v>
      </c>
      <c r="G98" s="352">
        <v>8.4107706165551119E-2</v>
      </c>
      <c r="H98" s="352">
        <v>8.4835591950998532E-2</v>
      </c>
      <c r="I98" s="337"/>
    </row>
    <row r="99" spans="1:9" s="141" customFormat="1" ht="13.2">
      <c r="A99" s="334" t="s">
        <v>233</v>
      </c>
      <c r="B99" s="334" t="s">
        <v>468</v>
      </c>
      <c r="C99" s="334"/>
      <c r="D99" s="352" t="e">
        <v>#DIV/0!</v>
      </c>
      <c r="E99" s="352" t="e">
        <v>#DIV/0!</v>
      </c>
      <c r="F99" s="352" t="e">
        <v>#DIV/0!</v>
      </c>
      <c r="G99" s="352" t="e">
        <v>#DIV/0!</v>
      </c>
      <c r="H99" s="352" t="e">
        <v>#DIV/0!</v>
      </c>
      <c r="I99" s="337"/>
    </row>
    <row r="100" spans="1:9" s="141" customFormat="1" ht="13.2">
      <c r="A100" s="334" t="s">
        <v>233</v>
      </c>
      <c r="B100" s="334" t="s">
        <v>469</v>
      </c>
      <c r="C100" s="334"/>
      <c r="D100" s="352" t="e">
        <v>#DIV/0!</v>
      </c>
      <c r="E100" s="352" t="e">
        <v>#DIV/0!</v>
      </c>
      <c r="F100" s="352" t="e">
        <v>#DIV/0!</v>
      </c>
      <c r="G100" s="352" t="e">
        <v>#DIV/0!</v>
      </c>
      <c r="H100" s="352" t="e">
        <v>#DIV/0!</v>
      </c>
      <c r="I100" s="337"/>
    </row>
    <row r="101" spans="1:9" s="141" customFormat="1" ht="13.2">
      <c r="A101" s="334" t="s">
        <v>234</v>
      </c>
      <c r="B101" s="334" t="s">
        <v>459</v>
      </c>
      <c r="C101" s="334" t="s">
        <v>147</v>
      </c>
      <c r="D101" s="337">
        <v>5.8272199853323636</v>
      </c>
      <c r="E101" s="337">
        <v>4.1031518191424281</v>
      </c>
      <c r="F101" s="337">
        <v>3.7783368541177049</v>
      </c>
      <c r="G101" s="337">
        <v>5.2704452458370881</v>
      </c>
      <c r="H101" s="337">
        <v>4.9555777836976098</v>
      </c>
      <c r="I101" s="337">
        <f t="shared" si="0"/>
        <v>23.934731688127194</v>
      </c>
    </row>
    <row r="102" spans="1:9" s="141" customFormat="1" ht="13.2">
      <c r="A102" s="334" t="s">
        <v>234</v>
      </c>
      <c r="B102" s="334" t="s">
        <v>460</v>
      </c>
      <c r="C102" s="334" t="s">
        <v>147</v>
      </c>
      <c r="D102" s="337">
        <v>27.265192571700435</v>
      </c>
      <c r="E102" s="337">
        <v>27.613163802594023</v>
      </c>
      <c r="F102" s="337">
        <v>28.049249093875179</v>
      </c>
      <c r="G102" s="337">
        <v>26.899966183215959</v>
      </c>
      <c r="H102" s="337">
        <v>26.894466839719147</v>
      </c>
      <c r="I102" s="337">
        <f t="shared" si="0"/>
        <v>136.72203849110474</v>
      </c>
    </row>
    <row r="103" spans="1:9" s="141" customFormat="1" ht="13.2">
      <c r="A103" s="334" t="s">
        <v>234</v>
      </c>
      <c r="B103" s="334" t="s">
        <v>461</v>
      </c>
      <c r="C103" s="334" t="s">
        <v>147</v>
      </c>
      <c r="D103" s="337">
        <v>0</v>
      </c>
      <c r="E103" s="337">
        <v>0</v>
      </c>
      <c r="F103" s="337">
        <v>0</v>
      </c>
      <c r="G103" s="337">
        <v>0</v>
      </c>
      <c r="H103" s="337">
        <v>0</v>
      </c>
      <c r="I103" s="337">
        <f t="shared" si="0"/>
        <v>0</v>
      </c>
    </row>
    <row r="104" spans="1:9" s="141" customFormat="1" ht="13.2">
      <c r="A104" s="334" t="s">
        <v>234</v>
      </c>
      <c r="B104" s="334" t="s">
        <v>462</v>
      </c>
      <c r="C104" s="334" t="s">
        <v>147</v>
      </c>
      <c r="D104" s="337">
        <v>0</v>
      </c>
      <c r="E104" s="337">
        <v>0</v>
      </c>
      <c r="F104" s="337">
        <v>0</v>
      </c>
      <c r="G104" s="337">
        <v>0</v>
      </c>
      <c r="H104" s="337">
        <v>0</v>
      </c>
      <c r="I104" s="337">
        <f t="shared" si="0"/>
        <v>0</v>
      </c>
    </row>
    <row r="105" spans="1:9" s="141" customFormat="1" ht="13.2">
      <c r="A105" s="334" t="s">
        <v>234</v>
      </c>
      <c r="B105" s="334" t="s">
        <v>463</v>
      </c>
      <c r="C105" s="334" t="s">
        <v>147</v>
      </c>
      <c r="D105" s="337">
        <v>10.106223006752948</v>
      </c>
      <c r="E105" s="337">
        <v>6.1053286704016836</v>
      </c>
      <c r="F105" s="337">
        <v>7.0996169139715324</v>
      </c>
      <c r="G105" s="337">
        <v>17.650278218709857</v>
      </c>
      <c r="H105" s="337">
        <v>20.465054105950578</v>
      </c>
      <c r="I105" s="337">
        <f t="shared" si="0"/>
        <v>61.426500915786598</v>
      </c>
    </row>
    <row r="106" spans="1:9" s="141" customFormat="1" ht="13.2">
      <c r="A106" s="334" t="s">
        <v>234</v>
      </c>
      <c r="B106" s="334" t="s">
        <v>464</v>
      </c>
      <c r="C106" s="334"/>
      <c r="D106" s="352">
        <v>0.14476975910601966</v>
      </c>
      <c r="E106" s="352">
        <v>0.14893345241232192</v>
      </c>
      <c r="F106" s="352">
        <v>0.15033205818968084</v>
      </c>
      <c r="G106" s="352">
        <v>0.14715972043249817</v>
      </c>
      <c r="H106" s="352">
        <v>0.14250034935163608</v>
      </c>
      <c r="I106" s="337"/>
    </row>
    <row r="107" spans="1:9" s="141" customFormat="1" ht="13.2">
      <c r="A107" s="334" t="s">
        <v>234</v>
      </c>
      <c r="B107" s="334" t="s">
        <v>465</v>
      </c>
      <c r="C107" s="334"/>
      <c r="D107" s="352">
        <v>9.869317422708937E-2</v>
      </c>
      <c r="E107" s="352">
        <v>2.2497415190751855E-2</v>
      </c>
      <c r="F107" s="352">
        <v>7.5279463990460009E-3</v>
      </c>
      <c r="G107" s="352">
        <v>7.3041003541002181E-2</v>
      </c>
      <c r="H107" s="352">
        <v>6.4545121149953893E-2</v>
      </c>
      <c r="I107" s="337"/>
    </row>
    <row r="108" spans="1:9" s="141" customFormat="1" ht="13.2">
      <c r="A108" s="334" t="s">
        <v>234</v>
      </c>
      <c r="B108" s="334" t="s">
        <v>466</v>
      </c>
      <c r="C108" s="334"/>
      <c r="D108" s="352">
        <v>0.12713185482280057</v>
      </c>
      <c r="E108" s="352">
        <v>0.12825383178960081</v>
      </c>
      <c r="F108" s="352">
        <v>0.12806085581219231</v>
      </c>
      <c r="G108" s="352">
        <v>0.12712499962290486</v>
      </c>
      <c r="H108" s="352">
        <v>0.12591435538439005</v>
      </c>
      <c r="I108" s="337"/>
    </row>
    <row r="109" spans="1:9" s="141" customFormat="1" ht="13.2">
      <c r="A109" s="334" t="s">
        <v>234</v>
      </c>
      <c r="B109" s="334" t="s">
        <v>467</v>
      </c>
      <c r="C109" s="334"/>
      <c r="D109" s="352">
        <v>7.2288757044936716E-2</v>
      </c>
      <c r="E109" s="352">
        <v>7.371187986405156E-2</v>
      </c>
      <c r="F109" s="352">
        <v>7.709443153894005E-2</v>
      </c>
      <c r="G109" s="352">
        <v>6.9624306341883602E-2</v>
      </c>
      <c r="H109" s="352">
        <v>7.0794727778299357E-2</v>
      </c>
      <c r="I109" s="337"/>
    </row>
    <row r="110" spans="1:9" s="141" customFormat="1" ht="13.2">
      <c r="A110" s="334" t="s">
        <v>234</v>
      </c>
      <c r="B110" s="334" t="s">
        <v>468</v>
      </c>
      <c r="C110" s="334"/>
      <c r="D110" s="352" t="e">
        <v>#DIV/0!</v>
      </c>
      <c r="E110" s="352" t="e">
        <v>#DIV/0!</v>
      </c>
      <c r="F110" s="352" t="e">
        <v>#DIV/0!</v>
      </c>
      <c r="G110" s="352" t="e">
        <v>#DIV/0!</v>
      </c>
      <c r="H110" s="352" t="e">
        <v>#DIV/0!</v>
      </c>
      <c r="I110" s="337"/>
    </row>
    <row r="111" spans="1:9" s="141" customFormat="1" ht="13.2">
      <c r="A111" s="334" t="s">
        <v>234</v>
      </c>
      <c r="B111" s="334" t="s">
        <v>469</v>
      </c>
      <c r="C111" s="334"/>
      <c r="D111" s="352" t="e">
        <v>#DIV/0!</v>
      </c>
      <c r="E111" s="352" t="e">
        <v>#DIV/0!</v>
      </c>
      <c r="F111" s="352" t="e">
        <v>#DIV/0!</v>
      </c>
      <c r="G111" s="352" t="e">
        <v>#DIV/0!</v>
      </c>
      <c r="H111" s="352" t="e">
        <v>#DIV/0!</v>
      </c>
      <c r="I111" s="337"/>
    </row>
    <row r="112" spans="1:9" s="141" customFormat="1" ht="13.2">
      <c r="A112" s="334" t="s">
        <v>237</v>
      </c>
      <c r="B112" s="334" t="s">
        <v>459</v>
      </c>
      <c r="C112" s="334" t="s">
        <v>147</v>
      </c>
      <c r="D112" s="337">
        <v>4.1577311095228247</v>
      </c>
      <c r="E112" s="337">
        <v>4.2198808545040132</v>
      </c>
      <c r="F112" s="337">
        <v>3.9502318786271742</v>
      </c>
      <c r="G112" s="337">
        <v>3.7152327691690523</v>
      </c>
      <c r="H112" s="337">
        <v>3.6314330768107927</v>
      </c>
      <c r="I112" s="337">
        <f t="shared" si="0"/>
        <v>19.674509688633858</v>
      </c>
    </row>
    <row r="113" spans="1:9" s="141" customFormat="1" ht="13.2">
      <c r="A113" s="334" t="s">
        <v>237</v>
      </c>
      <c r="B113" s="334" t="s">
        <v>460</v>
      </c>
      <c r="C113" s="334" t="s">
        <v>147</v>
      </c>
      <c r="D113" s="337">
        <v>39.206196654809872</v>
      </c>
      <c r="E113" s="337">
        <v>42.479713092734727</v>
      </c>
      <c r="F113" s="337">
        <v>38.1986712713842</v>
      </c>
      <c r="G113" s="337">
        <v>32.746759334820297</v>
      </c>
      <c r="H113" s="337">
        <v>31.542749104715178</v>
      </c>
      <c r="I113" s="337">
        <f t="shared" si="0"/>
        <v>184.17408945846427</v>
      </c>
    </row>
    <row r="114" spans="1:9" s="141" customFormat="1" ht="13.2">
      <c r="A114" s="334" t="s">
        <v>237</v>
      </c>
      <c r="B114" s="334" t="s">
        <v>461</v>
      </c>
      <c r="C114" s="334" t="s">
        <v>147</v>
      </c>
      <c r="D114" s="337">
        <v>0</v>
      </c>
      <c r="E114" s="337">
        <v>0</v>
      </c>
      <c r="F114" s="337">
        <v>0</v>
      </c>
      <c r="G114" s="337">
        <v>0</v>
      </c>
      <c r="H114" s="337">
        <v>0</v>
      </c>
      <c r="I114" s="337">
        <f t="shared" si="0"/>
        <v>0</v>
      </c>
    </row>
    <row r="115" spans="1:9" s="141" customFormat="1" ht="13.2">
      <c r="A115" s="334" t="s">
        <v>237</v>
      </c>
      <c r="B115" s="334" t="s">
        <v>462</v>
      </c>
      <c r="C115" s="334" t="s">
        <v>147</v>
      </c>
      <c r="D115" s="337">
        <v>0</v>
      </c>
      <c r="E115" s="337">
        <v>0</v>
      </c>
      <c r="F115" s="337">
        <v>0</v>
      </c>
      <c r="G115" s="337">
        <v>0</v>
      </c>
      <c r="H115" s="337">
        <v>0</v>
      </c>
      <c r="I115" s="337">
        <f t="shared" si="0"/>
        <v>0</v>
      </c>
    </row>
    <row r="116" spans="1:9" s="141" customFormat="1" ht="13.2">
      <c r="A116" s="334" t="s">
        <v>237</v>
      </c>
      <c r="B116" s="334" t="s">
        <v>463</v>
      </c>
      <c r="C116" s="334" t="s">
        <v>147</v>
      </c>
      <c r="D116" s="337">
        <v>0</v>
      </c>
      <c r="E116" s="337">
        <v>0</v>
      </c>
      <c r="F116" s="337">
        <v>0</v>
      </c>
      <c r="G116" s="337">
        <v>0</v>
      </c>
      <c r="H116" s="337">
        <v>0</v>
      </c>
      <c r="I116" s="337">
        <f t="shared" si="0"/>
        <v>0</v>
      </c>
    </row>
    <row r="117" spans="1:9" s="141" customFormat="1" ht="13.2">
      <c r="A117" s="334" t="s">
        <v>237</v>
      </c>
      <c r="B117" s="334" t="s">
        <v>464</v>
      </c>
      <c r="C117" s="334"/>
      <c r="D117" s="352">
        <v>0.16201343262140774</v>
      </c>
      <c r="E117" s="352">
        <v>0.15791423493982051</v>
      </c>
      <c r="F117" s="352">
        <v>0.15397514228275985</v>
      </c>
      <c r="G117" s="352">
        <v>0.14384532201067154</v>
      </c>
      <c r="H117" s="352">
        <v>0.13830517910834517</v>
      </c>
      <c r="I117" s="337"/>
    </row>
    <row r="118" spans="1:9" s="141" customFormat="1" ht="13.2">
      <c r="A118" s="334" t="s">
        <v>237</v>
      </c>
      <c r="B118" s="334" t="s">
        <v>465</v>
      </c>
      <c r="C118" s="334"/>
      <c r="D118" s="352">
        <v>4.9312347554185842E-2</v>
      </c>
      <c r="E118" s="352">
        <v>5.657044199939068E-2</v>
      </c>
      <c r="F118" s="352">
        <v>4.6804035503269462E-2</v>
      </c>
      <c r="G118" s="352">
        <v>4.4989511891968252E-2</v>
      </c>
      <c r="H118" s="352">
        <v>4.6270352088180873E-2</v>
      </c>
      <c r="I118" s="337"/>
    </row>
    <row r="119" spans="1:9" s="141" customFormat="1" ht="13.2">
      <c r="A119" s="334" t="s">
        <v>237</v>
      </c>
      <c r="B119" s="334" t="s">
        <v>466</v>
      </c>
      <c r="C119" s="334"/>
      <c r="D119" s="352">
        <v>9.0723832373108382E-2</v>
      </c>
      <c r="E119" s="352">
        <v>8.772263773045004E-2</v>
      </c>
      <c r="F119" s="352">
        <v>8.4113343238347502E-2</v>
      </c>
      <c r="G119" s="352">
        <v>7.9428128936464795E-2</v>
      </c>
      <c r="H119" s="352">
        <v>7.5764467169660038E-2</v>
      </c>
      <c r="I119" s="337"/>
    </row>
    <row r="120" spans="1:9" s="141" customFormat="1" ht="13.2">
      <c r="A120" s="334" t="s">
        <v>237</v>
      </c>
      <c r="B120" s="334" t="s">
        <v>467</v>
      </c>
      <c r="C120" s="334"/>
      <c r="D120" s="352">
        <v>0.12215191345025742</v>
      </c>
      <c r="E120" s="352">
        <v>0.14292714160409054</v>
      </c>
      <c r="F120" s="352">
        <v>0.12329189700853817</v>
      </c>
      <c r="G120" s="352">
        <v>9.8375162672616187E-2</v>
      </c>
      <c r="H120" s="352">
        <v>9.5501475816466896E-2</v>
      </c>
      <c r="I120" s="337"/>
    </row>
    <row r="121" spans="1:9" s="141" customFormat="1" ht="13.2">
      <c r="A121" s="334" t="s">
        <v>237</v>
      </c>
      <c r="B121" s="334" t="s">
        <v>468</v>
      </c>
      <c r="C121" s="334"/>
      <c r="D121" s="352" t="e">
        <v>#DIV/0!</v>
      </c>
      <c r="E121" s="352" t="e">
        <v>#DIV/0!</v>
      </c>
      <c r="F121" s="352" t="e">
        <v>#DIV/0!</v>
      </c>
      <c r="G121" s="352" t="e">
        <v>#DIV/0!</v>
      </c>
      <c r="H121" s="352" t="e">
        <v>#DIV/0!</v>
      </c>
      <c r="I121" s="337"/>
    </row>
    <row r="122" spans="1:9" s="141" customFormat="1" ht="13.2">
      <c r="A122" s="334" t="s">
        <v>237</v>
      </c>
      <c r="B122" s="334" t="s">
        <v>469</v>
      </c>
      <c r="C122" s="334"/>
      <c r="D122" s="352" t="e">
        <v>#DIV/0!</v>
      </c>
      <c r="E122" s="352" t="e">
        <v>#DIV/0!</v>
      </c>
      <c r="F122" s="352" t="e">
        <v>#DIV/0!</v>
      </c>
      <c r="G122" s="352" t="e">
        <v>#DIV/0!</v>
      </c>
      <c r="H122" s="352" t="e">
        <v>#DIV/0!</v>
      </c>
      <c r="I122" s="337"/>
    </row>
    <row r="123" spans="1:9" s="141" customFormat="1" ht="13.2">
      <c r="A123" s="334" t="s">
        <v>235</v>
      </c>
      <c r="B123" s="334" t="s">
        <v>459</v>
      </c>
      <c r="C123" s="334" t="s">
        <v>147</v>
      </c>
      <c r="D123" s="337">
        <v>21.759154482371635</v>
      </c>
      <c r="E123" s="337">
        <v>20.128647685706014</v>
      </c>
      <c r="F123" s="337">
        <v>19.704673068709397</v>
      </c>
      <c r="G123" s="337">
        <v>17.808778021561622</v>
      </c>
      <c r="H123" s="337">
        <v>17.742790411314846</v>
      </c>
      <c r="I123" s="337">
        <f t="shared" si="0"/>
        <v>97.144043669663517</v>
      </c>
    </row>
    <row r="124" spans="1:9" s="141" customFormat="1" ht="13.2">
      <c r="A124" s="334" t="s">
        <v>235</v>
      </c>
      <c r="B124" s="334" t="s">
        <v>460</v>
      </c>
      <c r="C124" s="334" t="s">
        <v>147</v>
      </c>
      <c r="D124" s="337">
        <v>107.12490479426516</v>
      </c>
      <c r="E124" s="337">
        <v>123.6584244681416</v>
      </c>
      <c r="F124" s="337">
        <v>128.20365029126228</v>
      </c>
      <c r="G124" s="337">
        <v>116.32518217790353</v>
      </c>
      <c r="H124" s="337">
        <v>120.3205430498642</v>
      </c>
      <c r="I124" s="337">
        <f t="shared" si="0"/>
        <v>595.6327047814367</v>
      </c>
    </row>
    <row r="125" spans="1:9" s="141" customFormat="1" ht="13.2">
      <c r="A125" s="334" t="s">
        <v>235</v>
      </c>
      <c r="B125" s="334" t="s">
        <v>461</v>
      </c>
      <c r="C125" s="334" t="s">
        <v>147</v>
      </c>
      <c r="D125" s="337">
        <v>0</v>
      </c>
      <c r="E125" s="337">
        <v>0</v>
      </c>
      <c r="F125" s="337">
        <v>0</v>
      </c>
      <c r="G125" s="337">
        <v>0</v>
      </c>
      <c r="H125" s="337">
        <v>0</v>
      </c>
      <c r="I125" s="337">
        <f t="shared" si="0"/>
        <v>0</v>
      </c>
    </row>
    <row r="126" spans="1:9" s="141" customFormat="1" ht="13.2">
      <c r="A126" s="334" t="s">
        <v>235</v>
      </c>
      <c r="B126" s="334" t="s">
        <v>462</v>
      </c>
      <c r="C126" s="334" t="s">
        <v>147</v>
      </c>
      <c r="D126" s="337">
        <v>0</v>
      </c>
      <c r="E126" s="337">
        <v>0</v>
      </c>
      <c r="F126" s="337">
        <v>0</v>
      </c>
      <c r="G126" s="337">
        <v>0</v>
      </c>
      <c r="H126" s="337">
        <v>0</v>
      </c>
      <c r="I126" s="337">
        <f t="shared" si="0"/>
        <v>0</v>
      </c>
    </row>
    <row r="127" spans="1:9" s="141" customFormat="1" ht="13.2">
      <c r="A127" s="334" t="s">
        <v>235</v>
      </c>
      <c r="B127" s="334" t="s">
        <v>463</v>
      </c>
      <c r="C127" s="334" t="s">
        <v>147</v>
      </c>
      <c r="D127" s="337">
        <v>0</v>
      </c>
      <c r="E127" s="337">
        <v>0</v>
      </c>
      <c r="F127" s="337">
        <v>0</v>
      </c>
      <c r="G127" s="337">
        <v>0</v>
      </c>
      <c r="H127" s="337">
        <v>0</v>
      </c>
      <c r="I127" s="337">
        <f t="shared" si="0"/>
        <v>0</v>
      </c>
    </row>
    <row r="128" spans="1:9" s="141" customFormat="1" ht="13.2">
      <c r="A128" s="334" t="s">
        <v>235</v>
      </c>
      <c r="B128" s="334" t="s">
        <v>464</v>
      </c>
      <c r="C128" s="334"/>
      <c r="D128" s="352">
        <v>8.6292607870431776E-2</v>
      </c>
      <c r="E128" s="352">
        <v>8.7353099981595531E-2</v>
      </c>
      <c r="F128" s="352">
        <v>8.8330602548777309E-2</v>
      </c>
      <c r="G128" s="352">
        <v>9.083468743714207E-2</v>
      </c>
      <c r="H128" s="352">
        <v>9.2004211130196051E-2</v>
      </c>
      <c r="I128" s="337"/>
    </row>
    <row r="129" spans="1:9" s="141" customFormat="1" ht="13.2">
      <c r="A129" s="334" t="s">
        <v>235</v>
      </c>
      <c r="B129" s="334" t="s">
        <v>465</v>
      </c>
      <c r="C129" s="334"/>
      <c r="D129" s="352">
        <v>0.13769595242013249</v>
      </c>
      <c r="E129" s="352">
        <v>0.11985103652885382</v>
      </c>
      <c r="F129" s="352">
        <v>0.11450914268269327</v>
      </c>
      <c r="G129" s="352">
        <v>9.2488729509758325E-2</v>
      </c>
      <c r="H129" s="352">
        <v>9.0639929890419385E-2</v>
      </c>
      <c r="I129" s="337"/>
    </row>
    <row r="130" spans="1:9" s="141" customFormat="1" ht="13.2">
      <c r="A130" s="334" t="s">
        <v>235</v>
      </c>
      <c r="B130" s="334" t="s">
        <v>466</v>
      </c>
      <c r="C130" s="334"/>
      <c r="D130" s="352">
        <v>0.10104577420554683</v>
      </c>
      <c r="E130" s="352">
        <v>0.10453398818113453</v>
      </c>
      <c r="F130" s="352">
        <v>0.1054268342209872</v>
      </c>
      <c r="G130" s="352">
        <v>0.10700407813603531</v>
      </c>
      <c r="H130" s="352">
        <v>0.10871510885333077</v>
      </c>
      <c r="I130" s="337"/>
    </row>
    <row r="131" spans="1:9" s="141" customFormat="1" ht="13.2">
      <c r="A131" s="334" t="s">
        <v>235</v>
      </c>
      <c r="B131" s="334" t="s">
        <v>467</v>
      </c>
      <c r="C131" s="334"/>
      <c r="D131" s="352">
        <v>7.8804834960674003E-2</v>
      </c>
      <c r="E131" s="352">
        <v>0.10307453209566458</v>
      </c>
      <c r="F131" s="352">
        <v>0.1098126065654379</v>
      </c>
      <c r="G131" s="352">
        <v>8.8292757051327719E-2</v>
      </c>
      <c r="H131" s="352">
        <v>9.3289485729861163E-2</v>
      </c>
      <c r="I131" s="337"/>
    </row>
    <row r="132" spans="1:9" s="141" customFormat="1" ht="13.2">
      <c r="A132" s="334" t="s">
        <v>235</v>
      </c>
      <c r="B132" s="334" t="s">
        <v>468</v>
      </c>
      <c r="C132" s="334"/>
      <c r="D132" s="352" t="e">
        <v>#DIV/0!</v>
      </c>
      <c r="E132" s="352" t="e">
        <v>#DIV/0!</v>
      </c>
      <c r="F132" s="352" t="e">
        <v>#DIV/0!</v>
      </c>
      <c r="G132" s="352" t="e">
        <v>#DIV/0!</v>
      </c>
      <c r="H132" s="352" t="e">
        <v>#DIV/0!</v>
      </c>
      <c r="I132" s="337"/>
    </row>
    <row r="133" spans="1:9" s="141" customFormat="1" ht="13.2">
      <c r="A133" s="334" t="s">
        <v>235</v>
      </c>
      <c r="B133" s="334" t="s">
        <v>469</v>
      </c>
      <c r="C133" s="334"/>
      <c r="D133" s="352" t="e">
        <v>#DIV/0!</v>
      </c>
      <c r="E133" s="352" t="e">
        <v>#DIV/0!</v>
      </c>
      <c r="F133" s="352" t="e">
        <v>#DIV/0!</v>
      </c>
      <c r="G133" s="352" t="e">
        <v>#DIV/0!</v>
      </c>
      <c r="H133" s="352" t="e">
        <v>#DIV/0!</v>
      </c>
      <c r="I133" s="337"/>
    </row>
    <row r="134" spans="1:9" s="141" customFormat="1" ht="13.2">
      <c r="A134" s="334" t="s">
        <v>236</v>
      </c>
      <c r="B134" s="334" t="s">
        <v>459</v>
      </c>
      <c r="C134" s="334" t="s">
        <v>147</v>
      </c>
      <c r="D134" s="337">
        <v>8.879069106107421</v>
      </c>
      <c r="E134" s="337">
        <v>7.1968550039301622</v>
      </c>
      <c r="F134" s="337">
        <v>6.723757127194288</v>
      </c>
      <c r="G134" s="337">
        <v>6.7998394958644699</v>
      </c>
      <c r="H134" s="337">
        <v>7.2402021515352928</v>
      </c>
      <c r="I134" s="337">
        <f t="shared" si="0"/>
        <v>36.839722884631634</v>
      </c>
    </row>
    <row r="135" spans="1:9" s="141" customFormat="1" ht="13.2">
      <c r="A135" s="334" t="s">
        <v>236</v>
      </c>
      <c r="B135" s="334" t="s">
        <v>460</v>
      </c>
      <c r="C135" s="334" t="s">
        <v>147</v>
      </c>
      <c r="D135" s="337">
        <v>88.643710102544446</v>
      </c>
      <c r="E135" s="337">
        <v>92.732958831173491</v>
      </c>
      <c r="F135" s="337">
        <v>92.898979400479092</v>
      </c>
      <c r="G135" s="337">
        <v>72.594856895069256</v>
      </c>
      <c r="H135" s="337">
        <v>74.471179649935394</v>
      </c>
      <c r="I135" s="337">
        <f t="shared" si="0"/>
        <v>421.34168487920169</v>
      </c>
    </row>
    <row r="136" spans="1:9" s="141" customFormat="1" ht="13.2">
      <c r="A136" s="334" t="s">
        <v>236</v>
      </c>
      <c r="B136" s="334" t="s">
        <v>461</v>
      </c>
      <c r="C136" s="334" t="s">
        <v>147</v>
      </c>
      <c r="D136" s="337">
        <v>0</v>
      </c>
      <c r="E136" s="337">
        <v>0</v>
      </c>
      <c r="F136" s="337">
        <v>0</v>
      </c>
      <c r="G136" s="337">
        <v>0</v>
      </c>
      <c r="H136" s="337">
        <v>0</v>
      </c>
      <c r="I136" s="337">
        <f t="shared" si="0"/>
        <v>0</v>
      </c>
    </row>
    <row r="137" spans="1:9" s="141" customFormat="1" ht="13.2">
      <c r="A137" s="334" t="s">
        <v>236</v>
      </c>
      <c r="B137" s="334" t="s">
        <v>462</v>
      </c>
      <c r="C137" s="334" t="s">
        <v>147</v>
      </c>
      <c r="D137" s="337">
        <v>0</v>
      </c>
      <c r="E137" s="337">
        <v>0</v>
      </c>
      <c r="F137" s="337">
        <v>0</v>
      </c>
      <c r="G137" s="337">
        <v>0</v>
      </c>
      <c r="H137" s="337">
        <v>0</v>
      </c>
      <c r="I137" s="337">
        <f t="shared" si="0"/>
        <v>0</v>
      </c>
    </row>
    <row r="138" spans="1:9" s="141" customFormat="1" ht="13.2">
      <c r="A138" s="334" t="s">
        <v>236</v>
      </c>
      <c r="B138" s="334" t="s">
        <v>463</v>
      </c>
      <c r="C138" s="334" t="s">
        <v>147</v>
      </c>
      <c r="D138" s="337">
        <v>0</v>
      </c>
      <c r="E138" s="337">
        <v>0</v>
      </c>
      <c r="F138" s="337">
        <v>0</v>
      </c>
      <c r="G138" s="337">
        <v>0</v>
      </c>
      <c r="H138" s="337">
        <v>0</v>
      </c>
      <c r="I138" s="337">
        <f t="shared" si="0"/>
        <v>0</v>
      </c>
    </row>
    <row r="139" spans="1:9" s="141" customFormat="1" ht="13.2">
      <c r="A139" s="334" t="s">
        <v>236</v>
      </c>
      <c r="B139" s="334" t="s">
        <v>464</v>
      </c>
      <c r="C139" s="334"/>
      <c r="D139" s="352">
        <v>9.0651062589907475E-2</v>
      </c>
      <c r="E139" s="352">
        <v>9.0710030614220796E-2</v>
      </c>
      <c r="F139" s="352">
        <v>9.9481672546819652E-2</v>
      </c>
      <c r="G139" s="352">
        <v>9.9439377287442135E-2</v>
      </c>
      <c r="H139" s="352">
        <v>9.9447475590481144E-2</v>
      </c>
      <c r="I139" s="337"/>
    </row>
    <row r="140" spans="1:9" s="141" customFormat="1" ht="13.2">
      <c r="A140" s="334" t="s">
        <v>236</v>
      </c>
      <c r="B140" s="334" t="s">
        <v>465</v>
      </c>
      <c r="C140" s="334"/>
      <c r="D140" s="352">
        <v>0.15036782709917562</v>
      </c>
      <c r="E140" s="352">
        <v>0.10464580923473914</v>
      </c>
      <c r="F140" s="352">
        <v>8.3032108793246476E-2</v>
      </c>
      <c r="G140" s="352">
        <v>8.5139630463486091E-2</v>
      </c>
      <c r="H140" s="352">
        <v>9.7085005780481515E-2</v>
      </c>
      <c r="I140" s="337"/>
    </row>
    <row r="141" spans="1:9" s="141" customFormat="1" ht="13.2">
      <c r="A141" s="334" t="s">
        <v>236</v>
      </c>
      <c r="B141" s="334" t="s">
        <v>466</v>
      </c>
      <c r="C141" s="334"/>
      <c r="D141" s="352">
        <v>0.13131798214460808</v>
      </c>
      <c r="E141" s="352">
        <v>0.12825800716574684</v>
      </c>
      <c r="F141" s="352">
        <v>0.12290463112508385</v>
      </c>
      <c r="G141" s="352">
        <v>0.11559293171806405</v>
      </c>
      <c r="H141" s="352">
        <v>0.11553014097036354</v>
      </c>
      <c r="I141" s="337"/>
    </row>
    <row r="142" spans="1:9" s="141" customFormat="1" ht="13.2">
      <c r="A142" s="334" t="s">
        <v>236</v>
      </c>
      <c r="B142" s="334" t="s">
        <v>467</v>
      </c>
      <c r="C142" s="334"/>
      <c r="D142" s="352">
        <v>7.90664001363868E-2</v>
      </c>
      <c r="E142" s="352">
        <v>9.1831678139802655E-2</v>
      </c>
      <c r="F142" s="352">
        <v>9.7579082531477707E-2</v>
      </c>
      <c r="G142" s="352">
        <v>5.6701572956644658E-2</v>
      </c>
      <c r="H142" s="352">
        <v>6.1217573111821841E-2</v>
      </c>
      <c r="I142" s="337"/>
    </row>
    <row r="143" spans="1:9" s="141" customFormat="1" ht="13.2">
      <c r="A143" s="334" t="s">
        <v>236</v>
      </c>
      <c r="B143" s="334" t="s">
        <v>468</v>
      </c>
      <c r="C143" s="334"/>
      <c r="D143" s="352" t="e">
        <v>#DIV/0!</v>
      </c>
      <c r="E143" s="352" t="e">
        <v>#DIV/0!</v>
      </c>
      <c r="F143" s="352" t="e">
        <v>#DIV/0!</v>
      </c>
      <c r="G143" s="352" t="e">
        <v>#DIV/0!</v>
      </c>
      <c r="H143" s="352" t="e">
        <v>#DIV/0!</v>
      </c>
      <c r="I143" s="337"/>
    </row>
    <row r="144" spans="1:9" s="141" customFormat="1" ht="13.2">
      <c r="A144" s="334" t="s">
        <v>236</v>
      </c>
      <c r="B144" s="334" t="s">
        <v>469</v>
      </c>
      <c r="C144" s="334"/>
      <c r="D144" s="352" t="e">
        <v>#DIV/0!</v>
      </c>
      <c r="E144" s="352" t="e">
        <v>#DIV/0!</v>
      </c>
      <c r="F144" s="352" t="e">
        <v>#DIV/0!</v>
      </c>
      <c r="G144" s="352" t="e">
        <v>#DIV/0!</v>
      </c>
      <c r="H144" s="352" t="e">
        <v>#DIV/0!</v>
      </c>
      <c r="I144" s="337"/>
    </row>
    <row r="145" spans="1:9" s="141" customFormat="1" ht="13.2">
      <c r="A145" s="334" t="s">
        <v>144</v>
      </c>
      <c r="B145" s="334" t="s">
        <v>459</v>
      </c>
      <c r="C145" s="334" t="s">
        <v>147</v>
      </c>
      <c r="D145" s="337">
        <v>32.478227835079842</v>
      </c>
      <c r="E145" s="337">
        <v>34.585699060752297</v>
      </c>
      <c r="F145" s="337">
        <v>39.277760553534193</v>
      </c>
      <c r="G145" s="337">
        <v>33.820101401022065</v>
      </c>
      <c r="H145" s="337">
        <v>31.878577541839846</v>
      </c>
      <c r="I145" s="337">
        <f t="shared" ref="I145:I203" si="1">SUM(D145:H145)</f>
        <v>172.04036639222824</v>
      </c>
    </row>
    <row r="146" spans="1:9" s="141" customFormat="1" ht="13.2">
      <c r="A146" s="334" t="s">
        <v>144</v>
      </c>
      <c r="B146" s="334" t="s">
        <v>460</v>
      </c>
      <c r="C146" s="334" t="s">
        <v>147</v>
      </c>
      <c r="D146" s="337">
        <v>299.0344184773013</v>
      </c>
      <c r="E146" s="337">
        <v>372.20100978919584</v>
      </c>
      <c r="F146" s="337">
        <v>416.55648229884156</v>
      </c>
      <c r="G146" s="337">
        <v>401.87429184714074</v>
      </c>
      <c r="H146" s="337">
        <v>302.78661599050395</v>
      </c>
      <c r="I146" s="337">
        <f t="shared" si="1"/>
        <v>1792.4528184029832</v>
      </c>
    </row>
    <row r="147" spans="1:9" s="141" customFormat="1" ht="13.2">
      <c r="A147" s="334" t="s">
        <v>144</v>
      </c>
      <c r="B147" s="334" t="s">
        <v>461</v>
      </c>
      <c r="C147" s="334" t="s">
        <v>147</v>
      </c>
      <c r="D147" s="337">
        <v>347.85434217047771</v>
      </c>
      <c r="E147" s="337">
        <v>497.69778738855314</v>
      </c>
      <c r="F147" s="337">
        <v>480.34978881700351</v>
      </c>
      <c r="G147" s="337">
        <v>503.20349199601304</v>
      </c>
      <c r="H147" s="337">
        <v>411.50049058276767</v>
      </c>
      <c r="I147" s="337">
        <f t="shared" si="1"/>
        <v>2240.6059009548148</v>
      </c>
    </row>
    <row r="148" spans="1:9" s="141" customFormat="1" ht="13.2">
      <c r="A148" s="334" t="s">
        <v>144</v>
      </c>
      <c r="B148" s="334" t="s">
        <v>462</v>
      </c>
      <c r="C148" s="334" t="s">
        <v>147</v>
      </c>
      <c r="D148" s="337">
        <v>77.751809669009234</v>
      </c>
      <c r="E148" s="337">
        <v>82.60308251670935</v>
      </c>
      <c r="F148" s="337">
        <v>77.768416658343099</v>
      </c>
      <c r="G148" s="337">
        <v>72.743520904901715</v>
      </c>
      <c r="H148" s="337">
        <v>73.618162795285443</v>
      </c>
      <c r="I148" s="337">
        <f t="shared" si="1"/>
        <v>384.48499254424883</v>
      </c>
    </row>
    <row r="149" spans="1:9" s="141" customFormat="1" ht="13.2">
      <c r="A149" s="334" t="s">
        <v>144</v>
      </c>
      <c r="B149" s="334" t="s">
        <v>463</v>
      </c>
      <c r="C149" s="334" t="s">
        <v>147</v>
      </c>
      <c r="D149" s="337">
        <v>0</v>
      </c>
      <c r="E149" s="337">
        <v>0</v>
      </c>
      <c r="F149" s="337">
        <v>0</v>
      </c>
      <c r="G149" s="337">
        <v>0</v>
      </c>
      <c r="H149" s="337">
        <v>0</v>
      </c>
      <c r="I149" s="337">
        <f t="shared" si="1"/>
        <v>0</v>
      </c>
    </row>
    <row r="150" spans="1:9" s="141" customFormat="1" ht="13.2">
      <c r="A150" s="334" t="s">
        <v>144</v>
      </c>
      <c r="B150" s="334" t="s">
        <v>464</v>
      </c>
      <c r="C150" s="334"/>
      <c r="D150" s="352">
        <v>0.14168412683200804</v>
      </c>
      <c r="E150" s="352">
        <v>0.13530757372559152</v>
      </c>
      <c r="F150" s="352">
        <v>0.13745049537695939</v>
      </c>
      <c r="G150" s="352">
        <v>0.13420233319459771</v>
      </c>
      <c r="H150" s="352">
        <v>0.1508348370452979</v>
      </c>
      <c r="I150" s="337"/>
    </row>
    <row r="151" spans="1:9" s="141" customFormat="1" ht="13.2">
      <c r="A151" s="334" t="s">
        <v>144</v>
      </c>
      <c r="B151" s="334" t="s">
        <v>465</v>
      </c>
      <c r="C151" s="334"/>
      <c r="D151" s="352">
        <v>4.7098474113132768E-2</v>
      </c>
      <c r="E151" s="352">
        <v>6.5724892003420451E-2</v>
      </c>
      <c r="F151" s="352">
        <v>9.0854996974680496E-2</v>
      </c>
      <c r="G151" s="352">
        <v>6.2380027737585518E-2</v>
      </c>
      <c r="H151" s="352">
        <v>3.4462242996726046E-2</v>
      </c>
      <c r="I151" s="337"/>
    </row>
    <row r="152" spans="1:9" s="141" customFormat="1" ht="13.2">
      <c r="A152" s="334" t="s">
        <v>144</v>
      </c>
      <c r="B152" s="334" t="s">
        <v>466</v>
      </c>
      <c r="C152" s="334"/>
      <c r="D152" s="352">
        <v>9.7117791401222689E-2</v>
      </c>
      <c r="E152" s="352">
        <v>9.6293719086246038E-2</v>
      </c>
      <c r="F152" s="352">
        <v>9.9121136402445825E-2</v>
      </c>
      <c r="G152" s="352">
        <v>9.846898273133789E-2</v>
      </c>
      <c r="H152" s="352">
        <v>9.8126639148900921E-2</v>
      </c>
      <c r="I152" s="337"/>
    </row>
    <row r="153" spans="1:9" s="141" customFormat="1" ht="13.2">
      <c r="A153" s="334" t="s">
        <v>144</v>
      </c>
      <c r="B153" s="334" t="s">
        <v>467</v>
      </c>
      <c r="C153" s="334"/>
      <c r="D153" s="352">
        <v>6.9711937898838394E-2</v>
      </c>
      <c r="E153" s="352">
        <v>0.11135526668779218</v>
      </c>
      <c r="F153" s="352">
        <v>0.1332735341975757</v>
      </c>
      <c r="G153" s="352">
        <v>0.12573457103650829</v>
      </c>
      <c r="H153" s="352">
        <v>7.079642140913199E-2</v>
      </c>
      <c r="I153" s="337"/>
    </row>
    <row r="154" spans="1:9" s="141" customFormat="1" ht="13.2">
      <c r="A154" s="334" t="s">
        <v>144</v>
      </c>
      <c r="B154" s="334" t="s">
        <v>468</v>
      </c>
      <c r="C154" s="334"/>
      <c r="D154" s="352">
        <v>7.8242205501638795E-2</v>
      </c>
      <c r="E154" s="352">
        <v>7.9477879226663203E-2</v>
      </c>
      <c r="F154" s="352">
        <v>8.0271193178798314E-2</v>
      </c>
      <c r="G154" s="352">
        <v>8.0328904002608892E-2</v>
      </c>
      <c r="H154" s="352">
        <v>8.152777721106326E-2</v>
      </c>
      <c r="I154" s="337"/>
    </row>
    <row r="155" spans="1:9" s="141" customFormat="1" ht="13.2">
      <c r="A155" s="334" t="s">
        <v>144</v>
      </c>
      <c r="B155" s="334" t="s">
        <v>469</v>
      </c>
      <c r="C155" s="334"/>
      <c r="D155" s="352">
        <v>7.7007917700412251E-2</v>
      </c>
      <c r="E155" s="352">
        <v>0.14264854968993629</v>
      </c>
      <c r="F155" s="352">
        <v>0.13411268781174382</v>
      </c>
      <c r="G155" s="352">
        <v>0.14425476409430057</v>
      </c>
      <c r="H155" s="352">
        <v>0.10212812158283451</v>
      </c>
      <c r="I155" s="337"/>
    </row>
    <row r="156" spans="1:9" s="141" customFormat="1" ht="13.2">
      <c r="A156" s="334" t="s">
        <v>224</v>
      </c>
      <c r="B156" s="334" t="s">
        <v>459</v>
      </c>
      <c r="C156" s="334" t="s">
        <v>147</v>
      </c>
      <c r="D156" s="337">
        <v>23.469622164247049</v>
      </c>
      <c r="E156" s="337">
        <v>23.16554176050132</v>
      </c>
      <c r="F156" s="337">
        <v>21.325491045441446</v>
      </c>
      <c r="G156" s="337">
        <v>19.700723842651534</v>
      </c>
      <c r="H156" s="337">
        <v>19.464459778974422</v>
      </c>
      <c r="I156" s="337">
        <f t="shared" si="1"/>
        <v>107.12583859181578</v>
      </c>
    </row>
    <row r="157" spans="1:9" s="141" customFormat="1" ht="13.2">
      <c r="A157" s="334" t="s">
        <v>224</v>
      </c>
      <c r="B157" s="334" t="s">
        <v>460</v>
      </c>
      <c r="C157" s="334" t="s">
        <v>147</v>
      </c>
      <c r="D157" s="337">
        <v>238.27204502983386</v>
      </c>
      <c r="E157" s="337">
        <v>249.23298505397685</v>
      </c>
      <c r="F157" s="337">
        <v>241.19019893858712</v>
      </c>
      <c r="G157" s="337">
        <v>223.36468237802185</v>
      </c>
      <c r="H157" s="337">
        <v>209.01244978164164</v>
      </c>
      <c r="I157" s="337">
        <f t="shared" si="1"/>
        <v>1161.0723611820613</v>
      </c>
    </row>
    <row r="158" spans="1:9" s="141" customFormat="1" ht="13.2">
      <c r="A158" s="334" t="s">
        <v>224</v>
      </c>
      <c r="B158" s="334" t="s">
        <v>461</v>
      </c>
      <c r="C158" s="334" t="s">
        <v>147</v>
      </c>
      <c r="D158" s="337">
        <v>146.35950486486021</v>
      </c>
      <c r="E158" s="337">
        <v>164.32924913279615</v>
      </c>
      <c r="F158" s="337">
        <v>186.33410761009651</v>
      </c>
      <c r="G158" s="337">
        <v>243.21575585978323</v>
      </c>
      <c r="H158" s="337">
        <v>194.66639406121746</v>
      </c>
      <c r="I158" s="337">
        <f t="shared" si="1"/>
        <v>934.90501152875356</v>
      </c>
    </row>
    <row r="159" spans="1:9" s="141" customFormat="1" ht="13.2">
      <c r="A159" s="334" t="s">
        <v>224</v>
      </c>
      <c r="B159" s="334" t="s">
        <v>462</v>
      </c>
      <c r="C159" s="334" t="s">
        <v>147</v>
      </c>
      <c r="D159" s="337">
        <v>15.454812677126348</v>
      </c>
      <c r="E159" s="337">
        <v>15.408383761456921</v>
      </c>
      <c r="F159" s="337">
        <v>15.309711843249904</v>
      </c>
      <c r="G159" s="337">
        <v>15.214406009266767</v>
      </c>
      <c r="H159" s="337">
        <v>15.121341046852784</v>
      </c>
      <c r="I159" s="337">
        <f t="shared" si="1"/>
        <v>76.508655337952717</v>
      </c>
    </row>
    <row r="160" spans="1:9" s="141" customFormat="1" ht="13.2">
      <c r="A160" s="334" t="s">
        <v>224</v>
      </c>
      <c r="B160" s="334" t="s">
        <v>463</v>
      </c>
      <c r="C160" s="334" t="s">
        <v>147</v>
      </c>
      <c r="D160" s="337">
        <v>0</v>
      </c>
      <c r="E160" s="337">
        <v>0</v>
      </c>
      <c r="F160" s="337">
        <v>0</v>
      </c>
      <c r="G160" s="337">
        <v>0</v>
      </c>
      <c r="H160" s="337">
        <v>0</v>
      </c>
      <c r="I160" s="337">
        <f t="shared" si="1"/>
        <v>0</v>
      </c>
    </row>
    <row r="161" spans="1:9" s="141" customFormat="1" ht="13.2">
      <c r="A161" s="334" t="s">
        <v>224</v>
      </c>
      <c r="B161" s="334" t="s">
        <v>464</v>
      </c>
      <c r="C161" s="334"/>
      <c r="D161" s="352">
        <v>0.14792851697779419</v>
      </c>
      <c r="E161" s="352">
        <v>0.14559061312180263</v>
      </c>
      <c r="F161" s="352">
        <v>0.14343811126749048</v>
      </c>
      <c r="G161" s="352">
        <v>0.14130774270846144</v>
      </c>
      <c r="H161" s="352">
        <v>0.13928521794198845</v>
      </c>
      <c r="I161" s="337"/>
    </row>
    <row r="162" spans="1:9" s="141" customFormat="1" ht="13.2">
      <c r="A162" s="334" t="s">
        <v>224</v>
      </c>
      <c r="B162" s="334" t="s">
        <v>465</v>
      </c>
      <c r="C162" s="334"/>
      <c r="D162" s="352">
        <v>7.1156089245676596E-2</v>
      </c>
      <c r="E162" s="352">
        <v>7.0655458461072518E-2</v>
      </c>
      <c r="F162" s="352">
        <v>5.563142532394285E-2</v>
      </c>
      <c r="G162" s="352">
        <v>4.2594890882279364E-2</v>
      </c>
      <c r="H162" s="352">
        <v>4.2411934069491598E-2</v>
      </c>
      <c r="I162" s="337"/>
    </row>
    <row r="163" spans="1:9" s="141" customFormat="1" ht="13.2">
      <c r="A163" s="334" t="s">
        <v>224</v>
      </c>
      <c r="B163" s="334" t="s">
        <v>466</v>
      </c>
      <c r="C163" s="334"/>
      <c r="D163" s="352">
        <v>0.10430690681030941</v>
      </c>
      <c r="E163" s="352">
        <v>0.10286805650026998</v>
      </c>
      <c r="F163" s="352">
        <v>0.10199349801040559</v>
      </c>
      <c r="G163" s="352">
        <v>0.10074089234560701</v>
      </c>
      <c r="H163" s="352">
        <v>9.9757696631680368E-2</v>
      </c>
      <c r="I163" s="337"/>
    </row>
    <row r="164" spans="1:9" s="141" customFormat="1" ht="13.2">
      <c r="A164" s="334" t="s">
        <v>224</v>
      </c>
      <c r="B164" s="334" t="s">
        <v>467</v>
      </c>
      <c r="C164" s="334"/>
      <c r="D164" s="352">
        <v>0.1009103156436422</v>
      </c>
      <c r="E164" s="352">
        <v>0.11178952504808284</v>
      </c>
      <c r="F164" s="352">
        <v>0.10573705092199417</v>
      </c>
      <c r="G164" s="352">
        <v>9.1637024695342406E-2</v>
      </c>
      <c r="H164" s="352">
        <v>8.0259033392666115E-2</v>
      </c>
      <c r="I164" s="337"/>
    </row>
    <row r="165" spans="1:9" s="141" customFormat="1" ht="13.2">
      <c r="A165" s="334" t="s">
        <v>224</v>
      </c>
      <c r="B165" s="334" t="s">
        <v>468</v>
      </c>
      <c r="C165" s="334"/>
      <c r="D165" s="352">
        <v>7.2088465917567582E-2</v>
      </c>
      <c r="E165" s="352">
        <v>7.1220848632482542E-2</v>
      </c>
      <c r="F165" s="352">
        <v>7.0420651242954102E-2</v>
      </c>
      <c r="G165" s="352">
        <v>6.9605993964669946E-2</v>
      </c>
      <c r="H165" s="352">
        <v>6.8947194617979102E-2</v>
      </c>
      <c r="I165" s="337"/>
    </row>
    <row r="166" spans="1:9" s="141" customFormat="1" ht="13.2">
      <c r="A166" s="334" t="s">
        <v>224</v>
      </c>
      <c r="B166" s="334" t="s">
        <v>469</v>
      </c>
      <c r="C166" s="334"/>
      <c r="D166" s="352">
        <v>8.4461668117475866E-2</v>
      </c>
      <c r="E166" s="352">
        <v>0.10455021592100135</v>
      </c>
      <c r="F166" s="352">
        <v>0.12888741247723451</v>
      </c>
      <c r="G166" s="352">
        <v>0.19054423826274919</v>
      </c>
      <c r="H166" s="352">
        <v>0.13927331084588573</v>
      </c>
      <c r="I166" s="337"/>
    </row>
    <row r="167" spans="1:9" s="141" customFormat="1" ht="13.2">
      <c r="A167" s="334" t="s">
        <v>229</v>
      </c>
      <c r="B167" s="334" t="s">
        <v>459</v>
      </c>
      <c r="C167" s="334" t="s">
        <v>147</v>
      </c>
      <c r="D167" s="337">
        <v>37.225487675516334</v>
      </c>
      <c r="E167" s="337">
        <v>38.017191020489847</v>
      </c>
      <c r="F167" s="337">
        <v>41.954332818504525</v>
      </c>
      <c r="G167" s="337">
        <v>48.247812418644514</v>
      </c>
      <c r="H167" s="337">
        <v>54.664893130286785</v>
      </c>
      <c r="I167" s="337">
        <f t="shared" si="1"/>
        <v>220.10971706344202</v>
      </c>
    </row>
    <row r="168" spans="1:9" s="141" customFormat="1" ht="13.2">
      <c r="A168" s="334" t="s">
        <v>229</v>
      </c>
      <c r="B168" s="334" t="s">
        <v>460</v>
      </c>
      <c r="C168" s="334" t="s">
        <v>147</v>
      </c>
      <c r="D168" s="337">
        <v>370.34039247679925</v>
      </c>
      <c r="E168" s="337">
        <v>356.38266143852081</v>
      </c>
      <c r="F168" s="337">
        <v>357.10646905594456</v>
      </c>
      <c r="G168" s="337">
        <v>337.53298064418425</v>
      </c>
      <c r="H168" s="337">
        <v>312.61452749784041</v>
      </c>
      <c r="I168" s="337">
        <f t="shared" si="1"/>
        <v>1733.9770311132893</v>
      </c>
    </row>
    <row r="169" spans="1:9" s="141" customFormat="1" ht="13.2">
      <c r="A169" s="334" t="s">
        <v>229</v>
      </c>
      <c r="B169" s="334" t="s">
        <v>461</v>
      </c>
      <c r="C169" s="334" t="s">
        <v>147</v>
      </c>
      <c r="D169" s="337">
        <v>412.26096755310022</v>
      </c>
      <c r="E169" s="337">
        <v>432.98162814209235</v>
      </c>
      <c r="F169" s="337">
        <v>398.2004987502321</v>
      </c>
      <c r="G169" s="337">
        <v>582.71817111113728</v>
      </c>
      <c r="H169" s="337">
        <v>514.80609187775281</v>
      </c>
      <c r="I169" s="337">
        <f t="shared" si="1"/>
        <v>2340.9673574343151</v>
      </c>
    </row>
    <row r="170" spans="1:9" s="141" customFormat="1" ht="13.2">
      <c r="A170" s="334" t="s">
        <v>229</v>
      </c>
      <c r="B170" s="334" t="s">
        <v>462</v>
      </c>
      <c r="C170" s="334" t="s">
        <v>147</v>
      </c>
      <c r="D170" s="337">
        <v>67.999740526466169</v>
      </c>
      <c r="E170" s="337">
        <v>70.347336200062173</v>
      </c>
      <c r="F170" s="337">
        <v>65.747569483812939</v>
      </c>
      <c r="G170" s="337">
        <v>60.946406436365962</v>
      </c>
      <c r="H170" s="337">
        <v>63.091246962484036</v>
      </c>
      <c r="I170" s="337">
        <f t="shared" si="1"/>
        <v>328.13229960919131</v>
      </c>
    </row>
    <row r="171" spans="1:9" s="141" customFormat="1" ht="13.2">
      <c r="A171" s="334" t="s">
        <v>229</v>
      </c>
      <c r="B171" s="334" t="s">
        <v>463</v>
      </c>
      <c r="C171" s="334" t="s">
        <v>147</v>
      </c>
      <c r="D171" s="337">
        <v>0</v>
      </c>
      <c r="E171" s="337">
        <v>0</v>
      </c>
      <c r="F171" s="337">
        <v>0</v>
      </c>
      <c r="G171" s="337">
        <v>0</v>
      </c>
      <c r="H171" s="337">
        <v>0</v>
      </c>
      <c r="I171" s="337">
        <f t="shared" si="1"/>
        <v>0</v>
      </c>
    </row>
    <row r="172" spans="1:9" s="141" customFormat="1" ht="13.2">
      <c r="A172" s="334" t="s">
        <v>229</v>
      </c>
      <c r="B172" s="334" t="s">
        <v>464</v>
      </c>
      <c r="C172" s="334"/>
      <c r="D172" s="352">
        <v>0.1272796465295859</v>
      </c>
      <c r="E172" s="352">
        <v>0.13093158205635685</v>
      </c>
      <c r="F172" s="352">
        <v>0.13711022879109477</v>
      </c>
      <c r="G172" s="352">
        <v>0.15547759096127944</v>
      </c>
      <c r="H172" s="352">
        <v>0.18546184980931996</v>
      </c>
      <c r="I172" s="337"/>
    </row>
    <row r="173" spans="1:9" s="141" customFormat="1" ht="13.2">
      <c r="A173" s="334" t="s">
        <v>229</v>
      </c>
      <c r="B173" s="334" t="s">
        <v>465</v>
      </c>
      <c r="C173" s="334"/>
      <c r="D173" s="352">
        <v>4.18427719267827E-2</v>
      </c>
      <c r="E173" s="352">
        <v>4.1787694165020491E-2</v>
      </c>
      <c r="F173" s="352">
        <v>5.3496225927176795E-2</v>
      </c>
      <c r="G173" s="352">
        <v>6.3721329751240008E-2</v>
      </c>
      <c r="H173" s="352">
        <v>6.28910800821431E-2</v>
      </c>
      <c r="I173" s="337"/>
    </row>
    <row r="174" spans="1:9" s="141" customFormat="1" ht="13.2">
      <c r="A174" s="334" t="s">
        <v>229</v>
      </c>
      <c r="B174" s="334" t="s">
        <v>466</v>
      </c>
      <c r="C174" s="334"/>
      <c r="D174" s="352">
        <v>0.13828656415108517</v>
      </c>
      <c r="E174" s="352">
        <v>0.14103868393766292</v>
      </c>
      <c r="F174" s="352">
        <v>0.14048398537355244</v>
      </c>
      <c r="G174" s="352">
        <v>0.14457564370703591</v>
      </c>
      <c r="H174" s="352">
        <v>0.1404899726441739</v>
      </c>
      <c r="I174" s="337"/>
    </row>
    <row r="175" spans="1:9" s="141" customFormat="1" ht="13.2">
      <c r="A175" s="334" t="s">
        <v>229</v>
      </c>
      <c r="B175" s="334" t="s">
        <v>467</v>
      </c>
      <c r="C175" s="334"/>
      <c r="D175" s="352">
        <v>7.5292039158916288E-2</v>
      </c>
      <c r="E175" s="352">
        <v>6.4490371547984149E-2</v>
      </c>
      <c r="F175" s="352">
        <v>6.5462496412695081E-2</v>
      </c>
      <c r="G175" s="352">
        <v>5.0082632952761177E-2</v>
      </c>
      <c r="H175" s="352">
        <v>3.9797610114132992E-2</v>
      </c>
      <c r="I175" s="337"/>
    </row>
    <row r="176" spans="1:9" s="141" customFormat="1" ht="13.2">
      <c r="A176" s="334" t="s">
        <v>229</v>
      </c>
      <c r="B176" s="334" t="s">
        <v>468</v>
      </c>
      <c r="C176" s="334"/>
      <c r="D176" s="352">
        <v>8.6032105808001635E-2</v>
      </c>
      <c r="E176" s="352">
        <v>8.7210110997799475E-2</v>
      </c>
      <c r="F176" s="352">
        <v>8.7842604768472832E-2</v>
      </c>
      <c r="G176" s="352">
        <v>9.2577520920925679E-2</v>
      </c>
      <c r="H176" s="352">
        <v>9.629179010342219E-2</v>
      </c>
      <c r="I176" s="337"/>
    </row>
    <row r="177" spans="1:9" s="141" customFormat="1" ht="13.2">
      <c r="A177" s="334" t="s">
        <v>229</v>
      </c>
      <c r="B177" s="334" t="s">
        <v>469</v>
      </c>
      <c r="C177" s="334"/>
      <c r="D177" s="352">
        <v>9.0074992073506457E-2</v>
      </c>
      <c r="E177" s="352">
        <v>9.774831089862436E-2</v>
      </c>
      <c r="F177" s="352">
        <v>8.2258228754749516E-2</v>
      </c>
      <c r="G177" s="352">
        <v>0.15634443403951973</v>
      </c>
      <c r="H177" s="352">
        <v>0.12361990163497824</v>
      </c>
      <c r="I177" s="337"/>
    </row>
    <row r="178" spans="1:9" s="141" customFormat="1" ht="13.2">
      <c r="A178" s="334" t="s">
        <v>227</v>
      </c>
      <c r="B178" s="334" t="s">
        <v>459</v>
      </c>
      <c r="C178" s="334" t="s">
        <v>147</v>
      </c>
      <c r="D178" s="337">
        <v>15.798857573753802</v>
      </c>
      <c r="E178" s="337">
        <v>15.482615840922064</v>
      </c>
      <c r="F178" s="337">
        <v>15.376894722879525</v>
      </c>
      <c r="G178" s="337">
        <v>16.764164632928534</v>
      </c>
      <c r="H178" s="337">
        <v>19.15225873470871</v>
      </c>
      <c r="I178" s="337">
        <f t="shared" si="1"/>
        <v>82.574791505192636</v>
      </c>
    </row>
    <row r="179" spans="1:9" s="141" customFormat="1" ht="13.2">
      <c r="A179" s="334" t="s">
        <v>227</v>
      </c>
      <c r="B179" s="334" t="s">
        <v>460</v>
      </c>
      <c r="C179" s="334" t="s">
        <v>147</v>
      </c>
      <c r="D179" s="337">
        <v>166.49167846951596</v>
      </c>
      <c r="E179" s="337">
        <v>165.99499256671064</v>
      </c>
      <c r="F179" s="337">
        <v>149.2050652166883</v>
      </c>
      <c r="G179" s="337">
        <v>136.29410151711355</v>
      </c>
      <c r="H179" s="337">
        <v>151.52703772853937</v>
      </c>
      <c r="I179" s="337">
        <f t="shared" si="1"/>
        <v>769.51287549856784</v>
      </c>
    </row>
    <row r="180" spans="1:9" s="141" customFormat="1" ht="13.2">
      <c r="A180" s="334" t="s">
        <v>227</v>
      </c>
      <c r="B180" s="334" t="s">
        <v>461</v>
      </c>
      <c r="C180" s="334" t="s">
        <v>147</v>
      </c>
      <c r="D180" s="337">
        <v>317.51783958604568</v>
      </c>
      <c r="E180" s="337">
        <v>411.24394144445853</v>
      </c>
      <c r="F180" s="337">
        <v>422.76215961186665</v>
      </c>
      <c r="G180" s="337">
        <v>360.02473245146547</v>
      </c>
      <c r="H180" s="337">
        <v>298.2483793622618</v>
      </c>
      <c r="I180" s="337">
        <f t="shared" si="1"/>
        <v>1809.7970524560981</v>
      </c>
    </row>
    <row r="181" spans="1:9" s="141" customFormat="1" ht="13.2">
      <c r="A181" s="334" t="s">
        <v>227</v>
      </c>
      <c r="B181" s="334" t="s">
        <v>462</v>
      </c>
      <c r="C181" s="334" t="s">
        <v>147</v>
      </c>
      <c r="D181" s="337">
        <v>34.168329058956253</v>
      </c>
      <c r="E181" s="337">
        <v>38.459996529907059</v>
      </c>
      <c r="F181" s="337">
        <v>55.645777970590224</v>
      </c>
      <c r="G181" s="337">
        <v>34.518202253712111</v>
      </c>
      <c r="H181" s="337">
        <v>28.819772328395675</v>
      </c>
      <c r="I181" s="337">
        <f t="shared" si="1"/>
        <v>191.61207814156131</v>
      </c>
    </row>
    <row r="182" spans="1:9" s="141" customFormat="1" ht="13.2">
      <c r="A182" s="334" t="s">
        <v>227</v>
      </c>
      <c r="B182" s="334" t="s">
        <v>463</v>
      </c>
      <c r="C182" s="334" t="s">
        <v>147</v>
      </c>
      <c r="D182" s="337">
        <v>0</v>
      </c>
      <c r="E182" s="337">
        <v>0</v>
      </c>
      <c r="F182" s="337">
        <v>0</v>
      </c>
      <c r="G182" s="337">
        <v>0</v>
      </c>
      <c r="H182" s="337">
        <v>0</v>
      </c>
      <c r="I182" s="337">
        <f t="shared" si="1"/>
        <v>0</v>
      </c>
    </row>
    <row r="183" spans="1:9" s="141" customFormat="1" ht="13.2">
      <c r="A183" s="334" t="s">
        <v>227</v>
      </c>
      <c r="B183" s="334" t="s">
        <v>464</v>
      </c>
      <c r="C183" s="334"/>
      <c r="D183" s="352">
        <v>0.11535944870714035</v>
      </c>
      <c r="E183" s="352">
        <v>0.11262387927108761</v>
      </c>
      <c r="F183" s="352">
        <v>0.11656440693874504</v>
      </c>
      <c r="G183" s="352">
        <v>0.11404551626990433</v>
      </c>
      <c r="H183" s="352">
        <v>0.11065991053221526</v>
      </c>
      <c r="I183" s="337"/>
    </row>
    <row r="184" spans="1:9" s="141" customFormat="1" ht="13.2">
      <c r="A184" s="334" t="s">
        <v>227</v>
      </c>
      <c r="B184" s="334" t="s">
        <v>465</v>
      </c>
      <c r="C184" s="334"/>
      <c r="D184" s="352">
        <v>7.5968404330917949E-2</v>
      </c>
      <c r="E184" s="352">
        <v>7.4874212564220888E-2</v>
      </c>
      <c r="F184" s="352">
        <v>6.9653377479306597E-2</v>
      </c>
      <c r="G184" s="352">
        <v>8.8972430579823153E-2</v>
      </c>
      <c r="H184" s="352">
        <v>0.12127841332663863</v>
      </c>
      <c r="I184" s="337"/>
    </row>
    <row r="185" spans="1:9" s="141" customFormat="1" ht="13.2">
      <c r="A185" s="334" t="s">
        <v>227</v>
      </c>
      <c r="B185" s="334" t="s">
        <v>466</v>
      </c>
      <c r="C185" s="334"/>
      <c r="D185" s="352">
        <v>8.0772205436225972E-2</v>
      </c>
      <c r="E185" s="352">
        <v>7.888121714608258E-2</v>
      </c>
      <c r="F185" s="352">
        <v>7.7512201353273455E-2</v>
      </c>
      <c r="G185" s="352">
        <v>7.7756350789316905E-2</v>
      </c>
      <c r="H185" s="352">
        <v>7.5714366553360404E-2</v>
      </c>
      <c r="I185" s="337"/>
    </row>
    <row r="186" spans="1:9" s="141" customFormat="1" ht="13.2">
      <c r="A186" s="334" t="s">
        <v>227</v>
      </c>
      <c r="B186" s="334" t="s">
        <v>467</v>
      </c>
      <c r="C186" s="334"/>
      <c r="D186" s="352">
        <v>0.13558762916907016</v>
      </c>
      <c r="E186" s="352">
        <v>0.13683316249852362</v>
      </c>
      <c r="F186" s="352">
        <v>0.11638327456065234</v>
      </c>
      <c r="G186" s="352">
        <v>9.9361025484353022E-2</v>
      </c>
      <c r="H186" s="352">
        <v>0.12119856700914164</v>
      </c>
      <c r="I186" s="337"/>
    </row>
    <row r="187" spans="1:9" s="141" customFormat="1" ht="13.2">
      <c r="A187" s="334" t="s">
        <v>227</v>
      </c>
      <c r="B187" s="334" t="s">
        <v>468</v>
      </c>
      <c r="C187" s="334"/>
      <c r="D187" s="352">
        <v>6.6852499815156133E-2</v>
      </c>
      <c r="E187" s="352">
        <v>6.5356156176799712E-2</v>
      </c>
      <c r="F187" s="352">
        <v>6.4352520703901614E-2</v>
      </c>
      <c r="G187" s="352">
        <v>6.2685674778846609E-2</v>
      </c>
      <c r="H187" s="352">
        <v>6.1145644717577267E-2</v>
      </c>
      <c r="I187" s="337"/>
    </row>
    <row r="188" spans="1:9" s="141" customFormat="1" ht="13.2">
      <c r="A188" s="334" t="s">
        <v>227</v>
      </c>
      <c r="B188" s="334" t="s">
        <v>469</v>
      </c>
      <c r="C188" s="334"/>
      <c r="D188" s="352">
        <v>0.10859139272248405</v>
      </c>
      <c r="E188" s="352">
        <v>0.16187591986529254</v>
      </c>
      <c r="F188" s="352">
        <v>0.16924392539381461</v>
      </c>
      <c r="G188" s="352">
        <v>0.13624532246356319</v>
      </c>
      <c r="H188" s="352">
        <v>0.10365094336256421</v>
      </c>
      <c r="I188" s="337"/>
    </row>
    <row r="189" spans="1:9" s="141" customFormat="1" ht="13.2">
      <c r="A189" s="334" t="s">
        <v>226</v>
      </c>
      <c r="B189" s="334" t="s">
        <v>459</v>
      </c>
      <c r="C189" s="334" t="s">
        <v>147</v>
      </c>
      <c r="D189" s="337">
        <v>9.1230288697341884</v>
      </c>
      <c r="E189" s="337">
        <v>9.7048933225693332</v>
      </c>
      <c r="F189" s="337">
        <v>8.7171484428673889</v>
      </c>
      <c r="G189" s="337">
        <v>7.6183996687244528</v>
      </c>
      <c r="H189" s="337">
        <v>7.3443838545430564</v>
      </c>
      <c r="I189" s="337">
        <f t="shared" si="1"/>
        <v>42.507854158438413</v>
      </c>
    </row>
    <row r="190" spans="1:9" s="141" customFormat="1" ht="13.2">
      <c r="A190" s="334" t="s">
        <v>226</v>
      </c>
      <c r="B190" s="334" t="s">
        <v>460</v>
      </c>
      <c r="C190" s="334" t="s">
        <v>147</v>
      </c>
      <c r="D190" s="337">
        <v>125.08096255088061</v>
      </c>
      <c r="E190" s="337">
        <v>137.07074111598695</v>
      </c>
      <c r="F190" s="337">
        <v>150.99974712118794</v>
      </c>
      <c r="G190" s="337">
        <v>142.78071723552392</v>
      </c>
      <c r="H190" s="337">
        <v>139.24804382623893</v>
      </c>
      <c r="I190" s="337">
        <f t="shared" si="1"/>
        <v>695.18021184981831</v>
      </c>
    </row>
    <row r="191" spans="1:9" s="141" customFormat="1" ht="13.2">
      <c r="A191" s="334" t="s">
        <v>226</v>
      </c>
      <c r="B191" s="334" t="s">
        <v>461</v>
      </c>
      <c r="C191" s="334" t="s">
        <v>147</v>
      </c>
      <c r="D191" s="337">
        <v>166.16690261515666</v>
      </c>
      <c r="E191" s="337">
        <v>161.92383901827191</v>
      </c>
      <c r="F191" s="337">
        <v>146.44749015161671</v>
      </c>
      <c r="G191" s="337">
        <v>145.35304231980379</v>
      </c>
      <c r="H191" s="337">
        <v>134.48262546392391</v>
      </c>
      <c r="I191" s="337">
        <f t="shared" si="1"/>
        <v>754.37389956877303</v>
      </c>
    </row>
    <row r="192" spans="1:9" s="141" customFormat="1" ht="13.2">
      <c r="A192" s="334" t="s">
        <v>226</v>
      </c>
      <c r="B192" s="334" t="s">
        <v>462</v>
      </c>
      <c r="C192" s="334" t="s">
        <v>147</v>
      </c>
      <c r="D192" s="337">
        <v>17.578565271231216</v>
      </c>
      <c r="E192" s="337">
        <v>17.836103077284925</v>
      </c>
      <c r="F192" s="337">
        <v>18.1165533800906</v>
      </c>
      <c r="G192" s="337">
        <v>17.979076934792399</v>
      </c>
      <c r="H192" s="337">
        <v>17.783325538614005</v>
      </c>
      <c r="I192" s="337">
        <f t="shared" si="1"/>
        <v>89.293624202013149</v>
      </c>
    </row>
    <row r="193" spans="1:10" s="141" customFormat="1" ht="13.2">
      <c r="A193" s="334" t="s">
        <v>226</v>
      </c>
      <c r="B193" s="334" t="s">
        <v>463</v>
      </c>
      <c r="C193" s="334" t="s">
        <v>147</v>
      </c>
      <c r="D193" s="337">
        <v>0</v>
      </c>
      <c r="E193" s="337">
        <v>0</v>
      </c>
      <c r="F193" s="337">
        <v>0</v>
      </c>
      <c r="G193" s="337">
        <v>0</v>
      </c>
      <c r="H193" s="337">
        <v>0</v>
      </c>
      <c r="I193" s="337">
        <f t="shared" si="1"/>
        <v>0</v>
      </c>
    </row>
    <row r="194" spans="1:10" s="141" customFormat="1" ht="13.2">
      <c r="A194" s="334" t="s">
        <v>226</v>
      </c>
      <c r="B194" s="334" t="s">
        <v>464</v>
      </c>
      <c r="C194" s="334"/>
      <c r="D194" s="352">
        <v>0.1106441772268336</v>
      </c>
      <c r="E194" s="352">
        <v>0.11209213822105252</v>
      </c>
      <c r="F194" s="352">
        <v>0.11248759923028462</v>
      </c>
      <c r="G194" s="352">
        <v>0.11321442544296266</v>
      </c>
      <c r="H194" s="352">
        <v>0.11421470917219669</v>
      </c>
      <c r="I194" s="337"/>
    </row>
    <row r="195" spans="1:10" s="141" customFormat="1" ht="13.2">
      <c r="A195" s="334" t="s">
        <v>226</v>
      </c>
      <c r="B195" s="334" t="s">
        <v>465</v>
      </c>
      <c r="C195" s="334"/>
      <c r="D195" s="352">
        <v>0.10397566304386467</v>
      </c>
      <c r="E195" s="352">
        <v>0.11621610068455157</v>
      </c>
      <c r="F195" s="352">
        <v>9.2583877922530228E-2</v>
      </c>
      <c r="G195" s="352">
        <v>6.6008916208878693E-2</v>
      </c>
      <c r="H195" s="352">
        <v>5.8562392846844925E-2</v>
      </c>
      <c r="I195" s="337"/>
    </row>
    <row r="196" spans="1:10" s="141" customFormat="1" ht="13.2">
      <c r="A196" s="334" t="s">
        <v>226</v>
      </c>
      <c r="B196" s="334" t="s">
        <v>466</v>
      </c>
      <c r="C196" s="334"/>
      <c r="D196" s="352">
        <v>8.8558427034597653E-2</v>
      </c>
      <c r="E196" s="352">
        <v>8.9044273458485049E-2</v>
      </c>
      <c r="F196" s="352">
        <v>8.8492417021321004E-2</v>
      </c>
      <c r="G196" s="352">
        <v>8.6984804337007587E-2</v>
      </c>
      <c r="H196" s="352">
        <v>8.6495341824100846E-2</v>
      </c>
      <c r="I196" s="337"/>
    </row>
    <row r="197" spans="1:10" s="141" customFormat="1" ht="13.2">
      <c r="A197" s="334" t="s">
        <v>226</v>
      </c>
      <c r="B197" s="334" t="s">
        <v>467</v>
      </c>
      <c r="C197" s="334"/>
      <c r="D197" s="352">
        <v>9.1367526579718111E-2</v>
      </c>
      <c r="E197" s="352">
        <v>0.1081286879974413</v>
      </c>
      <c r="F197" s="352">
        <v>0.12871708426668285</v>
      </c>
      <c r="G197" s="352">
        <v>0.11840182031330572</v>
      </c>
      <c r="H197" s="352">
        <v>0.11380961716733987</v>
      </c>
      <c r="I197" s="337"/>
    </row>
    <row r="198" spans="1:10" s="141" customFormat="1" ht="13.2">
      <c r="A198" s="334" t="s">
        <v>226</v>
      </c>
      <c r="B198" s="334" t="s">
        <v>468</v>
      </c>
      <c r="C198" s="334"/>
      <c r="D198" s="352">
        <v>8.8456827970897711E-2</v>
      </c>
      <c r="E198" s="352">
        <v>8.8036434809993597E-2</v>
      </c>
      <c r="F198" s="352">
        <v>8.7502973902532352E-2</v>
      </c>
      <c r="G198" s="352">
        <v>8.542195133690321E-2</v>
      </c>
      <c r="H198" s="352">
        <v>8.4383676211970474E-2</v>
      </c>
      <c r="I198" s="337"/>
    </row>
    <row r="199" spans="1:10" s="141" customFormat="1" ht="13.2">
      <c r="A199" s="334" t="s">
        <v>226</v>
      </c>
      <c r="B199" s="334" t="s">
        <v>469</v>
      </c>
      <c r="C199" s="334"/>
      <c r="D199" s="352">
        <v>0.13181444958807348</v>
      </c>
      <c r="E199" s="352">
        <v>0.12661022662783364</v>
      </c>
      <c r="F199" s="352">
        <v>0.10662819929332089</v>
      </c>
      <c r="G199" s="352">
        <v>0.1072584189713654</v>
      </c>
      <c r="H199" s="352">
        <v>9.3886841287109182E-2</v>
      </c>
      <c r="I199" s="337"/>
    </row>
    <row r="200" spans="1:10" s="141" customFormat="1" ht="13.2">
      <c r="A200" s="334" t="s">
        <v>228</v>
      </c>
      <c r="B200" s="334" t="s">
        <v>459</v>
      </c>
      <c r="C200" s="334" t="s">
        <v>147</v>
      </c>
      <c r="D200" s="337">
        <v>76.708339846675955</v>
      </c>
      <c r="E200" s="337">
        <v>80.832602359995462</v>
      </c>
      <c r="F200" s="337">
        <v>88.936744014644916</v>
      </c>
      <c r="G200" s="337">
        <v>73.090791016649376</v>
      </c>
      <c r="H200" s="337">
        <v>57.93259829569395</v>
      </c>
      <c r="I200" s="337">
        <f t="shared" si="1"/>
        <v>377.50107553365962</v>
      </c>
    </row>
    <row r="201" spans="1:10" s="141" customFormat="1" ht="13.2">
      <c r="A201" s="334" t="s">
        <v>228</v>
      </c>
      <c r="B201" s="334" t="s">
        <v>460</v>
      </c>
      <c r="C201" s="334" t="s">
        <v>147</v>
      </c>
      <c r="D201" s="337">
        <v>800.76469551086655</v>
      </c>
      <c r="E201" s="337">
        <v>821.22592762297802</v>
      </c>
      <c r="F201" s="337">
        <v>765.00816526992958</v>
      </c>
      <c r="G201" s="337">
        <v>725.03927839254322</v>
      </c>
      <c r="H201" s="337">
        <v>684.57815705204553</v>
      </c>
      <c r="I201" s="337">
        <f>SUM(D201:H201)-185.8</f>
        <v>3610.8162238483628</v>
      </c>
      <c r="J201" s="141" t="s">
        <v>470</v>
      </c>
    </row>
    <row r="202" spans="1:10" s="141" customFormat="1" ht="13.2">
      <c r="A202" s="334" t="s">
        <v>228</v>
      </c>
      <c r="B202" s="334" t="s">
        <v>461</v>
      </c>
      <c r="C202" s="334" t="s">
        <v>147</v>
      </c>
      <c r="D202" s="337">
        <v>708.41248398678636</v>
      </c>
      <c r="E202" s="337">
        <v>746.36304278546163</v>
      </c>
      <c r="F202" s="337">
        <v>751.52719096486112</v>
      </c>
      <c r="G202" s="337">
        <v>704.86464085508135</v>
      </c>
      <c r="H202" s="337">
        <v>634.89300232980781</v>
      </c>
      <c r="I202" s="337">
        <f t="shared" si="1"/>
        <v>3546.0603609219979</v>
      </c>
    </row>
    <row r="203" spans="1:10" s="141" customFormat="1" ht="13.2">
      <c r="A203" s="334" t="s">
        <v>228</v>
      </c>
      <c r="B203" s="334" t="s">
        <v>462</v>
      </c>
      <c r="C203" s="334" t="s">
        <v>147</v>
      </c>
      <c r="D203" s="337">
        <v>81.745021119225953</v>
      </c>
      <c r="E203" s="337">
        <v>123.7072804756062</v>
      </c>
      <c r="F203" s="337">
        <v>126.83924845835274</v>
      </c>
      <c r="G203" s="337">
        <v>110.72580124627738</v>
      </c>
      <c r="H203" s="337">
        <v>94.162438455347299</v>
      </c>
      <c r="I203" s="337">
        <f t="shared" si="1"/>
        <v>537.17978975480958</v>
      </c>
    </row>
    <row r="204" spans="1:10" s="141" customFormat="1" ht="13.2">
      <c r="A204" s="334" t="s">
        <v>228</v>
      </c>
      <c r="B204" s="334" t="s">
        <v>463</v>
      </c>
      <c r="C204" s="334" t="s">
        <v>147</v>
      </c>
      <c r="D204" s="337">
        <v>22.615581632843906</v>
      </c>
      <c r="E204" s="337">
        <v>34.370488206182266</v>
      </c>
      <c r="F204" s="337">
        <v>20.109318560853726</v>
      </c>
      <c r="G204" s="337">
        <v>-190.96451324550594</v>
      </c>
      <c r="H204" s="337">
        <v>-216.73400977426579</v>
      </c>
      <c r="I204" s="337">
        <v>119.8</v>
      </c>
      <c r="J204" s="141" t="s">
        <v>471</v>
      </c>
    </row>
    <row r="205" spans="1:10" s="141" customFormat="1" ht="13.2">
      <c r="A205" s="334" t="s">
        <v>228</v>
      </c>
      <c r="B205" s="334" t="s">
        <v>464</v>
      </c>
      <c r="C205" s="334"/>
      <c r="D205" s="352">
        <v>0.11739107899715051</v>
      </c>
      <c r="E205" s="352">
        <v>0.12161883374681554</v>
      </c>
      <c r="F205" s="352">
        <v>0.11280366616429675</v>
      </c>
      <c r="G205" s="352">
        <v>0.10811803885585715</v>
      </c>
      <c r="H205" s="352">
        <v>0.11444871973762152</v>
      </c>
      <c r="I205" s="337"/>
    </row>
    <row r="206" spans="1:10" s="141" customFormat="1" ht="13.2">
      <c r="A206" s="334" t="s">
        <v>228</v>
      </c>
      <c r="B206" s="334" t="s">
        <v>465</v>
      </c>
      <c r="C206" s="334"/>
      <c r="D206" s="352">
        <v>8.5809242321765372E-2</v>
      </c>
      <c r="E206" s="352">
        <v>9.2506655156031556E-2</v>
      </c>
      <c r="F206" s="352">
        <v>0.12278968648752885</v>
      </c>
      <c r="G206" s="352">
        <v>8.54993989575943E-2</v>
      </c>
      <c r="H206" s="352">
        <v>3.901467957533869E-2</v>
      </c>
      <c r="I206" s="337"/>
    </row>
    <row r="207" spans="1:10" s="141" customFormat="1" ht="13.2">
      <c r="A207" s="334" t="s">
        <v>228</v>
      </c>
      <c r="B207" s="334" t="s">
        <v>466</v>
      </c>
      <c r="C207" s="334"/>
      <c r="D207" s="352">
        <v>7.9769223526007946E-2</v>
      </c>
      <c r="E207" s="352">
        <v>7.8158412685573761E-2</v>
      </c>
      <c r="F207" s="352">
        <v>7.4781298692919884E-2</v>
      </c>
      <c r="G207" s="352">
        <v>7.1910989336810463E-2</v>
      </c>
      <c r="H207" s="352">
        <v>7.1486234622697903E-2</v>
      </c>
      <c r="I207" s="337"/>
    </row>
    <row r="208" spans="1:10" s="141" customFormat="1" ht="13.2">
      <c r="A208" s="334" t="s">
        <v>228</v>
      </c>
      <c r="B208" s="334" t="s">
        <v>467</v>
      </c>
      <c r="C208" s="334"/>
      <c r="D208" s="352">
        <v>0.13114614118240805</v>
      </c>
      <c r="E208" s="352">
        <v>0.1381462858152821</v>
      </c>
      <c r="F208" s="352">
        <v>0.12671606637246316</v>
      </c>
      <c r="G208" s="352">
        <v>0.11905887320505634</v>
      </c>
      <c r="H208" s="352">
        <v>0.10882647456078046</v>
      </c>
      <c r="I208" s="337"/>
    </row>
    <row r="209" spans="1:9" s="141" customFormat="1" ht="13.2">
      <c r="A209" s="334" t="s">
        <v>228</v>
      </c>
      <c r="B209" s="334" t="s">
        <v>468</v>
      </c>
      <c r="C209" s="334"/>
      <c r="D209" s="352">
        <v>9.1087381766673234E-2</v>
      </c>
      <c r="E209" s="352">
        <v>8.6633117760928594E-2</v>
      </c>
      <c r="F209" s="352">
        <v>8.5232730785754135E-2</v>
      </c>
      <c r="G209" s="352">
        <v>8.4703302022168747E-2</v>
      </c>
      <c r="H209" s="352">
        <v>8.5777505020763284E-2</v>
      </c>
      <c r="I209" s="337"/>
    </row>
    <row r="210" spans="1:9" s="141" customFormat="1" ht="13.2">
      <c r="A210" s="334" t="s">
        <v>228</v>
      </c>
      <c r="B210" s="334" t="s">
        <v>469</v>
      </c>
      <c r="C210" s="334"/>
      <c r="D210" s="352">
        <v>0.10868713188616108</v>
      </c>
      <c r="E210" s="352">
        <v>0.12384357096396452</v>
      </c>
      <c r="F210" s="352">
        <v>0.12670026371337481</v>
      </c>
      <c r="G210" s="352">
        <v>0.11407070888378551</v>
      </c>
      <c r="H210" s="352">
        <v>9.3264287196426043E-2</v>
      </c>
      <c r="I210" s="337"/>
    </row>
    <row r="211" spans="1:9" s="141" customFormat="1" ht="13.2">
      <c r="A211" s="334" t="s">
        <v>222</v>
      </c>
      <c r="B211" s="334" t="s">
        <v>459</v>
      </c>
      <c r="C211" s="334" t="s">
        <v>147</v>
      </c>
      <c r="D211" s="337">
        <v>47.18228267453344</v>
      </c>
      <c r="E211" s="337">
        <v>54.161536019755886</v>
      </c>
      <c r="F211" s="337">
        <v>51.157470052779416</v>
      </c>
      <c r="G211" s="337">
        <v>47.139424410435481</v>
      </c>
      <c r="H211" s="337">
        <v>34.617629500825643</v>
      </c>
      <c r="I211" s="337">
        <f t="shared" ref="I211:I259" si="2">SUM(D211:H211)</f>
        <v>234.25834265832987</v>
      </c>
    </row>
    <row r="212" spans="1:9" s="141" customFormat="1" ht="13.2">
      <c r="A212" s="334" t="s">
        <v>222</v>
      </c>
      <c r="B212" s="334" t="s">
        <v>460</v>
      </c>
      <c r="C212" s="334" t="s">
        <v>147</v>
      </c>
      <c r="D212" s="337">
        <v>215.24703343669927</v>
      </c>
      <c r="E212" s="337">
        <v>210.04078322100943</v>
      </c>
      <c r="F212" s="337">
        <v>198.2370085962587</v>
      </c>
      <c r="G212" s="337">
        <v>189.94413070630497</v>
      </c>
      <c r="H212" s="337">
        <v>188.88411741731787</v>
      </c>
      <c r="I212" s="337">
        <f t="shared" si="2"/>
        <v>1002.3530733775904</v>
      </c>
    </row>
    <row r="213" spans="1:9" s="141" customFormat="1" ht="13.2">
      <c r="A213" s="334" t="s">
        <v>222</v>
      </c>
      <c r="B213" s="334" t="s">
        <v>461</v>
      </c>
      <c r="C213" s="334" t="s">
        <v>147</v>
      </c>
      <c r="D213" s="337">
        <v>256.97719234808022</v>
      </c>
      <c r="E213" s="337">
        <v>236.60536149642229</v>
      </c>
      <c r="F213" s="337">
        <v>244.82356772424174</v>
      </c>
      <c r="G213" s="337">
        <v>235.78565494365202</v>
      </c>
      <c r="H213" s="337">
        <v>233.51114072545542</v>
      </c>
      <c r="I213" s="337">
        <f t="shared" si="2"/>
        <v>1207.7029172378518</v>
      </c>
    </row>
    <row r="214" spans="1:9" s="141" customFormat="1" ht="13.2">
      <c r="A214" s="334" t="s">
        <v>222</v>
      </c>
      <c r="B214" s="334" t="s">
        <v>462</v>
      </c>
      <c r="C214" s="334" t="s">
        <v>147</v>
      </c>
      <c r="D214" s="337">
        <v>25.001134668896825</v>
      </c>
      <c r="E214" s="337">
        <v>24.606687813921134</v>
      </c>
      <c r="F214" s="337">
        <v>24.850366263525867</v>
      </c>
      <c r="G214" s="337">
        <v>24.082260475241441</v>
      </c>
      <c r="H214" s="337">
        <v>23.405347182008231</v>
      </c>
      <c r="I214" s="337">
        <f t="shared" si="2"/>
        <v>121.94579640359349</v>
      </c>
    </row>
    <row r="215" spans="1:9" s="141" customFormat="1" ht="13.2">
      <c r="A215" s="334" t="s">
        <v>222</v>
      </c>
      <c r="B215" s="334" t="s">
        <v>463</v>
      </c>
      <c r="C215" s="334" t="s">
        <v>147</v>
      </c>
      <c r="D215" s="337">
        <v>0</v>
      </c>
      <c r="E215" s="337">
        <v>0</v>
      </c>
      <c r="F215" s="337">
        <v>0</v>
      </c>
      <c r="G215" s="337">
        <v>0</v>
      </c>
      <c r="H215" s="337">
        <v>0</v>
      </c>
      <c r="I215" s="337">
        <f t="shared" si="2"/>
        <v>0</v>
      </c>
    </row>
    <row r="216" spans="1:9" s="141" customFormat="1" ht="13.2">
      <c r="A216" s="334" t="s">
        <v>222</v>
      </c>
      <c r="B216" s="334" t="s">
        <v>464</v>
      </c>
      <c r="C216" s="334"/>
      <c r="D216" s="352">
        <v>8.2838525363534421E-2</v>
      </c>
      <c r="E216" s="352">
        <v>8.8100521951705174E-2</v>
      </c>
      <c r="F216" s="352">
        <v>9.1008984912772609E-2</v>
      </c>
      <c r="G216" s="352">
        <v>9.1164232745034587E-2</v>
      </c>
      <c r="H216" s="352">
        <v>7.8627356332719223E-2</v>
      </c>
      <c r="I216" s="337"/>
    </row>
    <row r="217" spans="1:9" s="141" customFormat="1" ht="13.2">
      <c r="A217" s="334" t="s">
        <v>222</v>
      </c>
      <c r="B217" s="334" t="s">
        <v>465</v>
      </c>
      <c r="C217" s="334"/>
      <c r="D217" s="352">
        <v>0.11857279744834799</v>
      </c>
      <c r="E217" s="352">
        <v>0.1431037775628333</v>
      </c>
      <c r="F217" s="352">
        <v>0.12737158361790094</v>
      </c>
      <c r="G217" s="352">
        <v>0.1100641370773764</v>
      </c>
      <c r="H217" s="352">
        <v>6.9148082987775347E-2</v>
      </c>
      <c r="I217" s="337"/>
    </row>
    <row r="218" spans="1:9" s="141" customFormat="1" ht="13.2">
      <c r="A218" s="334" t="s">
        <v>222</v>
      </c>
      <c r="B218" s="334" t="s">
        <v>466</v>
      </c>
      <c r="C218" s="334"/>
      <c r="D218" s="352">
        <v>0.10533434288630314</v>
      </c>
      <c r="E218" s="352">
        <v>0.10071495904682887</v>
      </c>
      <c r="F218" s="352">
        <v>9.732003030400764E-2</v>
      </c>
      <c r="G218" s="352">
        <v>9.4564055256379537E-2</v>
      </c>
      <c r="H218" s="352">
        <v>9.6448055784994297E-2</v>
      </c>
      <c r="I218" s="337"/>
    </row>
    <row r="219" spans="1:9" s="141" customFormat="1" ht="13.2">
      <c r="A219" s="334" t="s">
        <v>222</v>
      </c>
      <c r="B219" s="334" t="s">
        <v>467</v>
      </c>
      <c r="C219" s="334"/>
      <c r="D219" s="352">
        <v>0.10940738750156276</v>
      </c>
      <c r="E219" s="352">
        <v>0.10883274305502948</v>
      </c>
      <c r="F219" s="352">
        <v>0.10045160711739236</v>
      </c>
      <c r="G219" s="352">
        <v>9.4934172215760212E-2</v>
      </c>
      <c r="H219" s="352">
        <v>9.1992646831741742E-2</v>
      </c>
      <c r="I219" s="337"/>
    </row>
    <row r="220" spans="1:9" s="141" customFormat="1" ht="13.2">
      <c r="A220" s="334" t="s">
        <v>222</v>
      </c>
      <c r="B220" s="334" t="s">
        <v>468</v>
      </c>
      <c r="C220" s="334"/>
      <c r="D220" s="352">
        <v>9.913753957722736E-2</v>
      </c>
      <c r="E220" s="352">
        <v>0.10540985761597053</v>
      </c>
      <c r="F220" s="352">
        <v>0.10576330143884813</v>
      </c>
      <c r="G220" s="352">
        <v>0.10479260739377975</v>
      </c>
      <c r="H220" s="352">
        <v>0.10415134842013149</v>
      </c>
      <c r="I220" s="337"/>
    </row>
    <row r="221" spans="1:9" s="141" customFormat="1" ht="13.2">
      <c r="A221" s="334" t="s">
        <v>222</v>
      </c>
      <c r="B221" s="334" t="s">
        <v>469</v>
      </c>
      <c r="C221" s="334"/>
      <c r="D221" s="352">
        <v>0.11364425359407264</v>
      </c>
      <c r="E221" s="352">
        <v>9.0503688769728849E-2</v>
      </c>
      <c r="F221" s="352">
        <v>9.6955069304330954E-2</v>
      </c>
      <c r="G221" s="352">
        <v>9.0442207044624981E-2</v>
      </c>
      <c r="H221" s="352">
        <v>8.9200126841285379E-2</v>
      </c>
      <c r="I221" s="337"/>
    </row>
    <row r="222" spans="1:9" s="141" customFormat="1" ht="13.2">
      <c r="A222" s="334" t="s">
        <v>230</v>
      </c>
      <c r="B222" s="334" t="s">
        <v>459</v>
      </c>
      <c r="C222" s="334" t="s">
        <v>147</v>
      </c>
      <c r="D222" s="337">
        <v>18.914292094766171</v>
      </c>
      <c r="E222" s="337">
        <v>13.36001477474915</v>
      </c>
      <c r="F222" s="337">
        <v>13.767457743215932</v>
      </c>
      <c r="G222" s="337">
        <v>10.557378483539964</v>
      </c>
      <c r="H222" s="337">
        <v>9.8195032649625595</v>
      </c>
      <c r="I222" s="337">
        <f t="shared" si="2"/>
        <v>66.418646361233783</v>
      </c>
    </row>
    <row r="223" spans="1:9" s="141" customFormat="1" ht="13.2">
      <c r="A223" s="334" t="s">
        <v>230</v>
      </c>
      <c r="B223" s="334" t="s">
        <v>460</v>
      </c>
      <c r="C223" s="334" t="s">
        <v>147</v>
      </c>
      <c r="D223" s="337">
        <v>85.51034760738132</v>
      </c>
      <c r="E223" s="337">
        <v>83.032268526489474</v>
      </c>
      <c r="F223" s="337">
        <v>101.80520879658272</v>
      </c>
      <c r="G223" s="337">
        <v>86.377335720858355</v>
      </c>
      <c r="H223" s="337">
        <v>81.630909314523763</v>
      </c>
      <c r="I223" s="337">
        <f t="shared" si="2"/>
        <v>438.35606996583562</v>
      </c>
    </row>
    <row r="224" spans="1:9" s="141" customFormat="1" ht="13.2">
      <c r="A224" s="334" t="s">
        <v>230</v>
      </c>
      <c r="B224" s="334" t="s">
        <v>461</v>
      </c>
      <c r="C224" s="334" t="s">
        <v>147</v>
      </c>
      <c r="D224" s="337">
        <v>266.47436873197341</v>
      </c>
      <c r="E224" s="337">
        <v>249.33012810194484</v>
      </c>
      <c r="F224" s="337">
        <v>246.55224307621225</v>
      </c>
      <c r="G224" s="337">
        <v>242.97935505673809</v>
      </c>
      <c r="H224" s="337">
        <v>231.78121866671211</v>
      </c>
      <c r="I224" s="337">
        <f t="shared" si="2"/>
        <v>1237.1173136335806</v>
      </c>
    </row>
    <row r="225" spans="1:9" s="141" customFormat="1" ht="13.2">
      <c r="A225" s="334" t="s">
        <v>230</v>
      </c>
      <c r="B225" s="334" t="s">
        <v>462</v>
      </c>
      <c r="C225" s="334" t="s">
        <v>147</v>
      </c>
      <c r="D225" s="337">
        <v>21.095017986922571</v>
      </c>
      <c r="E225" s="337">
        <v>20.398422325443462</v>
      </c>
      <c r="F225" s="337">
        <v>23.119578690079532</v>
      </c>
      <c r="G225" s="337">
        <v>21.406388068200123</v>
      </c>
      <c r="H225" s="337">
        <v>24.615267560617227</v>
      </c>
      <c r="I225" s="337">
        <f t="shared" si="2"/>
        <v>110.63467463126291</v>
      </c>
    </row>
    <row r="226" spans="1:9" s="141" customFormat="1" ht="13.2">
      <c r="A226" s="334" t="s">
        <v>230</v>
      </c>
      <c r="B226" s="334" t="s">
        <v>463</v>
      </c>
      <c r="C226" s="334" t="s">
        <v>147</v>
      </c>
      <c r="D226" s="337">
        <v>0</v>
      </c>
      <c r="E226" s="337">
        <v>0</v>
      </c>
      <c r="F226" s="337">
        <v>0</v>
      </c>
      <c r="G226" s="337">
        <v>0</v>
      </c>
      <c r="H226" s="337">
        <v>0</v>
      </c>
      <c r="I226" s="337">
        <f t="shared" si="2"/>
        <v>0</v>
      </c>
    </row>
    <row r="227" spans="1:9" s="141" customFormat="1" ht="13.2">
      <c r="A227" s="334" t="s">
        <v>230</v>
      </c>
      <c r="B227" s="334" t="s">
        <v>464</v>
      </c>
      <c r="C227" s="334"/>
      <c r="D227" s="352">
        <v>9.6909583115797615E-2</v>
      </c>
      <c r="E227" s="352">
        <v>9.9662115984483712E-2</v>
      </c>
      <c r="F227" s="352">
        <v>0.11479630140556592</v>
      </c>
      <c r="G227" s="352">
        <v>9.9736372502791146E-2</v>
      </c>
      <c r="H227" s="352">
        <v>0.10088486358384358</v>
      </c>
      <c r="I227" s="337"/>
    </row>
    <row r="228" spans="1:9" s="141" customFormat="1" ht="13.2">
      <c r="A228" s="334" t="s">
        <v>230</v>
      </c>
      <c r="B228" s="334" t="s">
        <v>465</v>
      </c>
      <c r="C228" s="334"/>
      <c r="D228" s="352">
        <v>0.18786424367820603</v>
      </c>
      <c r="E228" s="352">
        <v>0.1014864395293926</v>
      </c>
      <c r="F228" s="352">
        <v>9.2486720719550872E-2</v>
      </c>
      <c r="G228" s="352">
        <v>5.9215654705368458E-2</v>
      </c>
      <c r="H228" s="352">
        <v>4.6957704774999942E-2</v>
      </c>
      <c r="I228" s="337"/>
    </row>
    <row r="229" spans="1:9" s="141" customFormat="1" ht="13.2">
      <c r="A229" s="334" t="s">
        <v>230</v>
      </c>
      <c r="B229" s="334" t="s">
        <v>466</v>
      </c>
      <c r="C229" s="334"/>
      <c r="D229" s="352">
        <v>0.10838235493397499</v>
      </c>
      <c r="E229" s="352">
        <v>0.10918691408859872</v>
      </c>
      <c r="F229" s="352">
        <v>0.11014546173903282</v>
      </c>
      <c r="G229" s="352">
        <v>0.11139290405029334</v>
      </c>
      <c r="H229" s="352">
        <v>0.11294989161994552</v>
      </c>
      <c r="I229" s="337"/>
    </row>
    <row r="230" spans="1:9" s="141" customFormat="1" ht="13.2">
      <c r="A230" s="334" t="s">
        <v>230</v>
      </c>
      <c r="B230" s="334" t="s">
        <v>467</v>
      </c>
      <c r="C230" s="334"/>
      <c r="D230" s="352">
        <v>8.6688167561688817E-2</v>
      </c>
      <c r="E230" s="352">
        <v>8.0230489286152756E-2</v>
      </c>
      <c r="F230" s="352">
        <v>0.1220977208511322</v>
      </c>
      <c r="G230" s="352">
        <v>8.5655435505242808E-2</v>
      </c>
      <c r="H230" s="352">
        <v>7.3270660363937964E-2</v>
      </c>
      <c r="I230" s="337"/>
    </row>
    <row r="231" spans="1:9" s="141" customFormat="1" ht="13.2">
      <c r="A231" s="334" t="s">
        <v>230</v>
      </c>
      <c r="B231" s="334" t="s">
        <v>468</v>
      </c>
      <c r="C231" s="334"/>
      <c r="D231" s="352">
        <v>5.9615152338105527E-2</v>
      </c>
      <c r="E231" s="352">
        <v>6.0976521058959891E-2</v>
      </c>
      <c r="F231" s="352">
        <v>6.2824376140327529E-2</v>
      </c>
      <c r="G231" s="352">
        <v>6.5202311377984615E-2</v>
      </c>
      <c r="H231" s="352">
        <v>6.6960861971282939E-2</v>
      </c>
      <c r="I231" s="337"/>
    </row>
    <row r="232" spans="1:9" s="141" customFormat="1" ht="13.2">
      <c r="A232" s="334" t="s">
        <v>230</v>
      </c>
      <c r="B232" s="334" t="s">
        <v>469</v>
      </c>
      <c r="C232" s="334"/>
      <c r="D232" s="352">
        <v>0.15578428132538608</v>
      </c>
      <c r="E232" s="352">
        <v>0.14056469524624932</v>
      </c>
      <c r="F232" s="352">
        <v>0.13647139020219906</v>
      </c>
      <c r="G232" s="352">
        <v>0.13120537961380574</v>
      </c>
      <c r="H232" s="352">
        <v>0.12039503072569935</v>
      </c>
      <c r="I232" s="337"/>
    </row>
    <row r="233" spans="1:9" s="141" customFormat="1" ht="13.2">
      <c r="A233" s="334" t="s">
        <v>231</v>
      </c>
      <c r="B233" s="334" t="s">
        <v>459</v>
      </c>
      <c r="C233" s="334" t="s">
        <v>147</v>
      </c>
      <c r="D233" s="337">
        <v>33.812527226292858</v>
      </c>
      <c r="E233" s="337">
        <v>28.846994655246526</v>
      </c>
      <c r="F233" s="337">
        <v>39.083472837904758</v>
      </c>
      <c r="G233" s="337">
        <v>33.154848695510402</v>
      </c>
      <c r="H233" s="337">
        <v>22.500482191741071</v>
      </c>
      <c r="I233" s="337">
        <f t="shared" si="2"/>
        <v>157.39832560669561</v>
      </c>
    </row>
    <row r="234" spans="1:9" s="141" customFormat="1" ht="13.2">
      <c r="A234" s="334" t="s">
        <v>231</v>
      </c>
      <c r="B234" s="334" t="s">
        <v>460</v>
      </c>
      <c r="C234" s="334" t="s">
        <v>147</v>
      </c>
      <c r="D234" s="337">
        <v>280.80552050191699</v>
      </c>
      <c r="E234" s="337">
        <v>285.88434189079811</v>
      </c>
      <c r="F234" s="337">
        <v>286.10271933828</v>
      </c>
      <c r="G234" s="337">
        <v>275.08679345586438</v>
      </c>
      <c r="H234" s="337">
        <v>257.3015391094271</v>
      </c>
      <c r="I234" s="337">
        <f t="shared" si="2"/>
        <v>1385.1809142962866</v>
      </c>
    </row>
    <row r="235" spans="1:9" s="141" customFormat="1" ht="13.2">
      <c r="A235" s="334" t="s">
        <v>231</v>
      </c>
      <c r="B235" s="334" t="s">
        <v>461</v>
      </c>
      <c r="C235" s="334" t="s">
        <v>147</v>
      </c>
      <c r="D235" s="337">
        <v>505.72149928896698</v>
      </c>
      <c r="E235" s="337">
        <v>503.50345175692223</v>
      </c>
      <c r="F235" s="337">
        <v>421.12535110455536</v>
      </c>
      <c r="G235" s="337">
        <v>336.10156929230595</v>
      </c>
      <c r="H235" s="337">
        <v>257.17233516431293</v>
      </c>
      <c r="I235" s="337">
        <f t="shared" si="2"/>
        <v>2023.6242066070633</v>
      </c>
    </row>
    <row r="236" spans="1:9" s="141" customFormat="1" ht="13.2">
      <c r="A236" s="334" t="s">
        <v>231</v>
      </c>
      <c r="B236" s="334" t="s">
        <v>462</v>
      </c>
      <c r="C236" s="334" t="s">
        <v>147</v>
      </c>
      <c r="D236" s="337">
        <v>60.189965042566975</v>
      </c>
      <c r="E236" s="337">
        <v>61.056090702255844</v>
      </c>
      <c r="F236" s="337">
        <v>56.114715311708665</v>
      </c>
      <c r="G236" s="337">
        <v>69.400081273030693</v>
      </c>
      <c r="H236" s="337">
        <v>52.697900450256824</v>
      </c>
      <c r="I236" s="337">
        <f t="shared" si="2"/>
        <v>299.45875277981901</v>
      </c>
    </row>
    <row r="237" spans="1:9" s="141" customFormat="1" ht="13.2">
      <c r="A237" s="334" t="s">
        <v>231</v>
      </c>
      <c r="B237" s="334" t="s">
        <v>463</v>
      </c>
      <c r="C237" s="334" t="s">
        <v>147</v>
      </c>
      <c r="D237" s="337">
        <v>0</v>
      </c>
      <c r="E237" s="337">
        <v>0</v>
      </c>
      <c r="F237" s="337">
        <v>0</v>
      </c>
      <c r="G237" s="337">
        <v>0</v>
      </c>
      <c r="H237" s="337">
        <v>0</v>
      </c>
      <c r="I237" s="337">
        <f t="shared" si="2"/>
        <v>0</v>
      </c>
    </row>
    <row r="238" spans="1:9" s="141" customFormat="1" ht="13.2">
      <c r="A238" s="334" t="s">
        <v>231</v>
      </c>
      <c r="B238" s="334" t="s">
        <v>464</v>
      </c>
      <c r="C238" s="334"/>
      <c r="D238" s="352">
        <v>8.9672109840645886E-2</v>
      </c>
      <c r="E238" s="352">
        <v>8.9904596902622466E-2</v>
      </c>
      <c r="F238" s="352">
        <v>9.0207013567315295E-2</v>
      </c>
      <c r="G238" s="352">
        <v>9.0542947676426885E-2</v>
      </c>
      <c r="H238" s="352">
        <v>9.7781146001508362E-2</v>
      </c>
      <c r="I238" s="337"/>
    </row>
    <row r="239" spans="1:9" s="141" customFormat="1" ht="13.2">
      <c r="A239" s="334" t="s">
        <v>231</v>
      </c>
      <c r="B239" s="334" t="s">
        <v>465</v>
      </c>
      <c r="C239" s="334"/>
      <c r="D239" s="352">
        <v>0.12514928102206921</v>
      </c>
      <c r="E239" s="352">
        <v>9.3369237453969953E-2</v>
      </c>
      <c r="F239" s="352">
        <v>0.15810231683538484</v>
      </c>
      <c r="G239" s="352">
        <v>0.12010000908765713</v>
      </c>
      <c r="H239" s="352">
        <v>4.5171341612399989E-2</v>
      </c>
      <c r="I239" s="337"/>
    </row>
    <row r="240" spans="1:9" s="141" customFormat="1" ht="13.2">
      <c r="A240" s="334" t="s">
        <v>231</v>
      </c>
      <c r="B240" s="334" t="s">
        <v>466</v>
      </c>
      <c r="C240" s="334"/>
      <c r="D240" s="352">
        <v>0.12044217437509785</v>
      </c>
      <c r="E240" s="352">
        <v>0.11790326003304472</v>
      </c>
      <c r="F240" s="352">
        <v>0.1183997820544896</v>
      </c>
      <c r="G240" s="352">
        <v>0.11899072977730095</v>
      </c>
      <c r="H240" s="352">
        <v>0.11947254222888884</v>
      </c>
      <c r="I240" s="337"/>
    </row>
    <row r="241" spans="1:9" s="141" customFormat="1" ht="13.2">
      <c r="A241" s="334" t="s">
        <v>231</v>
      </c>
      <c r="B241" s="334" t="s">
        <v>467</v>
      </c>
      <c r="C241" s="334"/>
      <c r="D241" s="352">
        <v>8.2279013596636946E-2</v>
      </c>
      <c r="E241" s="352">
        <v>8.8484468053748863E-2</v>
      </c>
      <c r="F241" s="352">
        <v>8.8145598686356644E-2</v>
      </c>
      <c r="G241" s="352">
        <v>7.9601952677912299E-2</v>
      </c>
      <c r="H241" s="352">
        <v>6.6280478516523286E-2</v>
      </c>
      <c r="I241" s="337"/>
    </row>
    <row r="242" spans="1:9" s="141" customFormat="1" ht="13.2">
      <c r="A242" s="334" t="s">
        <v>231</v>
      </c>
      <c r="B242" s="334" t="s">
        <v>468</v>
      </c>
      <c r="C242" s="334"/>
      <c r="D242" s="352">
        <v>6.1283700511316146E-2</v>
      </c>
      <c r="E242" s="352">
        <v>6.109008940583889E-2</v>
      </c>
      <c r="F242" s="352">
        <v>5.9353828630985393E-2</v>
      </c>
      <c r="G242" s="352">
        <v>6.3119466824869616E-2</v>
      </c>
      <c r="H242" s="352">
        <v>6.5477840446020091E-2</v>
      </c>
      <c r="I242" s="337"/>
    </row>
    <row r="243" spans="1:9" s="141" customFormat="1" ht="13.2">
      <c r="A243" s="334" t="s">
        <v>231</v>
      </c>
      <c r="B243" s="334" t="s">
        <v>469</v>
      </c>
      <c r="C243" s="334"/>
      <c r="D243" s="352">
        <v>0.18862510055846929</v>
      </c>
      <c r="E243" s="352">
        <v>0.18772263487024005</v>
      </c>
      <c r="F243" s="352">
        <v>0.14875069479267974</v>
      </c>
      <c r="G243" s="352">
        <v>0.10296945828036776</v>
      </c>
      <c r="H243" s="352">
        <v>6.160718567921307E-2</v>
      </c>
      <c r="I243" s="337"/>
    </row>
    <row r="244" spans="1:9" s="141" customFormat="1" ht="13.2">
      <c r="A244" s="334" t="s">
        <v>225</v>
      </c>
      <c r="B244" s="334" t="s">
        <v>459</v>
      </c>
      <c r="C244" s="334" t="s">
        <v>147</v>
      </c>
      <c r="D244" s="337">
        <v>46.758001865857466</v>
      </c>
      <c r="E244" s="337">
        <v>48.532632587365178</v>
      </c>
      <c r="F244" s="337">
        <v>51.55752318387605</v>
      </c>
      <c r="G244" s="337">
        <v>56.806374188220282</v>
      </c>
      <c r="H244" s="337">
        <v>59.762712023584832</v>
      </c>
      <c r="I244" s="337">
        <f t="shared" si="2"/>
        <v>263.41724384890381</v>
      </c>
    </row>
    <row r="245" spans="1:9" s="141" customFormat="1" ht="13.2">
      <c r="A245" s="334" t="s">
        <v>225</v>
      </c>
      <c r="B245" s="334" t="s">
        <v>460</v>
      </c>
      <c r="C245" s="334" t="s">
        <v>147</v>
      </c>
      <c r="D245" s="337">
        <v>399.31928516797956</v>
      </c>
      <c r="E245" s="337">
        <v>435.30547586975672</v>
      </c>
      <c r="F245" s="337">
        <v>428.43016798699546</v>
      </c>
      <c r="G245" s="337">
        <v>414.62577464609961</v>
      </c>
      <c r="H245" s="337">
        <v>405.14059587861971</v>
      </c>
      <c r="I245" s="337">
        <f t="shared" si="2"/>
        <v>2082.8212995494514</v>
      </c>
    </row>
    <row r="246" spans="1:9" s="141" customFormat="1" ht="13.2">
      <c r="A246" s="334" t="s">
        <v>225</v>
      </c>
      <c r="B246" s="334" t="s">
        <v>461</v>
      </c>
      <c r="C246" s="334" t="s">
        <v>147</v>
      </c>
      <c r="D246" s="337">
        <v>501.1552974857745</v>
      </c>
      <c r="E246" s="337">
        <v>539.60495297853095</v>
      </c>
      <c r="F246" s="337">
        <v>542.10764356350489</v>
      </c>
      <c r="G246" s="337">
        <v>533.1982135140122</v>
      </c>
      <c r="H246" s="337">
        <v>475.38914055744084</v>
      </c>
      <c r="I246" s="337">
        <f t="shared" si="2"/>
        <v>2591.4552480992638</v>
      </c>
    </row>
    <row r="247" spans="1:9" s="141" customFormat="1" ht="13.2">
      <c r="A247" s="334" t="s">
        <v>225</v>
      </c>
      <c r="B247" s="334" t="s">
        <v>462</v>
      </c>
      <c r="C247" s="334" t="s">
        <v>147</v>
      </c>
      <c r="D247" s="337">
        <v>62.053963930399661</v>
      </c>
      <c r="E247" s="337">
        <v>61.215386756368275</v>
      </c>
      <c r="F247" s="337">
        <v>59.177725849373765</v>
      </c>
      <c r="G247" s="337">
        <v>56.490212278655065</v>
      </c>
      <c r="H247" s="337">
        <v>50.891195344405205</v>
      </c>
      <c r="I247" s="337">
        <f t="shared" si="2"/>
        <v>289.82848415920199</v>
      </c>
    </row>
    <row r="248" spans="1:9" s="141" customFormat="1" ht="13.2">
      <c r="A248" s="334" t="s">
        <v>225</v>
      </c>
      <c r="B248" s="334" t="s">
        <v>463</v>
      </c>
      <c r="C248" s="334" t="s">
        <v>147</v>
      </c>
      <c r="D248" s="337">
        <v>0</v>
      </c>
      <c r="E248" s="337">
        <v>0</v>
      </c>
      <c r="F248" s="337">
        <v>0</v>
      </c>
      <c r="G248" s="337">
        <v>0</v>
      </c>
      <c r="H248" s="337">
        <v>0</v>
      </c>
      <c r="I248" s="337">
        <f t="shared" si="2"/>
        <v>0</v>
      </c>
    </row>
    <row r="249" spans="1:9" s="141" customFormat="1" ht="13.2">
      <c r="A249" s="334" t="s">
        <v>225</v>
      </c>
      <c r="B249" s="334" t="s">
        <v>464</v>
      </c>
      <c r="C249" s="334"/>
      <c r="D249" s="352">
        <v>0.11454817027902413</v>
      </c>
      <c r="E249" s="352">
        <v>0.12098577689096564</v>
      </c>
      <c r="F249" s="352">
        <v>0.12019289869822591</v>
      </c>
      <c r="G249" s="352">
        <v>0.1216492854459448</v>
      </c>
      <c r="H249" s="352">
        <v>0.12686392013012396</v>
      </c>
      <c r="I249" s="337"/>
    </row>
    <row r="250" spans="1:9" s="141" customFormat="1" ht="13.2">
      <c r="A250" s="334" t="s">
        <v>225</v>
      </c>
      <c r="B250" s="334" t="s">
        <v>465</v>
      </c>
      <c r="C250" s="334"/>
      <c r="D250" s="352">
        <v>6.2957300443605813E-2</v>
      </c>
      <c r="E250" s="352">
        <v>6.3256651122606269E-2</v>
      </c>
      <c r="F250" s="352">
        <v>7.5532796516508974E-2</v>
      </c>
      <c r="G250" s="352">
        <v>9.4002405985480333E-2</v>
      </c>
      <c r="H250" s="352">
        <v>0.10001079448751411</v>
      </c>
      <c r="I250" s="337"/>
    </row>
    <row r="251" spans="1:9" s="141" customFormat="1" ht="13.2">
      <c r="A251" s="334" t="s">
        <v>225</v>
      </c>
      <c r="B251" s="334" t="s">
        <v>466</v>
      </c>
      <c r="C251" s="334"/>
      <c r="D251" s="352">
        <v>0.11312550680014197</v>
      </c>
      <c r="E251" s="352">
        <v>0.11640205267559615</v>
      </c>
      <c r="F251" s="352">
        <v>0.11556397939259951</v>
      </c>
      <c r="G251" s="352">
        <v>0.11293109215106942</v>
      </c>
      <c r="H251" s="352">
        <v>0.11404633847825615</v>
      </c>
      <c r="I251" s="337"/>
    </row>
    <row r="252" spans="1:9" s="141" customFormat="1" ht="13.2">
      <c r="A252" s="334" t="s">
        <v>225</v>
      </c>
      <c r="B252" s="334" t="s">
        <v>467</v>
      </c>
      <c r="C252" s="334"/>
      <c r="D252" s="352">
        <v>7.8594870389374447E-2</v>
      </c>
      <c r="E252" s="352">
        <v>9.259594247834263E-2</v>
      </c>
      <c r="F252" s="352">
        <v>9.0133056680380921E-2</v>
      </c>
      <c r="G252" s="352">
        <v>8.6138206177975921E-2</v>
      </c>
      <c r="H252" s="352">
        <v>8.0468954776262758E-2</v>
      </c>
      <c r="I252" s="337"/>
    </row>
    <row r="253" spans="1:9" s="141" customFormat="1" ht="13.2">
      <c r="A253" s="334" t="s">
        <v>225</v>
      </c>
      <c r="B253" s="334" t="s">
        <v>468</v>
      </c>
      <c r="C253" s="334"/>
      <c r="D253" s="352">
        <v>0.10041362496179547</v>
      </c>
      <c r="E253" s="352">
        <v>9.965296738621017E-2</v>
      </c>
      <c r="F253" s="352">
        <v>9.8092319338433959E-2</v>
      </c>
      <c r="G253" s="352">
        <v>9.7456028334674399E-2</v>
      </c>
      <c r="H253" s="352">
        <v>9.7835167603185072E-2</v>
      </c>
      <c r="I253" s="337"/>
    </row>
    <row r="254" spans="1:9" s="141" customFormat="1" ht="13.2">
      <c r="A254" s="334" t="s">
        <v>225</v>
      </c>
      <c r="B254" s="334" t="s">
        <v>469</v>
      </c>
      <c r="C254" s="334"/>
      <c r="D254" s="352">
        <v>9.2973969847473761E-2</v>
      </c>
      <c r="E254" s="352">
        <v>0.10857171771082605</v>
      </c>
      <c r="F254" s="352">
        <v>0.11109811293359574</v>
      </c>
      <c r="G254" s="352">
        <v>0.10829640127223988</v>
      </c>
      <c r="H254" s="352">
        <v>8.5609690611565578E-2</v>
      </c>
      <c r="I254" s="337"/>
    </row>
    <row r="255" spans="1:9" s="141" customFormat="1" ht="13.2">
      <c r="A255" s="334" t="s">
        <v>223</v>
      </c>
      <c r="B255" s="334" t="s">
        <v>459</v>
      </c>
      <c r="C255" s="334" t="s">
        <v>147</v>
      </c>
      <c r="D255" s="337">
        <v>4.0716105717473612</v>
      </c>
      <c r="E255" s="337">
        <v>4.0760955117298163</v>
      </c>
      <c r="F255" s="337">
        <v>2.4431227171688801</v>
      </c>
      <c r="G255" s="337">
        <v>2.3207692656098544</v>
      </c>
      <c r="H255" s="337">
        <v>2.2986857948513153</v>
      </c>
      <c r="I255" s="337">
        <f t="shared" si="2"/>
        <v>15.210283861107229</v>
      </c>
    </row>
    <row r="256" spans="1:9" s="141" customFormat="1" ht="13.2">
      <c r="A256" s="334" t="s">
        <v>223</v>
      </c>
      <c r="B256" s="334" t="s">
        <v>460</v>
      </c>
      <c r="C256" s="334" t="s">
        <v>147</v>
      </c>
      <c r="D256" s="337">
        <v>18.984052492551243</v>
      </c>
      <c r="E256" s="337">
        <v>18.73503685711129</v>
      </c>
      <c r="F256" s="337">
        <v>19.146211450840461</v>
      </c>
      <c r="G256" s="337">
        <v>18.763548801671778</v>
      </c>
      <c r="H256" s="337">
        <v>18.910954807002042</v>
      </c>
      <c r="I256" s="337">
        <f t="shared" si="2"/>
        <v>94.53980440917681</v>
      </c>
    </row>
    <row r="257" spans="1:9" s="141" customFormat="1" ht="13.2">
      <c r="A257" s="334" t="s">
        <v>223</v>
      </c>
      <c r="B257" s="334" t="s">
        <v>461</v>
      </c>
      <c r="C257" s="334" t="s">
        <v>147</v>
      </c>
      <c r="D257" s="337">
        <v>4.0587286046555873</v>
      </c>
      <c r="E257" s="337">
        <v>4.3899116836237653</v>
      </c>
      <c r="F257" s="337">
        <v>4.5725410343130815</v>
      </c>
      <c r="G257" s="337">
        <v>5.6484720856465396</v>
      </c>
      <c r="H257" s="337">
        <v>4.1231254897881229</v>
      </c>
      <c r="I257" s="337">
        <f t="shared" si="2"/>
        <v>22.792778898027098</v>
      </c>
    </row>
    <row r="258" spans="1:9" s="141" customFormat="1" ht="13.2">
      <c r="A258" s="334" t="s">
        <v>223</v>
      </c>
      <c r="B258" s="334" t="s">
        <v>462</v>
      </c>
      <c r="C258" s="334" t="s">
        <v>147</v>
      </c>
      <c r="D258" s="337">
        <v>0.6195482976432195</v>
      </c>
      <c r="E258" s="337">
        <v>0.64937049727378049</v>
      </c>
      <c r="F258" s="337">
        <v>0.64937049727378049</v>
      </c>
      <c r="G258" s="337">
        <v>0.64937049727378149</v>
      </c>
      <c r="H258" s="337">
        <v>0.64937049727378049</v>
      </c>
      <c r="I258" s="337">
        <f t="shared" si="2"/>
        <v>3.2170302867383427</v>
      </c>
    </row>
    <row r="259" spans="1:9" s="141" customFormat="1" ht="13.2">
      <c r="A259" s="334" t="s">
        <v>223</v>
      </c>
      <c r="B259" s="334" t="s">
        <v>463</v>
      </c>
      <c r="C259" s="334" t="s">
        <v>147</v>
      </c>
      <c r="D259" s="337">
        <v>0</v>
      </c>
      <c r="E259" s="337">
        <v>0</v>
      </c>
      <c r="F259" s="337">
        <v>0</v>
      </c>
      <c r="G259" s="337">
        <v>0</v>
      </c>
      <c r="H259" s="337">
        <v>0</v>
      </c>
      <c r="I259" s="337">
        <f t="shared" si="2"/>
        <v>0</v>
      </c>
    </row>
    <row r="260" spans="1:9" s="141" customFormat="1" ht="13.2">
      <c r="A260" s="334" t="s">
        <v>223</v>
      </c>
      <c r="B260" s="334" t="s">
        <v>464</v>
      </c>
      <c r="C260" s="334"/>
      <c r="D260" s="352">
        <v>0.13525774827104772</v>
      </c>
      <c r="E260" s="352">
        <v>0.13084535796669103</v>
      </c>
      <c r="F260" s="352">
        <v>7.9685276260250862E-2</v>
      </c>
      <c r="G260" s="352">
        <v>7.7600527534629871E-2</v>
      </c>
      <c r="H260" s="352">
        <v>7.7758057254620913E-2</v>
      </c>
      <c r="I260" s="337"/>
    </row>
    <row r="261" spans="1:9" s="141" customFormat="1" ht="13.2">
      <c r="A261" s="334" t="s">
        <v>223</v>
      </c>
      <c r="B261" s="334" t="s">
        <v>465</v>
      </c>
      <c r="C261" s="334"/>
      <c r="D261" s="352">
        <v>0.13243025866736916</v>
      </c>
      <c r="E261" s="352">
        <v>0.13713751131771551</v>
      </c>
      <c r="F261" s="352">
        <v>8.0937808718193061E-2</v>
      </c>
      <c r="G261" s="352">
        <v>7.4978430675615854E-2</v>
      </c>
      <c r="H261" s="352">
        <v>7.3369023333866107E-2</v>
      </c>
      <c r="I261" s="337"/>
    </row>
    <row r="262" spans="1:9" s="141" customFormat="1" ht="13.2">
      <c r="A262" s="334" t="s">
        <v>223</v>
      </c>
      <c r="B262" s="334" t="s">
        <v>466</v>
      </c>
      <c r="C262" s="334"/>
      <c r="D262" s="352">
        <v>0.1353120536265498</v>
      </c>
      <c r="E262" s="352">
        <v>0.12985719653566227</v>
      </c>
      <c r="F262" s="352">
        <v>0.12965574844078273</v>
      </c>
      <c r="G262" s="352">
        <v>0.12821155960269529</v>
      </c>
      <c r="H262" s="352">
        <v>0.1305011696408746</v>
      </c>
      <c r="I262" s="337"/>
    </row>
    <row r="263" spans="1:9" s="141" customFormat="1" ht="13.2">
      <c r="A263" s="334" t="s">
        <v>223</v>
      </c>
      <c r="B263" s="334" t="s">
        <v>467</v>
      </c>
      <c r="C263" s="334"/>
      <c r="D263" s="352">
        <v>6.5492809586267381E-2</v>
      </c>
      <c r="E263" s="352">
        <v>6.8313690046928457E-2</v>
      </c>
      <c r="F263" s="352">
        <v>7.2864360104967205E-2</v>
      </c>
      <c r="G263" s="352">
        <v>7.0260913647423137E-2</v>
      </c>
      <c r="H263" s="352">
        <v>6.9530498767848975E-2</v>
      </c>
      <c r="I263" s="337"/>
    </row>
    <row r="264" spans="1:9" s="141" customFormat="1" ht="13.2">
      <c r="A264" s="334" t="s">
        <v>223</v>
      </c>
      <c r="B264" s="334" t="s">
        <v>468</v>
      </c>
      <c r="C264" s="334"/>
      <c r="D264" s="352">
        <v>0.11226588621991321</v>
      </c>
      <c r="E264" s="352">
        <v>0.11262727851061267</v>
      </c>
      <c r="F264" s="352">
        <v>0.11111298112648868</v>
      </c>
      <c r="G264" s="352">
        <v>0.11048102598372379</v>
      </c>
      <c r="H264" s="352">
        <v>0.11057569497408481</v>
      </c>
      <c r="I264" s="337"/>
    </row>
    <row r="265" spans="1:9" s="141" customFormat="1" ht="13.2">
      <c r="A265" s="334" t="s">
        <v>223</v>
      </c>
      <c r="B265" s="334" t="s">
        <v>469</v>
      </c>
      <c r="C265" s="334"/>
      <c r="D265" s="352">
        <v>6.5804923961415948E-2</v>
      </c>
      <c r="E265" s="352">
        <v>7.9973707234207977E-2</v>
      </c>
      <c r="F265" s="352">
        <v>8.9500601568725038E-2</v>
      </c>
      <c r="G265" s="352">
        <v>0.13733746560597268</v>
      </c>
      <c r="H265" s="352">
        <v>7.0320434814855184E-2</v>
      </c>
      <c r="I265" s="337"/>
    </row>
    <row r="266" spans="1:9" s="141" customFormat="1" ht="13.2"/>
    <row r="267" spans="1:9" s="141" customFormat="1" ht="13.2"/>
    <row r="268" spans="1:9" s="141" customFormat="1" ht="13.2"/>
    <row r="269" spans="1:9" s="141" customFormat="1" ht="13.2"/>
    <row r="270" spans="1:9" s="141" customFormat="1" ht="13.2"/>
    <row r="271" spans="1:9" s="141" customFormat="1" ht="13.2"/>
    <row r="272" spans="1:9" s="141" customFormat="1" ht="13.2"/>
    <row r="273" s="141" customFormat="1" ht="13.2"/>
    <row r="274" s="141" customFormat="1" ht="13.2"/>
    <row r="275" s="141" customFormat="1" ht="13.2"/>
    <row r="276" s="141" customFormat="1" ht="13.2"/>
    <row r="277" s="141" customFormat="1" ht="13.2"/>
    <row r="278" s="141" customFormat="1" ht="13.2"/>
    <row r="279" s="141" customFormat="1" ht="13.2"/>
    <row r="280" s="141" customFormat="1" ht="13.2"/>
    <row r="281" s="141" customFormat="1" ht="13.2"/>
    <row r="282" s="141" customFormat="1" ht="13.2"/>
    <row r="283" s="141" customFormat="1" ht="13.2"/>
  </sheetData>
  <hyperlinks>
    <hyperlink ref="B2" r:id="rId1" display="https://www.ons.gov.uk/employmentandlabourmarket/peopleinwork/earningsandworkinghours/datasets/industry2digitsicashetable4" xr:uid="{5B27AAB6-469E-4CB0-A34D-4616F8A492C8}"/>
    <hyperlink ref="B77" r:id="rId2" xr:uid="{2B5DA3BF-3F2F-4D75-8D2A-82E5F82274A9}"/>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F9C41-B14B-4826-A716-FDF985C87402}">
  <sheetPr codeName="Sheet4">
    <tabColor rgb="FFFFFF99"/>
    <outlinePr summaryBelow="0" summaryRight="0"/>
    <pageSetUpPr fitToPage="1"/>
  </sheetPr>
  <dimension ref="A1:T361"/>
  <sheetViews>
    <sheetView zoomScale="80" zoomScaleNormal="80" workbookViewId="0">
      <pane xSplit="9" ySplit="6" topLeftCell="J7" activePane="bottomRight" state="frozen"/>
      <selection pane="topRight" activeCell="A43" sqref="A43:XFD52"/>
      <selection pane="bottomLeft" activeCell="A43" sqref="A43:XFD52"/>
      <selection pane="bottomRight"/>
    </sheetView>
  </sheetViews>
  <sheetFormatPr defaultColWidth="0" defaultRowHeight="13.8" zeroHeight="1" outlineLevelRow="2"/>
  <cols>
    <col min="1" max="3" width="1.09765625" customWidth="1"/>
    <col min="4" max="4" width="12.59765625" customWidth="1"/>
    <col min="5" max="5" width="77.09765625" customWidth="1"/>
    <col min="6" max="8" width="9.5" customWidth="1"/>
    <col min="9" max="9" width="2.09765625" customWidth="1"/>
    <col min="10" max="16" width="10.09765625" customWidth="1"/>
    <col min="17" max="20" width="9" hidden="1"/>
  </cols>
  <sheetData>
    <row r="1" spans="1:20" ht="25.2">
      <c r="A1" s="9" t="str">
        <f ca="1" xml:space="preserve"> RIGHT(CELL("filename", $A$1), LEN(CELL("filename", $A$1)) - SEARCH("]", CELL("filename", $A$1)))</f>
        <v>InpActive</v>
      </c>
      <c r="B1" s="10"/>
      <c r="C1" s="45"/>
      <c r="D1" s="10"/>
      <c r="E1" s="11"/>
      <c r="F1" s="10"/>
      <c r="G1" s="10"/>
      <c r="H1" s="10"/>
      <c r="I1" s="10"/>
      <c r="J1" s="10"/>
      <c r="K1" s="10"/>
      <c r="L1" s="10"/>
      <c r="M1" s="10"/>
      <c r="N1" s="10"/>
      <c r="O1" s="10"/>
      <c r="P1" s="322" t="s">
        <v>228</v>
      </c>
      <c r="Q1" s="10"/>
      <c r="R1" s="10"/>
      <c r="S1" s="10"/>
      <c r="T1" s="10"/>
    </row>
    <row r="2" spans="1:20">
      <c r="A2" s="49"/>
      <c r="B2" s="50"/>
      <c r="C2" s="51"/>
      <c r="D2" s="52"/>
      <c r="E2" s="14" t="str">
        <f>Time!E$22</f>
        <v>Model Period BEG</v>
      </c>
      <c r="F2" s="14"/>
      <c r="G2" s="14"/>
      <c r="H2" s="14"/>
      <c r="I2" s="14"/>
      <c r="J2" s="14">
        <f>Time!J$22</f>
        <v>43556</v>
      </c>
      <c r="K2" s="14">
        <f>Time!K$22</f>
        <v>43922</v>
      </c>
      <c r="L2" s="14">
        <f>Time!L$22</f>
        <v>44287</v>
      </c>
      <c r="M2" s="14">
        <f>Time!M$22</f>
        <v>44652</v>
      </c>
      <c r="N2" s="14">
        <f>Time!N$22</f>
        <v>45017</v>
      </c>
      <c r="O2" s="14">
        <f>Time!O$22</f>
        <v>45383</v>
      </c>
      <c r="P2" s="14">
        <f>Time!P$22</f>
        <v>45748</v>
      </c>
    </row>
    <row r="3" spans="1:20">
      <c r="A3" s="49"/>
      <c r="B3" s="50"/>
      <c r="C3" s="51"/>
      <c r="D3" s="52"/>
      <c r="E3" s="13" t="str">
        <f>Time!E$23</f>
        <v>Model Period END</v>
      </c>
      <c r="F3" s="16">
        <f ca="1">Check!F$8</f>
        <v>0</v>
      </c>
      <c r="G3" s="14" t="s">
        <v>472</v>
      </c>
      <c r="H3" s="14"/>
      <c r="I3" s="14"/>
      <c r="J3" s="14">
        <f>Time!J$23</f>
        <v>43921</v>
      </c>
      <c r="K3" s="14">
        <f>Time!K$23</f>
        <v>44286</v>
      </c>
      <c r="L3" s="14">
        <f>Time!L$23</f>
        <v>44651</v>
      </c>
      <c r="M3" s="14">
        <f>Time!M$23</f>
        <v>45016</v>
      </c>
      <c r="N3" s="14">
        <f>Time!N$23</f>
        <v>45382</v>
      </c>
      <c r="O3" s="14">
        <f>Time!O$23</f>
        <v>45747</v>
      </c>
      <c r="P3" s="14">
        <f>Time!P$23</f>
        <v>46112</v>
      </c>
    </row>
    <row r="4" spans="1:20">
      <c r="A4" s="53"/>
      <c r="B4" s="54"/>
      <c r="C4" s="55"/>
      <c r="D4" s="56"/>
      <c r="E4" s="13" t="str">
        <f>Time!E$59</f>
        <v>Pre Forecast vs Forecast</v>
      </c>
      <c r="F4" s="144"/>
      <c r="G4" s="144"/>
      <c r="H4" s="14"/>
      <c r="I4" s="14"/>
      <c r="J4" s="14" t="str">
        <f>Time!J$59</f>
        <v>Pre Fcst</v>
      </c>
      <c r="K4" s="14" t="str">
        <f>Time!K$59</f>
        <v>Forecast</v>
      </c>
      <c r="L4" s="14" t="str">
        <f>Time!L$59</f>
        <v>Forecast</v>
      </c>
      <c r="M4" s="14" t="str">
        <f>Time!M$59</f>
        <v>Forecast</v>
      </c>
      <c r="N4" s="14" t="str">
        <f>Time!N$59</f>
        <v>Forecast</v>
      </c>
      <c r="O4" s="14" t="str">
        <f>Time!O$59</f>
        <v>Forecast</v>
      </c>
      <c r="P4" s="14" t="str">
        <f>Time!P$59</f>
        <v>Post-Fcst</v>
      </c>
    </row>
    <row r="5" spans="1:20">
      <c r="A5" s="46"/>
      <c r="B5" s="57"/>
      <c r="C5" s="58"/>
      <c r="D5" s="48"/>
      <c r="E5" s="59" t="str">
        <f>Time!E$101</f>
        <v>Financial Year Ending</v>
      </c>
      <c r="F5" s="18"/>
      <c r="G5" s="18"/>
      <c r="H5" s="18"/>
      <c r="I5" s="44"/>
      <c r="J5" s="60">
        <f>Time!J$101</f>
        <v>2020</v>
      </c>
      <c r="K5" s="60">
        <f>Time!K$101</f>
        <v>2021</v>
      </c>
      <c r="L5" s="60">
        <f>Time!L$101</f>
        <v>2022</v>
      </c>
      <c r="M5" s="60">
        <f>Time!M$101</f>
        <v>2023</v>
      </c>
      <c r="N5" s="60">
        <f>Time!N$101</f>
        <v>2024</v>
      </c>
      <c r="O5" s="60">
        <f>Time!O$101</f>
        <v>2025</v>
      </c>
      <c r="P5" s="60">
        <f>Time!P$101</f>
        <v>2026</v>
      </c>
    </row>
    <row r="6" spans="1:20">
      <c r="A6" s="61"/>
      <c r="B6" s="62"/>
      <c r="C6" s="63"/>
      <c r="D6" s="64"/>
      <c r="E6" s="13" t="str">
        <f>Time!E$11</f>
        <v>Model column counter</v>
      </c>
      <c r="F6" s="19" t="s">
        <v>473</v>
      </c>
      <c r="G6" s="19" t="s">
        <v>130</v>
      </c>
      <c r="H6" s="19" t="s">
        <v>474</v>
      </c>
      <c r="I6" s="18"/>
      <c r="J6" s="18">
        <f>Time!J$11</f>
        <v>1</v>
      </c>
      <c r="K6" s="18">
        <f>Time!K$11</f>
        <v>2</v>
      </c>
      <c r="L6" s="18">
        <f>Time!L$11</f>
        <v>3</v>
      </c>
      <c r="M6" s="18">
        <f>Time!M$11</f>
        <v>4</v>
      </c>
      <c r="N6" s="18">
        <f>Time!N$11</f>
        <v>5</v>
      </c>
      <c r="O6" s="18">
        <f>Time!O$11</f>
        <v>6</v>
      </c>
      <c r="P6" s="18">
        <f>Time!P$11</f>
        <v>7</v>
      </c>
    </row>
    <row r="7" spans="1:20">
      <c r="A7" s="141"/>
      <c r="B7" s="141"/>
      <c r="C7" s="141"/>
      <c r="D7" s="141"/>
      <c r="E7" s="141"/>
      <c r="F7" s="141"/>
      <c r="G7" s="141"/>
    </row>
    <row r="8" spans="1:20" s="5" customFormat="1" ht="13.5" customHeight="1" collapsed="1">
      <c r="A8" s="5" t="s">
        <v>475</v>
      </c>
      <c r="C8" s="6"/>
    </row>
    <row r="9" spans="1:20" hidden="1" outlineLevel="1">
      <c r="A9" s="26"/>
      <c r="B9" s="27"/>
      <c r="C9" s="27"/>
      <c r="D9" s="28"/>
      <c r="E9" s="29"/>
      <c r="F9" s="17"/>
      <c r="G9" s="17"/>
      <c r="H9" s="141"/>
      <c r="I9" s="141"/>
      <c r="J9" s="141"/>
      <c r="K9" s="141"/>
      <c r="L9" s="141"/>
      <c r="M9" s="141"/>
      <c r="N9" s="141"/>
      <c r="O9" s="141"/>
      <c r="P9" s="141"/>
      <c r="Q9" s="141"/>
    </row>
    <row r="10" spans="1:20" hidden="1" outlineLevel="1">
      <c r="A10" s="26"/>
      <c r="B10" s="27"/>
      <c r="C10" s="27"/>
      <c r="D10" s="28"/>
      <c r="E10" s="29" t="s">
        <v>476</v>
      </c>
      <c r="F10" s="30">
        <v>43556</v>
      </c>
      <c r="G10" s="31" t="s">
        <v>477</v>
      </c>
      <c r="H10" s="141"/>
      <c r="I10" s="141"/>
      <c r="J10" s="141"/>
      <c r="K10" s="141"/>
      <c r="L10" s="141"/>
      <c r="M10" s="141"/>
      <c r="N10" s="141"/>
      <c r="O10" s="141"/>
      <c r="P10" s="141"/>
      <c r="Q10" s="141"/>
    </row>
    <row r="11" spans="1:20" hidden="1" outlineLevel="1">
      <c r="A11" s="26"/>
      <c r="B11" s="27"/>
      <c r="C11" s="27"/>
      <c r="D11" s="28"/>
      <c r="E11" s="29"/>
      <c r="F11" s="32"/>
      <c r="G11" s="17"/>
      <c r="H11" s="141"/>
      <c r="I11" s="141"/>
      <c r="J11" s="141"/>
      <c r="K11" s="141"/>
      <c r="L11" s="141"/>
      <c r="M11" s="141"/>
      <c r="N11" s="141"/>
      <c r="O11" s="141"/>
      <c r="P11" s="141"/>
      <c r="Q11" s="141"/>
    </row>
    <row r="12" spans="1:20" hidden="1" outlineLevel="1">
      <c r="A12" s="26"/>
      <c r="B12" s="27"/>
      <c r="C12" s="27"/>
      <c r="D12" s="28"/>
      <c r="E12" s="29" t="s">
        <v>478</v>
      </c>
      <c r="F12" s="30">
        <v>43921</v>
      </c>
      <c r="G12" s="31" t="s">
        <v>477</v>
      </c>
      <c r="H12" s="141"/>
      <c r="I12" s="141"/>
      <c r="J12" s="141"/>
      <c r="K12" s="141"/>
      <c r="L12" s="141"/>
      <c r="M12" s="141"/>
      <c r="N12" s="141"/>
      <c r="O12" s="141"/>
      <c r="P12" s="141"/>
      <c r="Q12" s="141"/>
    </row>
    <row r="13" spans="1:20" hidden="1" outlineLevel="1">
      <c r="A13" s="26"/>
      <c r="B13" s="27"/>
      <c r="C13" s="27"/>
      <c r="D13" s="28"/>
      <c r="E13" s="22"/>
      <c r="F13" s="32"/>
      <c r="G13" s="33"/>
      <c r="H13" s="141"/>
      <c r="I13" s="141"/>
      <c r="J13" s="141"/>
      <c r="K13" s="141"/>
      <c r="L13" s="141"/>
      <c r="M13" s="141"/>
      <c r="N13" s="141"/>
      <c r="O13" s="141"/>
      <c r="P13" s="141"/>
      <c r="Q13" s="141"/>
    </row>
    <row r="14" spans="1:20" hidden="1" outlineLevel="1">
      <c r="A14" s="26"/>
      <c r="B14" s="27"/>
      <c r="C14" s="27"/>
      <c r="D14" s="28"/>
      <c r="E14" s="29" t="s">
        <v>479</v>
      </c>
      <c r="F14" s="30">
        <v>43921</v>
      </c>
      <c r="G14" s="31" t="s">
        <v>477</v>
      </c>
      <c r="H14" s="141"/>
      <c r="I14" s="141"/>
      <c r="J14" s="141"/>
      <c r="K14" s="141"/>
      <c r="L14" s="141"/>
      <c r="M14" s="141"/>
      <c r="N14" s="141"/>
      <c r="O14" s="141"/>
      <c r="P14" s="141"/>
      <c r="Q14" s="141"/>
    </row>
    <row r="15" spans="1:20" hidden="1" outlineLevel="1">
      <c r="A15" s="34"/>
      <c r="B15" s="35"/>
      <c r="C15" s="35"/>
      <c r="D15" s="36"/>
      <c r="E15" s="22" t="s">
        <v>480</v>
      </c>
      <c r="F15" s="37">
        <v>5</v>
      </c>
      <c r="G15" s="38" t="s">
        <v>481</v>
      </c>
      <c r="H15" s="141"/>
      <c r="I15" s="141"/>
      <c r="J15" s="141"/>
      <c r="K15" s="141"/>
      <c r="L15" s="141"/>
      <c r="M15" s="141"/>
      <c r="N15" s="141"/>
      <c r="O15" s="141"/>
      <c r="P15" s="141"/>
      <c r="Q15" s="141"/>
    </row>
    <row r="16" spans="1:20" hidden="1" outlineLevel="1">
      <c r="A16" s="26"/>
      <c r="B16" s="27"/>
      <c r="C16" s="27"/>
      <c r="D16" s="28"/>
      <c r="E16" s="22" t="s">
        <v>482</v>
      </c>
      <c r="F16" s="32">
        <f>DATE(YEAR(F14)+F15,MONTH(F14),DAY(F14))</f>
        <v>45747</v>
      </c>
      <c r="G16" s="33" t="s">
        <v>477</v>
      </c>
      <c r="H16" s="141"/>
      <c r="I16" s="141"/>
      <c r="J16" s="141"/>
      <c r="K16" s="141"/>
      <c r="L16" s="141"/>
      <c r="M16" s="141"/>
      <c r="N16" s="141"/>
      <c r="O16" s="141"/>
      <c r="P16" s="141"/>
      <c r="Q16" s="141"/>
    </row>
    <row r="17" spans="1:17" hidden="1" outlineLevel="1">
      <c r="A17" s="26"/>
      <c r="B17" s="27"/>
      <c r="C17" s="27"/>
      <c r="D17" s="28"/>
      <c r="E17" s="29"/>
      <c r="F17" s="32"/>
      <c r="G17" s="17"/>
      <c r="H17" s="141"/>
      <c r="I17" s="141"/>
      <c r="J17" s="141"/>
      <c r="K17" s="141"/>
      <c r="L17" s="141"/>
      <c r="M17" s="141"/>
      <c r="N17" s="141"/>
      <c r="O17" s="141"/>
      <c r="P17" s="141"/>
      <c r="Q17" s="141"/>
    </row>
    <row r="18" spans="1:17" hidden="1" outlineLevel="1">
      <c r="A18" s="26"/>
      <c r="B18" s="27"/>
      <c r="C18" s="27"/>
      <c r="D18" s="28"/>
      <c r="E18" s="29"/>
      <c r="F18" s="32"/>
      <c r="G18" s="17"/>
      <c r="H18" s="141"/>
      <c r="I18" s="141"/>
      <c r="J18" s="141"/>
      <c r="K18" s="141"/>
      <c r="L18" s="141"/>
      <c r="M18" s="141"/>
      <c r="N18" s="141"/>
      <c r="O18" s="141"/>
      <c r="P18" s="141"/>
      <c r="Q18" s="141"/>
    </row>
    <row r="19" spans="1:17" hidden="1" outlineLevel="1">
      <c r="A19" s="26"/>
      <c r="B19" s="27"/>
      <c r="C19" s="27"/>
      <c r="D19" s="28"/>
      <c r="E19" s="29" t="s">
        <v>483</v>
      </c>
      <c r="F19" s="30">
        <v>44286</v>
      </c>
      <c r="G19" s="17" t="s">
        <v>477</v>
      </c>
      <c r="H19" s="141"/>
      <c r="I19" s="141"/>
      <c r="J19" s="141"/>
      <c r="K19" s="141"/>
      <c r="L19" s="141"/>
      <c r="M19" s="141"/>
      <c r="N19" s="141"/>
      <c r="O19" s="141"/>
      <c r="P19" s="141"/>
      <c r="Q19" s="141"/>
    </row>
    <row r="20" spans="1:17" hidden="1" outlineLevel="1">
      <c r="A20" s="26"/>
      <c r="B20" s="27"/>
      <c r="C20" s="27"/>
      <c r="D20" s="28"/>
      <c r="E20" s="29" t="s">
        <v>484</v>
      </c>
      <c r="F20" s="30">
        <v>45747</v>
      </c>
      <c r="G20" s="17" t="s">
        <v>477</v>
      </c>
      <c r="H20" s="141"/>
      <c r="I20" s="141"/>
      <c r="J20" s="141"/>
      <c r="K20" s="141"/>
      <c r="L20" s="141"/>
      <c r="M20" s="141"/>
      <c r="N20" s="141"/>
      <c r="O20" s="141"/>
      <c r="P20" s="141"/>
      <c r="Q20" s="141"/>
    </row>
    <row r="21" spans="1:17" hidden="1" outlineLevel="1">
      <c r="A21" s="26"/>
      <c r="B21" s="27"/>
      <c r="C21" s="27"/>
      <c r="D21" s="28"/>
      <c r="E21" s="29" t="s">
        <v>485</v>
      </c>
      <c r="F21" s="39">
        <v>2020</v>
      </c>
      <c r="G21" s="17" t="s">
        <v>486</v>
      </c>
      <c r="H21" s="141"/>
      <c r="I21" s="141"/>
      <c r="J21" s="141"/>
      <c r="K21" s="141"/>
      <c r="L21" s="141"/>
      <c r="M21" s="141"/>
      <c r="N21" s="141"/>
      <c r="O21" s="141"/>
      <c r="P21" s="141"/>
      <c r="Q21" s="141"/>
    </row>
    <row r="22" spans="1:17" hidden="1" outlineLevel="1">
      <c r="A22" s="26"/>
      <c r="B22" s="27"/>
      <c r="C22" s="27"/>
      <c r="D22" s="28"/>
      <c r="E22" s="29" t="s">
        <v>487</v>
      </c>
      <c r="F22" s="40">
        <v>3</v>
      </c>
      <c r="G22" s="17" t="s">
        <v>488</v>
      </c>
      <c r="H22" s="141"/>
      <c r="I22" s="141"/>
      <c r="J22" s="141"/>
      <c r="K22" s="141"/>
      <c r="L22" s="141"/>
      <c r="M22" s="141"/>
      <c r="N22" s="141"/>
      <c r="O22" s="141"/>
      <c r="P22" s="141"/>
      <c r="Q22" s="141"/>
    </row>
    <row r="23" spans="1:17" hidden="1" outlineLevel="1">
      <c r="A23" s="141"/>
      <c r="B23" s="141"/>
      <c r="C23" s="141"/>
      <c r="D23" s="141"/>
      <c r="E23" s="141"/>
      <c r="F23" s="141"/>
      <c r="G23" s="141"/>
      <c r="H23" s="141"/>
      <c r="I23" s="141"/>
      <c r="J23" s="141"/>
      <c r="K23" s="141"/>
      <c r="L23" s="141"/>
      <c r="M23" s="141"/>
      <c r="N23" s="141"/>
      <c r="O23" s="141"/>
      <c r="P23" s="141"/>
      <c r="Q23" s="141"/>
    </row>
    <row r="24" spans="1:17">
      <c r="A24" s="141"/>
      <c r="B24" s="141"/>
      <c r="C24" s="141"/>
      <c r="D24" s="141"/>
      <c r="E24" s="141"/>
      <c r="F24" s="141"/>
      <c r="G24" s="141"/>
      <c r="H24" s="141"/>
      <c r="I24" s="141"/>
      <c r="J24" s="141"/>
      <c r="K24" s="141"/>
      <c r="L24" s="141"/>
      <c r="M24" s="141"/>
      <c r="N24" s="141"/>
      <c r="O24" s="141"/>
      <c r="P24" s="141"/>
      <c r="Q24" s="141"/>
    </row>
    <row r="25" spans="1:17" s="5" customFormat="1" ht="13.5" customHeight="1" collapsed="1">
      <c r="A25" s="5" t="s">
        <v>489</v>
      </c>
      <c r="C25" s="6"/>
    </row>
    <row r="26" spans="1:17" hidden="1" outlineLevel="1">
      <c r="A26" s="138"/>
      <c r="B26" s="141"/>
      <c r="C26" s="141"/>
      <c r="D26" s="141"/>
      <c r="E26" s="141"/>
      <c r="F26" s="141"/>
      <c r="G26" s="141"/>
      <c r="H26" s="141"/>
      <c r="I26" s="141"/>
      <c r="J26" s="141"/>
      <c r="K26" s="141"/>
      <c r="L26" s="141"/>
      <c r="M26" s="141"/>
      <c r="N26" s="141"/>
      <c r="O26" s="141"/>
      <c r="P26" s="141"/>
      <c r="Q26" s="141"/>
    </row>
    <row r="27" spans="1:17" hidden="1" outlineLevel="1" collapsed="1">
      <c r="A27" s="138"/>
      <c r="B27" s="139" t="s">
        <v>490</v>
      </c>
      <c r="C27" s="141"/>
      <c r="D27" s="141"/>
      <c r="E27" s="141"/>
      <c r="F27" s="141"/>
      <c r="G27" s="141"/>
      <c r="H27" s="141"/>
      <c r="I27" s="141"/>
      <c r="J27" s="141"/>
      <c r="K27" s="141"/>
      <c r="L27" s="141"/>
      <c r="M27" s="141"/>
      <c r="N27" s="141"/>
      <c r="O27" s="141"/>
      <c r="P27" s="141"/>
      <c r="Q27" s="141"/>
    </row>
    <row r="28" spans="1:17" hidden="1" outlineLevel="2">
      <c r="A28" s="138"/>
      <c r="B28" s="139"/>
      <c r="C28" s="165" t="s">
        <v>491</v>
      </c>
      <c r="D28" s="165"/>
      <c r="E28" s="165"/>
      <c r="F28" s="141"/>
      <c r="G28" s="141"/>
      <c r="H28" s="141"/>
      <c r="I28" s="141"/>
      <c r="J28" s="141"/>
      <c r="K28" s="141"/>
      <c r="L28" s="141"/>
      <c r="M28" s="141"/>
      <c r="N28" s="141"/>
      <c r="O28" s="141"/>
      <c r="P28" s="141"/>
      <c r="Q28" s="141"/>
    </row>
    <row r="29" spans="1:17" hidden="1" outlineLevel="2">
      <c r="A29" s="141" t="s">
        <v>185</v>
      </c>
      <c r="B29" s="139"/>
      <c r="C29" s="141"/>
      <c r="D29" s="197" t="s">
        <v>492</v>
      </c>
      <c r="E29" s="143" t="s">
        <v>493</v>
      </c>
      <c r="F29" s="184">
        <f>SUMIFS('F_Inputs-APR &amp; PR19'!Q:Q, 'F_Inputs-APR &amp; PR19'!A:A, InpActive!$P$1, 'F_Inputs-APR &amp; PR19'!B:B, InpActive!A29)</f>
        <v>342.35834468158703</v>
      </c>
      <c r="G29" s="143" t="s">
        <v>147</v>
      </c>
      <c r="H29" s="197"/>
      <c r="I29" s="141"/>
      <c r="J29" s="141"/>
      <c r="K29" s="141"/>
      <c r="L29" s="141"/>
      <c r="M29" s="141"/>
      <c r="N29" s="141"/>
      <c r="O29" s="141"/>
      <c r="P29" s="141"/>
      <c r="Q29" s="141"/>
    </row>
    <row r="30" spans="1:17" hidden="1" outlineLevel="2">
      <c r="A30" s="330"/>
      <c r="B30" s="139"/>
      <c r="C30" s="141"/>
      <c r="D30" s="197" t="s">
        <v>492</v>
      </c>
      <c r="E30" s="143" t="s">
        <v>494</v>
      </c>
      <c r="F30" s="187"/>
      <c r="G30" s="143" t="s">
        <v>147</v>
      </c>
      <c r="H30" s="197"/>
      <c r="I30" s="141"/>
      <c r="J30" s="141"/>
      <c r="K30" s="141"/>
      <c r="L30" s="141"/>
      <c r="M30" s="141"/>
      <c r="N30" s="141"/>
      <c r="O30" s="141"/>
      <c r="P30" s="141"/>
      <c r="Q30" s="141"/>
    </row>
    <row r="31" spans="1:17" hidden="1" outlineLevel="2">
      <c r="A31" s="330"/>
      <c r="B31" s="139"/>
      <c r="C31" s="141"/>
      <c r="D31" s="141"/>
      <c r="E31" s="143"/>
      <c r="F31" s="142"/>
      <c r="G31" s="143"/>
      <c r="H31" s="141"/>
      <c r="I31" s="141"/>
      <c r="J31" s="141"/>
      <c r="K31" s="141"/>
      <c r="L31" s="141"/>
      <c r="M31" s="141"/>
      <c r="N31" s="141"/>
      <c r="O31" s="141"/>
      <c r="P31" s="141"/>
      <c r="Q31" s="141"/>
    </row>
    <row r="32" spans="1:17" hidden="1" outlineLevel="2">
      <c r="A32" s="141" t="s">
        <v>334</v>
      </c>
      <c r="B32" s="139"/>
      <c r="C32" s="141"/>
      <c r="D32" s="141"/>
      <c r="E32" s="143" t="s">
        <v>495</v>
      </c>
      <c r="F32" s="164"/>
      <c r="G32" s="143" t="s">
        <v>207</v>
      </c>
      <c r="H32" s="159"/>
      <c r="I32" s="150"/>
      <c r="J32" s="151"/>
      <c r="K32" s="149">
        <f>SUMIFS(F_Inputs!F:F, F_Inputs!$A:$A, InpActive!$P$1, F_Inputs!$B:$B, InpActive!$A32)</f>
        <v>0.16208897683330037</v>
      </c>
      <c r="L32" s="149">
        <f>SUMIFS(F_Inputs!G:G, F_Inputs!$A:$A, InpActive!$P$1, F_Inputs!$B:$B, InpActive!$A32)</f>
        <v>0.16594548486184277</v>
      </c>
      <c r="M32" s="149">
        <f>SUMIFS(F_Inputs!H:H, F_Inputs!$A:$A, InpActive!$P$1, F_Inputs!$B:$B, InpActive!$A32)</f>
        <v>0.16026353685736527</v>
      </c>
      <c r="N32" s="149">
        <f>SUMIFS(F_Inputs!I:I, F_Inputs!$A:$A, InpActive!$P$1, F_Inputs!$B:$B, InpActive!$A32)</f>
        <v>0.15595999928587997</v>
      </c>
      <c r="O32" s="149">
        <f>SUMIFS(F_Inputs!J:J, F_Inputs!$A:$A, InpActive!$P$1, F_Inputs!$B:$B, InpActive!$A32)</f>
        <v>0.16190983901156911</v>
      </c>
      <c r="P32" s="141"/>
      <c r="Q32" s="141"/>
    </row>
    <row r="33" spans="1:17" hidden="1" outlineLevel="2">
      <c r="A33" s="141" t="s">
        <v>344</v>
      </c>
      <c r="B33" s="139"/>
      <c r="C33" s="141"/>
      <c r="D33" s="141"/>
      <c r="E33" s="143" t="s">
        <v>496</v>
      </c>
      <c r="F33" s="164"/>
      <c r="G33" s="143" t="s">
        <v>207</v>
      </c>
      <c r="H33" s="159"/>
      <c r="I33" s="150"/>
      <c r="J33" s="151"/>
      <c r="K33" s="149">
        <f>SUMIFS(F_Inputs!F:F, F_Inputs!$A:$A, InpActive!$P$1, F_Inputs!$B:$B, InpActive!$A33)</f>
        <v>7.3171023327490092E-2</v>
      </c>
      <c r="L33" s="149">
        <f>SUMIFS(F_Inputs!G:G, F_Inputs!$A:$A, InpActive!$P$1, F_Inputs!$B:$B, InpActive!$A33)</f>
        <v>6.3021982242461014E-2</v>
      </c>
      <c r="M33" s="149">
        <f>SUMIFS(F_Inputs!H:H, F_Inputs!$A:$A, InpActive!$P$1, F_Inputs!$B:$B, InpActive!$A33)</f>
        <v>4.4951026760819461E-2</v>
      </c>
      <c r="N33" s="149">
        <f>SUMIFS(F_Inputs!I:I, F_Inputs!$A:$A, InpActive!$P$1, F_Inputs!$B:$B, InpActive!$A33)</f>
        <v>7.6061505752114903E-3</v>
      </c>
      <c r="O33" s="149">
        <f>SUMIFS(F_Inputs!J:J, F_Inputs!$A:$A, InpActive!$P$1, F_Inputs!$B:$B, InpActive!$A33)</f>
        <v>5.0819802440607272E-3</v>
      </c>
      <c r="P33" s="141"/>
      <c r="Q33" s="141"/>
    </row>
    <row r="34" spans="1:17" hidden="1" outlineLevel="2">
      <c r="A34" s="330"/>
      <c r="B34" s="139"/>
      <c r="C34" s="141"/>
      <c r="D34" s="141"/>
      <c r="E34" s="143"/>
      <c r="F34" s="164"/>
      <c r="G34" s="143"/>
      <c r="H34" s="159"/>
      <c r="I34" s="150"/>
      <c r="J34" s="151"/>
      <c r="K34" s="151"/>
      <c r="L34" s="151"/>
      <c r="M34" s="151"/>
      <c r="N34" s="151"/>
      <c r="O34" s="151"/>
      <c r="P34" s="141"/>
      <c r="Q34" s="141"/>
    </row>
    <row r="35" spans="1:17" hidden="1" outlineLevel="2">
      <c r="A35" s="141" t="s">
        <v>464</v>
      </c>
      <c r="B35" s="139"/>
      <c r="C35" s="141"/>
      <c r="D35" s="141"/>
      <c r="E35" s="143" t="s">
        <v>497</v>
      </c>
      <c r="F35" s="164"/>
      <c r="G35" s="143" t="s">
        <v>207</v>
      </c>
      <c r="H35" s="159"/>
      <c r="I35" s="150"/>
      <c r="J35" s="151"/>
      <c r="K35" s="148">
        <f ca="1">SUMIFS('Non-fountain inputs'!D:D, 'Non-fountain inputs'!$A:$A, InpActive!$P$1, 'Non-fountain inputs'!$B:$B, InpActive!$A35)</f>
        <v>0.11739107899715051</v>
      </c>
      <c r="L35" s="148">
        <f ca="1">SUMIFS('Non-fountain inputs'!E:E, 'Non-fountain inputs'!$A:$A, InpActive!$P$1, 'Non-fountain inputs'!$B:$B, InpActive!$A35)</f>
        <v>0.12161883374681554</v>
      </c>
      <c r="M35" s="148">
        <f ca="1">SUMIFS('Non-fountain inputs'!F:F, 'Non-fountain inputs'!$A:$A, InpActive!$P$1, 'Non-fountain inputs'!$B:$B, InpActive!$A35)</f>
        <v>0.11280366616429675</v>
      </c>
      <c r="N35" s="148">
        <f ca="1">SUMIFS('Non-fountain inputs'!G:G, 'Non-fountain inputs'!$A:$A, InpActive!$P$1, 'Non-fountain inputs'!$B:$B, InpActive!$A35)</f>
        <v>0.10811803885585715</v>
      </c>
      <c r="O35" s="148">
        <f ca="1">SUMIFS('Non-fountain inputs'!H:H, 'Non-fountain inputs'!$A:$A, InpActive!$P$1, 'Non-fountain inputs'!$B:$B, InpActive!$A35)</f>
        <v>0.11444871973762152</v>
      </c>
      <c r="P35" s="141"/>
      <c r="Q35" s="141"/>
    </row>
    <row r="36" spans="1:17" hidden="1" outlineLevel="2">
      <c r="A36" s="141" t="s">
        <v>465</v>
      </c>
      <c r="B36" s="139"/>
      <c r="C36" s="141"/>
      <c r="D36" s="141"/>
      <c r="E36" s="143" t="s">
        <v>498</v>
      </c>
      <c r="F36" s="164"/>
      <c r="G36" s="143" t="s">
        <v>207</v>
      </c>
      <c r="H36" s="159"/>
      <c r="I36" s="150"/>
      <c r="J36" s="151"/>
      <c r="K36" s="148">
        <f ca="1">SUMIFS('Non-fountain inputs'!D:D, 'Non-fountain inputs'!$A:$A, InpActive!$P$1, 'Non-fountain inputs'!$B:$B, InpActive!$A36)</f>
        <v>8.5809242321765372E-2</v>
      </c>
      <c r="L36" s="148">
        <f ca="1">SUMIFS('Non-fountain inputs'!E:E, 'Non-fountain inputs'!$A:$A, InpActive!$P$1, 'Non-fountain inputs'!$B:$B, InpActive!$A36)</f>
        <v>9.2506655156031556E-2</v>
      </c>
      <c r="M36" s="148">
        <f ca="1">SUMIFS('Non-fountain inputs'!F:F, 'Non-fountain inputs'!$A:$A, InpActive!$P$1, 'Non-fountain inputs'!$B:$B, InpActive!$A36)</f>
        <v>0.12278968648752885</v>
      </c>
      <c r="N36" s="148">
        <f ca="1">SUMIFS('Non-fountain inputs'!G:G, 'Non-fountain inputs'!$A:$A, InpActive!$P$1, 'Non-fountain inputs'!$B:$B, InpActive!$A36)</f>
        <v>8.54993989575943E-2</v>
      </c>
      <c r="O36" s="148">
        <f ca="1">SUMIFS('Non-fountain inputs'!H:H, 'Non-fountain inputs'!$A:$A, InpActive!$P$1, 'Non-fountain inputs'!$B:$B, InpActive!$A36)</f>
        <v>3.901467957533869E-2</v>
      </c>
      <c r="P36" s="141"/>
      <c r="Q36" s="141"/>
    </row>
    <row r="37" spans="1:17" hidden="1" outlineLevel="2">
      <c r="A37" s="330"/>
      <c r="B37" s="139"/>
      <c r="C37" s="141"/>
      <c r="D37" s="141"/>
      <c r="E37" s="143"/>
      <c r="F37" s="141"/>
      <c r="G37" s="143"/>
      <c r="H37" s="141"/>
      <c r="I37" s="141"/>
      <c r="J37" s="141"/>
      <c r="K37" s="141"/>
      <c r="L37" s="141"/>
      <c r="M37" s="141"/>
      <c r="N37" s="141"/>
      <c r="O37" s="141"/>
      <c r="P37" s="141"/>
      <c r="Q37" s="141"/>
    </row>
    <row r="38" spans="1:17" hidden="1" outlineLevel="2">
      <c r="A38" s="330"/>
      <c r="B38" s="139"/>
      <c r="C38" s="141"/>
      <c r="D38" s="141"/>
      <c r="E38" s="143" t="s">
        <v>499</v>
      </c>
      <c r="F38" s="141"/>
      <c r="G38" s="143" t="s">
        <v>207</v>
      </c>
      <c r="H38" s="141"/>
      <c r="I38" s="141"/>
      <c r="J38" s="141"/>
      <c r="K38" s="148">
        <v>0.2</v>
      </c>
      <c r="L38" s="148">
        <v>0.2</v>
      </c>
      <c r="M38" s="148">
        <v>0.2</v>
      </c>
      <c r="N38" s="148">
        <v>0.2</v>
      </c>
      <c r="O38" s="148">
        <v>0.2</v>
      </c>
      <c r="P38" s="141"/>
      <c r="Q38" s="141"/>
    </row>
    <row r="39" spans="1:17" hidden="1" outlineLevel="2">
      <c r="A39" s="330"/>
      <c r="B39" s="139"/>
      <c r="C39" s="141"/>
      <c r="D39" s="141"/>
      <c r="E39" s="143" t="s">
        <v>500</v>
      </c>
      <c r="F39" s="141"/>
      <c r="G39" s="143" t="s">
        <v>207</v>
      </c>
      <c r="H39" s="141"/>
      <c r="I39" s="141"/>
      <c r="J39" s="141"/>
      <c r="K39" s="148">
        <v>0.2</v>
      </c>
      <c r="L39" s="148">
        <v>0.2</v>
      </c>
      <c r="M39" s="148">
        <v>0.2</v>
      </c>
      <c r="N39" s="148">
        <v>0.2</v>
      </c>
      <c r="O39" s="148">
        <v>0.2</v>
      </c>
      <c r="P39" s="141"/>
      <c r="Q39" s="141"/>
    </row>
    <row r="40" spans="1:17" hidden="1" outlineLevel="2">
      <c r="A40" s="330"/>
      <c r="B40" s="139"/>
      <c r="C40" s="141"/>
      <c r="D40" s="141"/>
      <c r="E40" s="143"/>
      <c r="F40" s="141"/>
      <c r="G40" s="143"/>
      <c r="H40" s="141"/>
      <c r="I40" s="141"/>
      <c r="J40" s="141"/>
      <c r="K40" s="141"/>
      <c r="L40" s="141"/>
      <c r="M40" s="141"/>
      <c r="N40" s="141"/>
      <c r="O40" s="141"/>
      <c r="P40" s="141"/>
      <c r="Q40" s="141"/>
    </row>
    <row r="41" spans="1:17" hidden="1" outlineLevel="2">
      <c r="A41" s="330"/>
      <c r="B41" s="139"/>
      <c r="C41" s="165" t="s">
        <v>501</v>
      </c>
      <c r="D41" s="165"/>
      <c r="E41" s="143"/>
      <c r="F41" s="141"/>
      <c r="G41" s="143"/>
      <c r="H41" s="141"/>
      <c r="I41" s="141"/>
      <c r="J41" s="141"/>
      <c r="K41" s="141"/>
      <c r="L41" s="141"/>
      <c r="M41" s="141"/>
      <c r="N41" s="141"/>
      <c r="O41" s="141"/>
      <c r="P41" s="141"/>
      <c r="Q41" s="141"/>
    </row>
    <row r="42" spans="1:17" hidden="1" outlineLevel="2">
      <c r="A42" s="330"/>
      <c r="B42" s="139"/>
      <c r="C42" s="141"/>
      <c r="D42" s="197" t="s">
        <v>502</v>
      </c>
      <c r="E42" s="143" t="s">
        <v>406</v>
      </c>
      <c r="F42" s="141"/>
      <c r="G42" s="143" t="s">
        <v>147</v>
      </c>
      <c r="K42" s="161">
        <f>SUMIF('Consolidated actual totex inp'!$L:$L, InpActive!$E$42, 'Consolidated actual totex inp'!G:G)</f>
        <v>66.795000000000002</v>
      </c>
      <c r="L42" s="161">
        <f>SUMIF('Consolidated actual totex inp'!$L:$L, InpActive!$E$42, 'Consolidated actual totex inp'!H:H)</f>
        <v>80.703999999999994</v>
      </c>
      <c r="M42" s="161">
        <f>SUMIF('Consolidated actual totex inp'!$L:$L, InpActive!$E$42, 'Consolidated actual totex inp'!I:I)</f>
        <v>78.869</v>
      </c>
      <c r="N42" s="161">
        <f>SUMIF('Consolidated actual totex inp'!$L:$L, InpActive!$E$42, 'Consolidated actual totex inp'!J:J)</f>
        <v>72.259542303206374</v>
      </c>
      <c r="O42" s="161">
        <f>SUMIF('Consolidated actual totex inp'!$L:$L, InpActive!$E$42, 'Consolidated actual totex inp'!K:K)</f>
        <v>76.320999999999998</v>
      </c>
      <c r="P42" s="151"/>
      <c r="Q42" s="141"/>
    </row>
    <row r="43" spans="1:17" hidden="1" outlineLevel="2">
      <c r="A43" s="331" t="s">
        <v>459</v>
      </c>
      <c r="B43" s="139"/>
      <c r="C43" s="141"/>
      <c r="D43" s="197" t="s">
        <v>492</v>
      </c>
      <c r="E43" s="143" t="s">
        <v>503</v>
      </c>
      <c r="F43" s="161">
        <f ca="1">SUMIFS('Non-fountain inputs'!I:I, 'Non-fountain inputs'!A:A, InpActive!$P$1, 'Non-fountain inputs'!B:B, InpActive!A43)</f>
        <v>377.50107553365962</v>
      </c>
      <c r="G43" s="143" t="s">
        <v>147</v>
      </c>
      <c r="P43" s="151"/>
      <c r="Q43" s="141"/>
    </row>
    <row r="44" spans="1:17" hidden="1" outlineLevel="2">
      <c r="A44" s="330"/>
      <c r="B44" s="139"/>
      <c r="C44" s="141"/>
      <c r="D44" s="197" t="s">
        <v>502</v>
      </c>
      <c r="E44" s="143" t="s">
        <v>504</v>
      </c>
      <c r="F44" s="141"/>
      <c r="G44" s="143" t="s">
        <v>147</v>
      </c>
      <c r="K44" s="161"/>
      <c r="L44" s="161"/>
      <c r="M44" s="161"/>
      <c r="N44" s="161"/>
      <c r="O44" s="161"/>
      <c r="P44" s="151"/>
      <c r="Q44" s="141"/>
    </row>
    <row r="45" spans="1:17" hidden="1" outlineLevel="2">
      <c r="A45" s="330"/>
      <c r="B45" s="139"/>
      <c r="C45" s="141"/>
      <c r="D45" s="197"/>
      <c r="E45" s="143"/>
      <c r="F45" s="141"/>
      <c r="G45" s="143"/>
      <c r="P45" s="151"/>
      <c r="Q45" s="141"/>
    </row>
    <row r="46" spans="1:17" hidden="1" outlineLevel="2">
      <c r="A46" s="141" t="s">
        <v>358</v>
      </c>
      <c r="B46" s="139"/>
      <c r="C46" s="141"/>
      <c r="D46" s="197" t="s">
        <v>492</v>
      </c>
      <c r="E46" s="141" t="s">
        <v>505</v>
      </c>
      <c r="F46" s="143"/>
      <c r="G46" s="143" t="s">
        <v>147</v>
      </c>
      <c r="K46" s="161">
        <f>SUMIF(F_Inputs!$B:$B, InpActive!$A46, F_Inputs!F:F)</f>
        <v>0</v>
      </c>
      <c r="L46" s="161">
        <f>SUMIF(F_Inputs!$B:$B, InpActive!$A46, F_Inputs!G:G)</f>
        <v>0</v>
      </c>
      <c r="M46" s="161">
        <f>SUMIF(F_Inputs!$B:$B, InpActive!$A46, F_Inputs!H:H)</f>
        <v>-27.586333333333332</v>
      </c>
      <c r="N46" s="161">
        <f>SUMIF(F_Inputs!$B:$B, InpActive!$A46, F_Inputs!I:I)</f>
        <v>-27.586333333333332</v>
      </c>
      <c r="O46" s="161">
        <f>SUMIF(F_Inputs!$B:$B, InpActive!$A46, F_Inputs!J:J)</f>
        <v>-27.586333333333332</v>
      </c>
      <c r="P46" s="151"/>
      <c r="Q46" s="141"/>
    </row>
    <row r="47" spans="1:17" hidden="1" outlineLevel="2">
      <c r="A47" s="330"/>
      <c r="B47" s="139"/>
      <c r="C47" s="141"/>
      <c r="D47" s="141"/>
      <c r="E47" s="143"/>
      <c r="F47" s="141"/>
      <c r="G47" s="143"/>
      <c r="H47" s="141"/>
      <c r="I47" s="141"/>
      <c r="J47" s="141"/>
      <c r="K47" s="141"/>
      <c r="L47" s="141"/>
      <c r="M47" s="141"/>
      <c r="N47" s="141"/>
      <c r="O47" s="141"/>
      <c r="P47" s="141"/>
      <c r="Q47" s="141"/>
    </row>
    <row r="48" spans="1:17" hidden="1" outlineLevel="2">
      <c r="A48" s="330"/>
      <c r="B48" s="139"/>
      <c r="C48" s="165" t="s">
        <v>506</v>
      </c>
      <c r="D48" s="165"/>
      <c r="E48" s="143"/>
      <c r="F48" s="141"/>
      <c r="G48" s="143"/>
      <c r="H48" s="141"/>
      <c r="I48" s="141"/>
      <c r="J48" s="141"/>
      <c r="K48" s="141"/>
      <c r="L48" s="141"/>
      <c r="M48" s="141"/>
      <c r="N48" s="141"/>
      <c r="O48" s="141"/>
      <c r="P48" s="141"/>
      <c r="Q48" s="141"/>
    </row>
    <row r="49" spans="1:17" hidden="1" outlineLevel="2">
      <c r="A49" s="141" t="s">
        <v>193</v>
      </c>
      <c r="B49" s="139"/>
      <c r="C49" s="141"/>
      <c r="D49" s="197" t="s">
        <v>492</v>
      </c>
      <c r="E49" s="143" t="s">
        <v>507</v>
      </c>
      <c r="F49" s="184">
        <f>SUMIFS('F_Inputs-APR &amp; PR19'!$Q:$Q, 'F_Inputs-APR &amp; PR19'!$A:$A, InpActive!$P$1, 'F_Inputs-APR &amp; PR19'!$B:$B, InpActive!$A49)</f>
        <v>17.0056612244009</v>
      </c>
      <c r="G49" s="143" t="s">
        <v>147</v>
      </c>
      <c r="H49" s="141"/>
      <c r="I49" s="141"/>
      <c r="J49" s="141"/>
      <c r="K49" s="141"/>
      <c r="L49" s="141"/>
      <c r="M49" s="141"/>
      <c r="N49" s="141"/>
      <c r="O49" s="141"/>
      <c r="P49" s="141"/>
      <c r="Q49" s="141"/>
    </row>
    <row r="50" spans="1:17" hidden="1" outlineLevel="2">
      <c r="A50" s="141" t="s">
        <v>201</v>
      </c>
      <c r="B50" s="141"/>
      <c r="C50" s="139"/>
      <c r="D50" s="197" t="s">
        <v>492</v>
      </c>
      <c r="E50" s="143" t="s">
        <v>508</v>
      </c>
      <c r="F50" s="184">
        <f>SUMIFS('F_Inputs-APR &amp; PR19'!$Q:$Q, 'F_Inputs-APR &amp; PR19'!$A:$A, InpActive!$P$1, 'F_Inputs-APR &amp; PR19'!$B:$B, InpActive!$A50)</f>
        <v>64.6489986033082</v>
      </c>
      <c r="G50" s="143" t="s">
        <v>147</v>
      </c>
      <c r="H50" s="141"/>
      <c r="I50" s="141"/>
      <c r="J50" s="141"/>
      <c r="K50" s="141"/>
      <c r="L50" s="141"/>
      <c r="M50" s="141"/>
      <c r="N50" s="141"/>
      <c r="O50" s="141"/>
      <c r="P50" s="141"/>
      <c r="Q50" s="141"/>
    </row>
    <row r="51" spans="1:17" hidden="1" outlineLevel="2">
      <c r="A51" s="330"/>
      <c r="B51" s="141"/>
      <c r="C51" s="139"/>
      <c r="D51" s="141"/>
      <c r="E51" s="143"/>
      <c r="F51" s="164"/>
      <c r="G51" s="143"/>
      <c r="H51" s="141"/>
      <c r="I51" s="141"/>
      <c r="J51" s="141"/>
      <c r="K51" s="141"/>
      <c r="L51" s="141"/>
      <c r="M51" s="141"/>
      <c r="N51" s="141"/>
      <c r="O51" s="141"/>
      <c r="P51" s="141"/>
      <c r="Q51" s="141"/>
    </row>
    <row r="52" spans="1:17" hidden="1" outlineLevel="2">
      <c r="A52" s="330"/>
      <c r="B52" s="141"/>
      <c r="C52" s="139"/>
      <c r="D52" s="197" t="s">
        <v>502</v>
      </c>
      <c r="E52" s="143" t="s">
        <v>410</v>
      </c>
      <c r="F52" s="141"/>
      <c r="G52" s="143" t="s">
        <v>147</v>
      </c>
      <c r="H52" s="141"/>
      <c r="I52" s="141"/>
      <c r="J52" s="141"/>
      <c r="K52" s="161">
        <f>SUMIF('Consolidated actual totex inp'!$L:$L, InpActive!$E52, 'Consolidated actual totex inp'!G:G)</f>
        <v>3.8069999999999999</v>
      </c>
      <c r="L52" s="161">
        <f>SUMIF('Consolidated actual totex inp'!$L:$L, InpActive!$E52, 'Consolidated actual totex inp'!H:H)</f>
        <v>4.7519999999999998</v>
      </c>
      <c r="M52" s="161">
        <f>SUMIF('Consolidated actual totex inp'!$L:$L, InpActive!$E52, 'Consolidated actual totex inp'!I:I)</f>
        <v>3.3239999999999998</v>
      </c>
      <c r="N52" s="161">
        <f>SUMIF('Consolidated actual totex inp'!$L:$L, InpActive!$E52, 'Consolidated actual totex inp'!J:J)</f>
        <v>3.7173093931940056</v>
      </c>
      <c r="O52" s="161">
        <f>SUMIF('Consolidated actual totex inp'!$L:$L, InpActive!$E52, 'Consolidated actual totex inp'!K:K)</f>
        <v>3.605</v>
      </c>
      <c r="P52" s="141"/>
      <c r="Q52" s="141"/>
    </row>
    <row r="53" spans="1:17" hidden="1" outlineLevel="2">
      <c r="A53" s="330"/>
      <c r="B53" s="141"/>
      <c r="C53" s="139"/>
      <c r="D53" s="197" t="s">
        <v>502</v>
      </c>
      <c r="E53" s="143" t="s">
        <v>414</v>
      </c>
      <c r="F53" s="141"/>
      <c r="G53" s="143" t="s">
        <v>147</v>
      </c>
      <c r="H53" s="141"/>
      <c r="I53" s="141"/>
      <c r="J53" s="141"/>
      <c r="K53" s="161">
        <f>SUMIF('Consolidated actual totex inp'!$L:$L, InpActive!$E53, 'Consolidated actual totex inp'!G:G)</f>
        <v>17.129000000000001</v>
      </c>
      <c r="L53" s="161">
        <f>SUMIF('Consolidated actual totex inp'!$L:$L, InpActive!$E53, 'Consolidated actual totex inp'!H:H)</f>
        <v>17.003</v>
      </c>
      <c r="M53" s="161">
        <f>SUMIF('Consolidated actual totex inp'!$L:$L, InpActive!$E53, 'Consolidated actual totex inp'!I:I)</f>
        <v>23.579000000000001</v>
      </c>
      <c r="N53" s="161">
        <f>SUMIF('Consolidated actual totex inp'!$L:$L, InpActive!$E53, 'Consolidated actual totex inp'!J:J)</f>
        <v>25.015811624220259</v>
      </c>
      <c r="O53" s="161">
        <f>SUMIF('Consolidated actual totex inp'!$L:$L, InpActive!$E53, 'Consolidated actual totex inp'!K:K)</f>
        <v>23.574000000000002</v>
      </c>
      <c r="P53" s="141"/>
      <c r="Q53" s="141"/>
    </row>
    <row r="54" spans="1:17" hidden="1" outlineLevel="2">
      <c r="A54" s="330"/>
      <c r="B54" s="141"/>
      <c r="C54" s="139"/>
      <c r="D54" s="141"/>
      <c r="E54" s="143"/>
      <c r="F54" s="143"/>
      <c r="G54" s="143"/>
      <c r="H54" s="141"/>
      <c r="I54" s="141"/>
      <c r="J54" s="141"/>
      <c r="K54" s="141"/>
      <c r="L54" s="141"/>
      <c r="M54" s="141"/>
      <c r="N54" s="141"/>
      <c r="O54" s="141"/>
      <c r="P54" s="141"/>
      <c r="Q54" s="141"/>
    </row>
    <row r="55" spans="1:17" hidden="1" outlineLevel="2">
      <c r="A55" s="330"/>
      <c r="B55" s="141"/>
      <c r="C55" s="139"/>
      <c r="D55" s="141"/>
      <c r="E55" s="143" t="s">
        <v>509</v>
      </c>
      <c r="F55" s="149">
        <f>SUMIF('Non-fountain inputs'!$A$40:$A$56, InpActive!$P$1, 'Non-fountain inputs'!$B$40:$B$56)</f>
        <v>0.54800000000000004</v>
      </c>
      <c r="G55" s="143" t="s">
        <v>207</v>
      </c>
      <c r="H55" s="141"/>
      <c r="I55" s="141"/>
      <c r="J55" s="141"/>
      <c r="K55" s="141"/>
      <c r="L55" s="141"/>
      <c r="M55" s="141"/>
      <c r="N55" s="141"/>
      <c r="O55" s="141"/>
      <c r="P55" s="141"/>
      <c r="Q55" s="141"/>
    </row>
    <row r="56" spans="1:17" hidden="1" outlineLevel="2">
      <c r="A56" s="330"/>
      <c r="B56" s="141"/>
      <c r="C56" s="139"/>
      <c r="D56" s="141"/>
      <c r="E56" s="143"/>
      <c r="F56" s="164"/>
      <c r="G56" s="143"/>
      <c r="H56" s="141"/>
      <c r="I56" s="141"/>
      <c r="J56" s="141"/>
      <c r="K56" s="141"/>
      <c r="L56" s="141"/>
      <c r="M56" s="141"/>
      <c r="N56" s="141"/>
      <c r="O56" s="141"/>
      <c r="P56" s="141"/>
      <c r="Q56" s="141"/>
    </row>
    <row r="57" spans="1:17" hidden="1" outlineLevel="2">
      <c r="A57" s="24" t="s">
        <v>214</v>
      </c>
      <c r="B57" s="141"/>
      <c r="C57" s="139"/>
      <c r="D57" s="197" t="s">
        <v>492</v>
      </c>
      <c r="E57" t="s">
        <v>510</v>
      </c>
      <c r="F57" s="184">
        <f>SUMIFS('F_Inputs-APR &amp; PR19'!Q:Q, 'F_Inputs-APR &amp; PR19'!A:A, InpActive!$P$1, 'F_Inputs-APR &amp; PR19'!B:B, InpActive!A57)</f>
        <v>0</v>
      </c>
      <c r="G57" s="143" t="s">
        <v>147</v>
      </c>
      <c r="H57" s="141"/>
      <c r="I57" s="141"/>
      <c r="J57" s="141"/>
      <c r="K57" s="141"/>
      <c r="L57" s="141"/>
      <c r="M57" s="141"/>
      <c r="N57" s="141"/>
      <c r="O57" s="141"/>
      <c r="P57" s="141"/>
      <c r="Q57" s="141"/>
    </row>
    <row r="58" spans="1:17" hidden="1" outlineLevel="2">
      <c r="A58" s="330"/>
      <c r="B58" s="141"/>
      <c r="C58" s="139"/>
      <c r="D58" s="197"/>
      <c r="F58" s="143"/>
      <c r="G58" s="143"/>
      <c r="H58" s="141"/>
      <c r="I58" s="141"/>
      <c r="J58" s="141"/>
      <c r="K58" s="141"/>
      <c r="L58" s="141"/>
      <c r="M58" s="141"/>
      <c r="N58" s="141"/>
      <c r="O58" s="141"/>
      <c r="P58" s="141"/>
      <c r="Q58" s="141"/>
    </row>
    <row r="59" spans="1:17" hidden="1" outlineLevel="2">
      <c r="A59" s="330"/>
      <c r="B59" s="141"/>
      <c r="C59" s="165" t="s">
        <v>511</v>
      </c>
      <c r="D59" s="197"/>
      <c r="F59" s="143"/>
      <c r="G59" s="143"/>
      <c r="H59" s="141"/>
      <c r="I59" s="141"/>
      <c r="J59" s="141"/>
      <c r="K59" s="141"/>
      <c r="L59" s="141"/>
      <c r="M59" s="141"/>
      <c r="N59" s="141"/>
      <c r="O59" s="141"/>
      <c r="P59" s="141"/>
      <c r="Q59" s="141"/>
    </row>
    <row r="60" spans="1:17" hidden="1" outlineLevel="2">
      <c r="A60" s="330"/>
      <c r="B60" s="141"/>
      <c r="C60" s="139"/>
      <c r="D60" s="197" t="s">
        <v>492</v>
      </c>
      <c r="E60" t="s">
        <v>512</v>
      </c>
      <c r="F60" s="184"/>
      <c r="G60" s="143" t="s">
        <v>147</v>
      </c>
      <c r="H60" s="141"/>
      <c r="I60" s="141"/>
      <c r="J60" s="141"/>
      <c r="K60" s="141"/>
      <c r="L60" s="141"/>
      <c r="M60" s="141"/>
      <c r="N60" s="141"/>
      <c r="O60" s="141"/>
      <c r="P60" s="141"/>
      <c r="Q60" s="141"/>
    </row>
    <row r="61" spans="1:17" hidden="1" outlineLevel="2">
      <c r="A61" s="330"/>
      <c r="B61" s="141"/>
      <c r="C61" s="139"/>
      <c r="D61" s="197" t="s">
        <v>492</v>
      </c>
      <c r="E61" t="s">
        <v>513</v>
      </c>
      <c r="F61" s="184"/>
      <c r="G61" s="143" t="s">
        <v>147</v>
      </c>
      <c r="H61" s="141"/>
      <c r="I61" s="141"/>
      <c r="J61" s="141"/>
      <c r="K61" s="141"/>
      <c r="L61" s="141"/>
      <c r="M61" s="141"/>
      <c r="N61" s="141"/>
      <c r="O61" s="141"/>
      <c r="P61" s="141"/>
      <c r="Q61" s="141"/>
    </row>
    <row r="62" spans="1:17" hidden="1" outlineLevel="2">
      <c r="A62" s="330"/>
      <c r="B62" s="141"/>
      <c r="C62" s="139"/>
      <c r="D62" s="197"/>
      <c r="F62" s="143"/>
      <c r="G62" s="143"/>
      <c r="H62" s="141"/>
      <c r="I62" s="141"/>
      <c r="J62" s="141"/>
      <c r="K62" s="141"/>
      <c r="L62" s="141"/>
      <c r="M62" s="141"/>
      <c r="N62" s="141"/>
      <c r="O62" s="141"/>
      <c r="P62" s="141"/>
      <c r="Q62" s="141"/>
    </row>
    <row r="63" spans="1:17" hidden="1" outlineLevel="2">
      <c r="A63" s="330"/>
      <c r="B63" s="141"/>
      <c r="C63" s="165" t="s">
        <v>514</v>
      </c>
      <c r="D63" s="197"/>
      <c r="F63" s="143"/>
      <c r="G63" s="143"/>
      <c r="H63" s="141"/>
      <c r="I63" s="141"/>
      <c r="J63" s="141"/>
      <c r="K63" s="141"/>
      <c r="L63" s="141"/>
      <c r="M63" s="141"/>
      <c r="N63" s="141"/>
      <c r="O63" s="141"/>
      <c r="P63" s="141"/>
      <c r="Q63" s="141"/>
    </row>
    <row r="64" spans="1:17" hidden="1" outlineLevel="2">
      <c r="A64" s="330"/>
      <c r="B64" s="141"/>
      <c r="C64" s="139"/>
      <c r="D64" s="197" t="s">
        <v>502</v>
      </c>
      <c r="E64" t="s">
        <v>419</v>
      </c>
      <c r="F64" s="143"/>
      <c r="G64" s="143" t="s">
        <v>147</v>
      </c>
      <c r="H64" s="141"/>
      <c r="I64" s="141"/>
      <c r="J64" s="141"/>
      <c r="K64" s="161">
        <f>SUMIF('Consolidated actual totex inp'!$L:$L, InpActive!$E64, 'Consolidated actual totex inp'!G:G)</f>
        <v>0</v>
      </c>
      <c r="L64" s="161">
        <f>SUMIF('Consolidated actual totex inp'!$L:$L, InpActive!$E64, 'Consolidated actual totex inp'!H:H)</f>
        <v>0</v>
      </c>
      <c r="M64" s="161">
        <f>SUMIF('Consolidated actual totex inp'!$L:$L, InpActive!$E64, 'Consolidated actual totex inp'!I:I)</f>
        <v>0</v>
      </c>
      <c r="N64" s="161">
        <f>SUMIF('Consolidated actual totex inp'!$L:$L, InpActive!$E64, 'Consolidated actual totex inp'!J:J)</f>
        <v>0</v>
      </c>
      <c r="O64" s="161">
        <f>SUMIF('Consolidated actual totex inp'!$L:$L, InpActive!$E64, 'Consolidated actual totex inp'!K:K)</f>
        <v>0</v>
      </c>
      <c r="P64" s="141"/>
      <c r="Q64" s="141"/>
    </row>
    <row r="65" spans="1:17" hidden="1" outlineLevel="2">
      <c r="A65" s="330"/>
      <c r="B65" s="141"/>
      <c r="C65" s="139"/>
      <c r="D65" s="197" t="s">
        <v>492</v>
      </c>
      <c r="E65" t="s">
        <v>432</v>
      </c>
      <c r="F65" s="143"/>
      <c r="G65" s="143" t="s">
        <v>147</v>
      </c>
      <c r="H65" s="141"/>
      <c r="I65" s="141"/>
      <c r="J65" s="141"/>
      <c r="K65" s="161">
        <f>SUMIFS('Non-fountain inputs'!C$8:C$23, 'Non-fountain inputs'!$A$8:$A$23, InpActive!$P$1, 'Non-fountain inputs'!$B$8:$B$23, InpActive!$E65)</f>
        <v>0</v>
      </c>
      <c r="L65" s="161">
        <f>SUMIFS('Non-fountain inputs'!D$8:D$23, 'Non-fountain inputs'!$A$8:$A$23, InpActive!$P$1, 'Non-fountain inputs'!$B$8:$B$23, InpActive!$E65)</f>
        <v>0</v>
      </c>
      <c r="M65" s="161">
        <f>SUMIFS('Non-fountain inputs'!E$8:E$23, 'Non-fountain inputs'!$A$8:$A$23, InpActive!$P$1, 'Non-fountain inputs'!$B$8:$B$23, InpActive!$E65)</f>
        <v>0</v>
      </c>
      <c r="N65" s="161">
        <f>SUMIFS('Non-fountain inputs'!F$8:F$23, 'Non-fountain inputs'!$A$8:$A$23, InpActive!$P$1, 'Non-fountain inputs'!$B$8:$B$23, InpActive!$E65)</f>
        <v>0</v>
      </c>
      <c r="O65" s="161">
        <f>SUMIFS('Non-fountain inputs'!G$8:G$23, 'Non-fountain inputs'!$A$8:$A$23, InpActive!$P$1, 'Non-fountain inputs'!$B$8:$B$23, InpActive!$E65)</f>
        <v>0</v>
      </c>
      <c r="P65" s="141"/>
      <c r="Q65" s="141"/>
    </row>
    <row r="66" spans="1:17" hidden="1" outlineLevel="2">
      <c r="A66" s="332" t="s">
        <v>273</v>
      </c>
      <c r="B66" s="141"/>
      <c r="C66" s="139"/>
      <c r="D66" s="197"/>
      <c r="E66" t="s">
        <v>515</v>
      </c>
      <c r="F66" s="149">
        <f>SUMIFS(F_Inputs!H:H, F_Inputs!A:A, InpActive!$P$1, F_Inputs!B:B, InpActive!A66)</f>
        <v>0</v>
      </c>
      <c r="G66" s="143" t="s">
        <v>207</v>
      </c>
      <c r="H66" s="141"/>
      <c r="I66" s="141"/>
      <c r="J66" s="141"/>
      <c r="K66" s="323"/>
      <c r="L66" s="323"/>
      <c r="M66" s="323"/>
      <c r="N66" s="323"/>
      <c r="O66" s="323"/>
      <c r="P66" s="141"/>
      <c r="Q66" s="141"/>
    </row>
    <row r="67" spans="1:17" hidden="1" outlineLevel="1">
      <c r="A67" s="330"/>
      <c r="B67" s="141"/>
      <c r="C67" s="139"/>
      <c r="D67" s="141"/>
      <c r="E67" s="143"/>
      <c r="F67" s="164"/>
      <c r="G67" s="143"/>
      <c r="H67" s="141"/>
      <c r="I67" s="141"/>
      <c r="J67" s="141"/>
      <c r="K67" s="141"/>
      <c r="L67" s="141"/>
      <c r="M67" s="141"/>
      <c r="N67" s="141"/>
      <c r="O67" s="141"/>
      <c r="P67" s="141"/>
      <c r="Q67" s="141"/>
    </row>
    <row r="68" spans="1:17" hidden="1" outlineLevel="1" collapsed="1">
      <c r="A68" s="330"/>
      <c r="B68" s="139" t="s">
        <v>516</v>
      </c>
      <c r="C68" s="141"/>
      <c r="D68" s="141"/>
      <c r="E68" s="143"/>
      <c r="F68" s="141"/>
      <c r="G68" s="143"/>
      <c r="H68" s="141"/>
      <c r="I68" s="141"/>
      <c r="J68" s="141"/>
      <c r="K68" s="141"/>
      <c r="L68" s="141"/>
      <c r="M68" s="141"/>
      <c r="N68" s="141"/>
      <c r="O68" s="141"/>
      <c r="P68" s="141"/>
      <c r="Q68" s="141"/>
    </row>
    <row r="69" spans="1:17" hidden="1" outlineLevel="2">
      <c r="A69" s="330"/>
      <c r="B69" s="139"/>
      <c r="C69" s="165" t="s">
        <v>491</v>
      </c>
      <c r="D69" s="139"/>
      <c r="E69" s="289"/>
      <c r="F69" s="141"/>
      <c r="G69" s="143"/>
      <c r="H69" s="141"/>
      <c r="I69" s="141"/>
      <c r="J69" s="141"/>
      <c r="K69" s="141"/>
      <c r="L69" s="141"/>
      <c r="M69" s="141"/>
      <c r="N69" s="141"/>
      <c r="O69" s="141"/>
      <c r="P69" s="141"/>
      <c r="Q69" s="141"/>
    </row>
    <row r="70" spans="1:17" hidden="1" outlineLevel="2">
      <c r="A70" s="141" t="s">
        <v>187</v>
      </c>
      <c r="B70" s="139"/>
      <c r="C70" s="141"/>
      <c r="D70" s="197" t="s">
        <v>492</v>
      </c>
      <c r="E70" s="143" t="s">
        <v>517</v>
      </c>
      <c r="F70" s="184">
        <f>SUMIFS('F_Inputs-APR &amp; PR19'!Q:Q, 'F_Inputs-APR &amp; PR19'!A:A, InpActive!$P$1, 'F_Inputs-APR &amp; PR19'!B:B, InpActive!A70)</f>
        <v>3357.7962049441599</v>
      </c>
      <c r="G70" s="143" t="s">
        <v>147</v>
      </c>
      <c r="H70" s="141"/>
      <c r="I70" s="141"/>
      <c r="J70" s="141"/>
      <c r="K70" s="141"/>
      <c r="L70" s="141"/>
      <c r="M70" s="141"/>
      <c r="N70" s="141"/>
      <c r="O70" s="141"/>
      <c r="P70" s="141"/>
      <c r="Q70" s="141"/>
    </row>
    <row r="71" spans="1:17" hidden="1" outlineLevel="2">
      <c r="A71" s="141" t="s">
        <v>356</v>
      </c>
      <c r="B71" s="139"/>
      <c r="C71" s="141"/>
      <c r="D71" s="197" t="s">
        <v>492</v>
      </c>
      <c r="E71" s="143" t="s">
        <v>518</v>
      </c>
      <c r="F71" s="184">
        <f>SUMIFS(F_Inputs!L:L, F_Inputs!A:A, InpActive!$P$1, F_Inputs!B:B, InpActive!A71)</f>
        <v>203.27375894191798</v>
      </c>
      <c r="G71" s="143" t="s">
        <v>147</v>
      </c>
      <c r="H71" s="141"/>
      <c r="I71" s="141"/>
      <c r="J71" s="141"/>
      <c r="K71" s="141"/>
      <c r="L71" s="141"/>
      <c r="M71" s="141"/>
      <c r="N71" s="141"/>
      <c r="O71" s="141"/>
      <c r="P71" s="141"/>
      <c r="Q71" s="141"/>
    </row>
    <row r="72" spans="1:17" hidden="1" outlineLevel="2">
      <c r="A72" s="330"/>
      <c r="B72" s="139"/>
      <c r="C72" s="141"/>
      <c r="D72" s="141"/>
      <c r="E72" s="143"/>
      <c r="F72" s="142"/>
      <c r="G72" s="143"/>
      <c r="H72" s="141"/>
      <c r="I72" s="141"/>
      <c r="J72" s="141"/>
      <c r="K72" s="141"/>
      <c r="L72" s="141"/>
      <c r="M72" s="141"/>
      <c r="N72" s="141"/>
      <c r="O72" s="141"/>
      <c r="P72" s="141"/>
      <c r="Q72" s="141"/>
    </row>
    <row r="73" spans="1:17" hidden="1" outlineLevel="2">
      <c r="A73" s="141" t="s">
        <v>336</v>
      </c>
      <c r="B73" s="139"/>
      <c r="C73" s="141"/>
      <c r="D73" s="141"/>
      <c r="E73" s="143" t="s">
        <v>519</v>
      </c>
      <c r="F73" s="164"/>
      <c r="G73" s="143" t="s">
        <v>207</v>
      </c>
      <c r="H73" s="159"/>
      <c r="I73" s="150"/>
      <c r="J73" s="151"/>
      <c r="K73" s="149">
        <f>SUMIFS(F_Inputs!F:F, F_Inputs!$A:$A, InpActive!$P$1, F_Inputs!$B:$B, InpActive!$A73)</f>
        <v>0.10619573578616912</v>
      </c>
      <c r="L73" s="149">
        <f>SUMIFS(F_Inputs!G:G, F_Inputs!$A:$A, InpActive!$P$1, F_Inputs!$B:$B, InpActive!$A73)</f>
        <v>0.10424176283177039</v>
      </c>
      <c r="M73" s="149">
        <f>SUMIFS(F_Inputs!H:H, F_Inputs!$A:$A, InpActive!$P$1, F_Inputs!$B:$B, InpActive!$A73)</f>
        <v>0.10005888037769979</v>
      </c>
      <c r="N73" s="149">
        <f>SUMIFS(F_Inputs!I:I, F_Inputs!$A:$A, InpActive!$P$1, F_Inputs!$B:$B, InpActive!$A73)</f>
        <v>9.7116660011627387E-2</v>
      </c>
      <c r="O73" s="149">
        <f>SUMIFS(F_Inputs!J:J, F_Inputs!$A:$A, InpActive!$P$1, F_Inputs!$B:$B, InpActive!$A73)</f>
        <v>9.6346656732229571E-2</v>
      </c>
      <c r="P73" s="141"/>
      <c r="Q73" s="141"/>
    </row>
    <row r="74" spans="1:17" hidden="1" outlineLevel="2">
      <c r="A74" s="141" t="s">
        <v>346</v>
      </c>
      <c r="B74" s="139"/>
      <c r="C74" s="141"/>
      <c r="D74" s="141"/>
      <c r="E74" s="143" t="s">
        <v>520</v>
      </c>
      <c r="F74" s="164"/>
      <c r="G74" s="143" t="s">
        <v>207</v>
      </c>
      <c r="H74" s="159"/>
      <c r="I74" s="150"/>
      <c r="J74" s="151"/>
      <c r="K74" s="149">
        <f>SUMIFS(F_Inputs!F:F, F_Inputs!$A:$A, InpActive!$P$1, F_Inputs!$B:$B, InpActive!$A74)</f>
        <v>0.1197765475818427</v>
      </c>
      <c r="L74" s="149">
        <f>SUMIFS(F_Inputs!G:G, F_Inputs!$A:$A, InpActive!$P$1, F_Inputs!$B:$B, InpActive!$A74)</f>
        <v>0.11235953479404839</v>
      </c>
      <c r="M74" s="149">
        <f>SUMIFS(F_Inputs!H:H, F_Inputs!$A:$A, InpActive!$P$1, F_Inputs!$B:$B, InpActive!$A74)</f>
        <v>9.3143658511471425E-2</v>
      </c>
      <c r="N74" s="149">
        <f>SUMIFS(F_Inputs!I:I, F_Inputs!$A:$A, InpActive!$P$1, F_Inputs!$B:$B, InpActive!$A74)</f>
        <v>8.7583096114488543E-2</v>
      </c>
      <c r="O74" s="149">
        <f>SUMIFS(F_Inputs!J:J, F_Inputs!$A:$A, InpActive!$P$1, F_Inputs!$B:$B, InpActive!$A74)</f>
        <v>8.3177467258652729E-2</v>
      </c>
      <c r="P74" s="141"/>
      <c r="Q74" s="141"/>
    </row>
    <row r="75" spans="1:17" hidden="1" outlineLevel="2">
      <c r="A75" s="330"/>
      <c r="B75" s="139"/>
      <c r="C75" s="141"/>
      <c r="D75" s="141"/>
      <c r="E75" s="143"/>
      <c r="F75" s="164"/>
      <c r="G75" s="143"/>
      <c r="H75" s="159"/>
      <c r="I75" s="150"/>
      <c r="J75" s="151"/>
      <c r="K75" s="151"/>
      <c r="L75" s="151"/>
      <c r="M75" s="151"/>
      <c r="N75" s="151"/>
      <c r="O75" s="151"/>
      <c r="P75" s="141"/>
      <c r="Q75" s="141"/>
    </row>
    <row r="76" spans="1:17" hidden="1" outlineLevel="2">
      <c r="A76" s="141" t="s">
        <v>466</v>
      </c>
      <c r="B76" s="139"/>
      <c r="C76" s="141"/>
      <c r="D76" s="141"/>
      <c r="E76" s="143" t="s">
        <v>521</v>
      </c>
      <c r="F76" s="164"/>
      <c r="G76" s="143" t="s">
        <v>207</v>
      </c>
      <c r="H76" s="159"/>
      <c r="I76" s="150"/>
      <c r="J76" s="151"/>
      <c r="K76" s="148">
        <f ca="1">SUMIFS('Non-fountain inputs'!D:D, 'Non-fountain inputs'!$A:$A, InpActive!$P$1, 'Non-fountain inputs'!$B:$B, InpActive!$A76)</f>
        <v>7.9769223526007946E-2</v>
      </c>
      <c r="L76" s="148">
        <f ca="1">SUMIFS('Non-fountain inputs'!E:E, 'Non-fountain inputs'!$A:$A, InpActive!$P$1, 'Non-fountain inputs'!$B:$B, InpActive!$A76)</f>
        <v>7.8158412685573761E-2</v>
      </c>
      <c r="M76" s="148">
        <f ca="1">SUMIFS('Non-fountain inputs'!F:F, 'Non-fountain inputs'!$A:$A, InpActive!$P$1, 'Non-fountain inputs'!$B:$B, InpActive!$A76)</f>
        <v>7.4781298692919884E-2</v>
      </c>
      <c r="N76" s="148">
        <f ca="1">SUMIFS('Non-fountain inputs'!G:G, 'Non-fountain inputs'!$A:$A, InpActive!$P$1, 'Non-fountain inputs'!$B:$B, InpActive!$A76)</f>
        <v>7.1910989336810463E-2</v>
      </c>
      <c r="O76" s="148">
        <f ca="1">SUMIFS('Non-fountain inputs'!H:H, 'Non-fountain inputs'!$A:$A, InpActive!$P$1, 'Non-fountain inputs'!$B:$B, InpActive!$A76)</f>
        <v>7.1486234622697903E-2</v>
      </c>
      <c r="P76" s="141"/>
      <c r="Q76" s="141"/>
    </row>
    <row r="77" spans="1:17" hidden="1" outlineLevel="2">
      <c r="A77" s="141" t="s">
        <v>467</v>
      </c>
      <c r="B77" s="139"/>
      <c r="C77" s="141"/>
      <c r="D77" s="141"/>
      <c r="E77" s="143" t="s">
        <v>522</v>
      </c>
      <c r="F77" s="164"/>
      <c r="G77" s="143" t="s">
        <v>207</v>
      </c>
      <c r="H77" s="159"/>
      <c r="I77" s="150"/>
      <c r="J77" s="151"/>
      <c r="K77" s="148">
        <f ca="1">SUMIFS('Non-fountain inputs'!D:D, 'Non-fountain inputs'!$A:$A, InpActive!$P$1, 'Non-fountain inputs'!$B:$B, InpActive!$A77)</f>
        <v>0.13114614118240805</v>
      </c>
      <c r="L77" s="148">
        <f ca="1">SUMIFS('Non-fountain inputs'!E:E, 'Non-fountain inputs'!$A:$A, InpActive!$P$1, 'Non-fountain inputs'!$B:$B, InpActive!$A77)</f>
        <v>0.1381462858152821</v>
      </c>
      <c r="M77" s="148">
        <f ca="1">SUMIFS('Non-fountain inputs'!F:F, 'Non-fountain inputs'!$A:$A, InpActive!$P$1, 'Non-fountain inputs'!$B:$B, InpActive!$A77)</f>
        <v>0.12671606637246316</v>
      </c>
      <c r="N77" s="148">
        <f ca="1">SUMIFS('Non-fountain inputs'!G:G, 'Non-fountain inputs'!$A:$A, InpActive!$P$1, 'Non-fountain inputs'!$B:$B, InpActive!$A77)</f>
        <v>0.11905887320505634</v>
      </c>
      <c r="O77" s="148">
        <f ca="1">SUMIFS('Non-fountain inputs'!H:H, 'Non-fountain inputs'!$A:$A, InpActive!$P$1, 'Non-fountain inputs'!$B:$B, InpActive!$A77)</f>
        <v>0.10882647456078046</v>
      </c>
      <c r="P77" s="141"/>
      <c r="Q77" s="141"/>
    </row>
    <row r="78" spans="1:17" hidden="1" outlineLevel="2">
      <c r="A78" s="330"/>
      <c r="B78" s="139"/>
      <c r="C78" s="141"/>
      <c r="D78" s="141"/>
      <c r="E78" s="143"/>
      <c r="F78" s="164"/>
      <c r="G78" s="143"/>
      <c r="H78" s="159"/>
      <c r="I78" s="150"/>
      <c r="J78" s="151"/>
      <c r="K78" s="141"/>
      <c r="L78" s="141"/>
      <c r="M78" s="141"/>
      <c r="N78" s="141"/>
      <c r="O78" s="141"/>
      <c r="P78" s="141"/>
      <c r="Q78" s="141"/>
    </row>
    <row r="79" spans="1:17" hidden="1" outlineLevel="2">
      <c r="A79" s="330"/>
      <c r="B79" s="139"/>
      <c r="C79" s="141"/>
      <c r="D79" s="141"/>
      <c r="E79" s="143" t="s">
        <v>523</v>
      </c>
      <c r="F79" s="141"/>
      <c r="G79" s="143" t="s">
        <v>207</v>
      </c>
      <c r="H79" s="141"/>
      <c r="I79" s="141"/>
      <c r="J79" s="141"/>
      <c r="K79" s="148">
        <v>0.2</v>
      </c>
      <c r="L79" s="148">
        <v>0.2</v>
      </c>
      <c r="M79" s="148">
        <v>0.2</v>
      </c>
      <c r="N79" s="148">
        <v>0.2</v>
      </c>
      <c r="O79" s="148">
        <v>0.2</v>
      </c>
      <c r="P79" s="141"/>
      <c r="Q79" s="141"/>
    </row>
    <row r="80" spans="1:17" hidden="1" outlineLevel="2">
      <c r="A80" s="330"/>
      <c r="B80" s="139"/>
      <c r="C80" s="141"/>
      <c r="D80" s="141"/>
      <c r="E80" s="143" t="s">
        <v>524</v>
      </c>
      <c r="F80" s="141"/>
      <c r="G80" s="143" t="s">
        <v>207</v>
      </c>
      <c r="H80" s="141"/>
      <c r="I80" s="141"/>
      <c r="J80" s="141"/>
      <c r="K80" s="148">
        <v>0.2</v>
      </c>
      <c r="L80" s="148">
        <v>0.2</v>
      </c>
      <c r="M80" s="148">
        <v>0.2</v>
      </c>
      <c r="N80" s="148">
        <v>0.2</v>
      </c>
      <c r="O80" s="148">
        <v>0.2</v>
      </c>
      <c r="P80" s="141"/>
      <c r="Q80" s="141"/>
    </row>
    <row r="81" spans="1:17" hidden="1" outlineLevel="2">
      <c r="A81" s="330"/>
      <c r="B81" s="139"/>
      <c r="C81" s="141"/>
      <c r="D81" s="141"/>
      <c r="E81" s="143"/>
      <c r="F81" s="141"/>
      <c r="G81" s="143"/>
      <c r="H81" s="141"/>
      <c r="I81" s="141"/>
      <c r="J81" s="141"/>
      <c r="K81" s="141"/>
      <c r="L81" s="141"/>
      <c r="M81" s="141"/>
      <c r="N81" s="141"/>
      <c r="O81" s="141"/>
      <c r="P81" s="141"/>
      <c r="Q81" s="141"/>
    </row>
    <row r="82" spans="1:17" hidden="1" outlineLevel="2">
      <c r="A82" s="330"/>
      <c r="B82" s="139"/>
      <c r="C82" s="165" t="s">
        <v>501</v>
      </c>
      <c r="D82" s="165"/>
      <c r="E82" s="143"/>
      <c r="F82" s="141"/>
      <c r="G82" s="143"/>
      <c r="H82" s="141"/>
      <c r="I82" s="141"/>
      <c r="J82" s="141"/>
      <c r="K82" s="141"/>
      <c r="L82" s="141"/>
      <c r="M82" s="141"/>
      <c r="N82" s="141"/>
      <c r="O82" s="141"/>
      <c r="P82" s="141"/>
      <c r="Q82" s="141"/>
    </row>
    <row r="83" spans="1:17" hidden="1" outlineLevel="2">
      <c r="A83" s="330"/>
      <c r="B83" s="139"/>
      <c r="C83" s="141"/>
      <c r="D83" s="197" t="s">
        <v>502</v>
      </c>
      <c r="E83" s="143" t="s">
        <v>407</v>
      </c>
      <c r="F83" s="143"/>
      <c r="G83" s="143" t="s">
        <v>147</v>
      </c>
      <c r="K83" s="161">
        <f>SUMIF('Consolidated actual totex inp'!$L:$L, InpActive!$E$83, 'Consolidated actual totex inp'!G:G)</f>
        <v>807.33665489999998</v>
      </c>
      <c r="L83" s="161">
        <f>SUMIF('Consolidated actual totex inp'!$L:$L, InpActive!$E$83, 'Consolidated actual totex inp'!H:H)</f>
        <v>864.67464063</v>
      </c>
      <c r="M83" s="161">
        <f>SUMIF('Consolidated actual totex inp'!$L:$L, InpActive!$E$83, 'Consolidated actual totex inp'!I:I)</f>
        <v>1041.145</v>
      </c>
      <c r="N83" s="161">
        <f>SUMIF('Consolidated actual totex inp'!$L:$L, InpActive!$E$83, 'Consolidated actual totex inp'!J:J)</f>
        <v>1197.1672787860073</v>
      </c>
      <c r="O83" s="161">
        <f>SUMIF('Consolidated actual totex inp'!$L:$L, InpActive!$E$83, 'Consolidated actual totex inp'!K:K)</f>
        <v>961.96299999999997</v>
      </c>
      <c r="P83" s="151"/>
      <c r="Q83" s="141"/>
    </row>
    <row r="84" spans="1:17" hidden="1" outlineLevel="2">
      <c r="A84" s="331" t="s">
        <v>460</v>
      </c>
      <c r="B84" s="139"/>
      <c r="C84" s="141"/>
      <c r="D84" s="197" t="s">
        <v>492</v>
      </c>
      <c r="E84" s="143" t="s">
        <v>525</v>
      </c>
      <c r="F84" s="161">
        <f ca="1">SUMIFS('Non-fountain inputs'!I:I, 'Non-fountain inputs'!A:A, InpActive!$P$1, 'Non-fountain inputs'!B:B, InpActive!A84)</f>
        <v>3610.8162238483628</v>
      </c>
      <c r="G84" s="143" t="s">
        <v>147</v>
      </c>
      <c r="P84" s="151"/>
      <c r="Q84" s="141"/>
    </row>
    <row r="85" spans="1:17" hidden="1" outlineLevel="2">
      <c r="A85" s="330"/>
      <c r="B85" s="139"/>
      <c r="C85" s="141"/>
      <c r="D85" s="197" t="s">
        <v>502</v>
      </c>
      <c r="E85" s="143" t="s">
        <v>526</v>
      </c>
      <c r="F85" s="141"/>
      <c r="G85" s="143" t="s">
        <v>147</v>
      </c>
      <c r="K85" s="161"/>
      <c r="L85" s="161"/>
      <c r="M85" s="161"/>
      <c r="N85" s="161"/>
      <c r="O85" s="161"/>
      <c r="P85" s="151"/>
      <c r="Q85" s="141"/>
    </row>
    <row r="86" spans="1:17" hidden="1" outlineLevel="2">
      <c r="A86" s="330"/>
      <c r="B86" s="139"/>
      <c r="C86" s="141"/>
      <c r="D86" s="197"/>
      <c r="E86" s="143"/>
      <c r="F86" s="143"/>
      <c r="G86" s="143"/>
      <c r="P86" s="151"/>
      <c r="Q86" s="141"/>
    </row>
    <row r="87" spans="1:17" hidden="1" outlineLevel="2">
      <c r="A87" s="141" t="s">
        <v>360</v>
      </c>
      <c r="B87" s="139"/>
      <c r="C87" s="141"/>
      <c r="D87" s="197" t="s">
        <v>492</v>
      </c>
      <c r="E87" s="141" t="s">
        <v>527</v>
      </c>
      <c r="F87" s="143"/>
      <c r="G87" s="143" t="s">
        <v>147</v>
      </c>
      <c r="K87" s="161">
        <f>SUMIF(F_Inputs!$B:$B, InpActive!$A87, F_Inputs!F:F)</f>
        <v>0</v>
      </c>
      <c r="L87" s="161">
        <f>SUMIF(F_Inputs!$B:$B, InpActive!$A87, F_Inputs!G:G)</f>
        <v>0</v>
      </c>
      <c r="M87" s="161">
        <f>SUMIF(F_Inputs!$B:$B, InpActive!$A87, F_Inputs!H:H)</f>
        <v>0</v>
      </c>
      <c r="N87" s="161">
        <f>SUMIF(F_Inputs!$B:$B, InpActive!$A87, F_Inputs!I:I)</f>
        <v>0</v>
      </c>
      <c r="O87" s="161">
        <f>SUMIF(F_Inputs!$B:$B, InpActive!$A87, F_Inputs!J:J)</f>
        <v>0</v>
      </c>
      <c r="P87" s="151"/>
      <c r="Q87" s="141"/>
    </row>
    <row r="88" spans="1:17" hidden="1" outlineLevel="2">
      <c r="A88" s="330"/>
      <c r="B88" s="139"/>
      <c r="C88" s="141"/>
      <c r="D88" s="141"/>
      <c r="E88" s="143"/>
      <c r="F88" s="141"/>
      <c r="G88" s="143"/>
      <c r="H88" s="141"/>
      <c r="I88" s="141"/>
      <c r="J88" s="141"/>
      <c r="K88" s="141"/>
      <c r="L88" s="141"/>
      <c r="M88" s="141"/>
      <c r="N88" s="141"/>
      <c r="O88" s="141"/>
      <c r="P88" s="141"/>
      <c r="Q88" s="141"/>
    </row>
    <row r="89" spans="1:17" hidden="1" outlineLevel="2">
      <c r="A89" s="330"/>
      <c r="B89" s="139"/>
      <c r="C89" s="165" t="s">
        <v>506</v>
      </c>
      <c r="D89" s="165"/>
      <c r="E89" s="143"/>
      <c r="F89" s="141"/>
      <c r="G89" s="143"/>
      <c r="H89" s="141"/>
      <c r="I89" s="141"/>
      <c r="J89" s="141"/>
      <c r="K89" s="141"/>
      <c r="L89" s="141"/>
      <c r="M89" s="141"/>
      <c r="N89" s="141"/>
      <c r="O89" s="141"/>
      <c r="P89" s="141"/>
      <c r="Q89" s="141"/>
    </row>
    <row r="90" spans="1:17" hidden="1" outlineLevel="2">
      <c r="A90" s="141" t="s">
        <v>195</v>
      </c>
      <c r="B90" s="139"/>
      <c r="C90" s="141"/>
      <c r="D90" s="197" t="s">
        <v>492</v>
      </c>
      <c r="E90" s="143" t="s">
        <v>528</v>
      </c>
      <c r="F90" s="184">
        <f>SUMIFS('F_Inputs-APR &amp; PR19'!$Q:$Q, 'F_Inputs-APR &amp; PR19'!$A:$A, InpActive!$P$1, 'F_Inputs-APR &amp; PR19'!$B:$B, InpActive!$A90)</f>
        <v>352.64729700196301</v>
      </c>
      <c r="G90" s="143" t="s">
        <v>147</v>
      </c>
      <c r="H90" s="141"/>
      <c r="I90" s="141"/>
      <c r="J90" s="141"/>
      <c r="K90" s="141"/>
      <c r="L90" s="141"/>
      <c r="M90" s="141"/>
      <c r="N90" s="141"/>
      <c r="O90" s="141"/>
      <c r="P90" s="141"/>
      <c r="Q90" s="141"/>
    </row>
    <row r="91" spans="1:17" hidden="1" outlineLevel="2">
      <c r="A91" s="141" t="s">
        <v>203</v>
      </c>
      <c r="B91" s="141"/>
      <c r="C91" s="139"/>
      <c r="D91" s="197" t="s">
        <v>492</v>
      </c>
      <c r="E91" s="143" t="s">
        <v>529</v>
      </c>
      <c r="F91" s="184">
        <f>SUMIFS('F_Inputs-APR &amp; PR19'!$Q:$Q, 'F_Inputs-APR &amp; PR19'!$A:$A, InpActive!$P$1, 'F_Inputs-APR &amp; PR19'!$B:$B, InpActive!$A91)</f>
        <v>0.38330565983781401</v>
      </c>
      <c r="G91" s="143" t="s">
        <v>147</v>
      </c>
      <c r="H91" s="141"/>
      <c r="I91" s="141"/>
      <c r="J91" s="141"/>
      <c r="K91" s="141"/>
      <c r="L91" s="141"/>
      <c r="M91" s="141"/>
      <c r="N91" s="141"/>
      <c r="O91" s="141"/>
      <c r="P91" s="141"/>
      <c r="Q91" s="141"/>
    </row>
    <row r="92" spans="1:17" hidden="1" outlineLevel="2">
      <c r="A92" s="330"/>
      <c r="B92" s="141"/>
      <c r="C92" s="139"/>
      <c r="D92" s="141"/>
      <c r="E92" s="143"/>
      <c r="F92" s="164"/>
      <c r="G92" s="143"/>
      <c r="H92" s="141"/>
      <c r="I92" s="141"/>
      <c r="J92" s="141"/>
      <c r="K92" s="141"/>
      <c r="L92" s="141"/>
      <c r="M92" s="141"/>
      <c r="N92" s="141"/>
      <c r="O92" s="141"/>
      <c r="P92" s="141"/>
      <c r="Q92" s="141"/>
    </row>
    <row r="93" spans="1:17" hidden="1" outlineLevel="2">
      <c r="A93" s="330"/>
      <c r="B93" s="141"/>
      <c r="C93" s="139"/>
      <c r="D93" s="197" t="s">
        <v>502</v>
      </c>
      <c r="E93" s="143" t="s">
        <v>411</v>
      </c>
      <c r="F93" s="143"/>
      <c r="G93" s="143" t="s">
        <v>147</v>
      </c>
      <c r="H93" s="141"/>
      <c r="I93" s="141"/>
      <c r="J93" s="141"/>
      <c r="K93" s="161">
        <f>SUMIF('Consolidated actual totex inp'!$L:$L, InpActive!$E93, 'Consolidated actual totex inp'!G:G)</f>
        <v>79.034000000000006</v>
      </c>
      <c r="L93" s="161">
        <f>SUMIF('Consolidated actual totex inp'!$L:$L, InpActive!$E93, 'Consolidated actual totex inp'!H:H)</f>
        <v>49.743000000000002</v>
      </c>
      <c r="M93" s="161">
        <f>SUMIF('Consolidated actual totex inp'!$L:$L, InpActive!$E93, 'Consolidated actual totex inp'!I:I)</f>
        <v>68</v>
      </c>
      <c r="N93" s="161">
        <f>SUMIF('Consolidated actual totex inp'!$L:$L, InpActive!$E93, 'Consolidated actual totex inp'!J:J)</f>
        <v>77.162179775032186</v>
      </c>
      <c r="O93" s="161">
        <f>SUMIF('Consolidated actual totex inp'!$L:$L, InpActive!$E93, 'Consolidated actual totex inp'!K:K)</f>
        <v>73.486000000000004</v>
      </c>
      <c r="P93" s="141"/>
      <c r="Q93" s="141"/>
    </row>
    <row r="94" spans="1:17" hidden="1" outlineLevel="2">
      <c r="A94" s="330"/>
      <c r="B94" s="141"/>
      <c r="C94" s="139"/>
      <c r="D94" s="197" t="s">
        <v>502</v>
      </c>
      <c r="E94" s="143" t="s">
        <v>415</v>
      </c>
      <c r="F94" s="143"/>
      <c r="G94" s="143" t="s">
        <v>147</v>
      </c>
      <c r="H94" s="141"/>
      <c r="I94" s="141"/>
      <c r="J94" s="141"/>
      <c r="K94" s="161">
        <f>SUMIF('Consolidated actual totex inp'!$L:$L, InpActive!$E94, 'Consolidated actual totex inp'!G:G)</f>
        <v>0</v>
      </c>
      <c r="L94" s="161">
        <f>SUMIF('Consolidated actual totex inp'!$L:$L, InpActive!$E94, 'Consolidated actual totex inp'!H:H)</f>
        <v>0</v>
      </c>
      <c r="M94" s="161">
        <f>SUMIF('Consolidated actual totex inp'!$L:$L, InpActive!$E94, 'Consolidated actual totex inp'!I:I)</f>
        <v>0</v>
      </c>
      <c r="N94" s="161">
        <f>SUMIF('Consolidated actual totex inp'!$L:$L, InpActive!$E94, 'Consolidated actual totex inp'!J:J)</f>
        <v>0</v>
      </c>
      <c r="O94" s="161">
        <f>SUMIF('Consolidated actual totex inp'!$L:$L, InpActive!$E94, 'Consolidated actual totex inp'!K:K)</f>
        <v>0</v>
      </c>
      <c r="P94" s="141"/>
      <c r="Q94" s="141"/>
    </row>
    <row r="95" spans="1:17" hidden="1" outlineLevel="2">
      <c r="A95" s="330"/>
      <c r="B95" s="141"/>
      <c r="C95" s="139"/>
      <c r="D95" s="141"/>
      <c r="E95" s="143"/>
      <c r="F95" s="143"/>
      <c r="G95" s="143"/>
      <c r="H95" s="141"/>
      <c r="I95" s="141"/>
      <c r="J95" s="141"/>
      <c r="K95" s="141"/>
      <c r="L95" s="141"/>
      <c r="M95" s="141"/>
      <c r="N95" s="141"/>
      <c r="O95" s="141"/>
      <c r="P95" s="141"/>
      <c r="Q95" s="141"/>
    </row>
    <row r="96" spans="1:17" hidden="1" outlineLevel="2">
      <c r="A96" s="330"/>
      <c r="B96" s="141"/>
      <c r="C96" s="139"/>
      <c r="D96" s="141"/>
      <c r="E96" s="143" t="s">
        <v>530</v>
      </c>
      <c r="F96" s="149">
        <f>SUMIF('Non-fountain inputs'!$A$40:$A$56, InpActive!$P$1, 'Non-fountain inputs'!$C$40:$C$56)</f>
        <v>0.438</v>
      </c>
      <c r="G96" s="143" t="s">
        <v>207</v>
      </c>
      <c r="H96" s="141"/>
      <c r="I96" s="141"/>
      <c r="J96" s="141"/>
      <c r="K96" s="141"/>
      <c r="L96" s="141"/>
      <c r="M96" s="141"/>
      <c r="N96" s="141"/>
      <c r="O96" s="141"/>
      <c r="P96" s="141"/>
      <c r="Q96" s="141"/>
    </row>
    <row r="97" spans="1:17" hidden="1" outlineLevel="2">
      <c r="A97" s="330"/>
      <c r="B97" s="141"/>
      <c r="C97" s="139"/>
      <c r="D97" s="141"/>
      <c r="E97" s="143"/>
      <c r="F97" s="143"/>
      <c r="G97" s="143"/>
      <c r="H97" s="141"/>
      <c r="I97" s="141"/>
      <c r="J97" s="141"/>
      <c r="K97" s="141"/>
      <c r="L97" s="141"/>
      <c r="M97" s="141"/>
      <c r="N97" s="141"/>
      <c r="O97" s="141"/>
      <c r="P97" s="141"/>
      <c r="Q97" s="141"/>
    </row>
    <row r="98" spans="1:17" hidden="1" outlineLevel="2">
      <c r="A98" s="24" t="s">
        <v>216</v>
      </c>
      <c r="B98" s="141"/>
      <c r="C98" s="139"/>
      <c r="D98" s="197" t="s">
        <v>492</v>
      </c>
      <c r="E98" t="s">
        <v>531</v>
      </c>
      <c r="F98" s="184">
        <f>SUMIFS('F_Inputs-APR &amp; PR19'!Q:Q, 'F_Inputs-APR &amp; PR19'!A:A, InpActive!$P$1, 'F_Inputs-APR &amp; PR19'!B:B, InpActive!A98)</f>
        <v>0</v>
      </c>
      <c r="G98" s="143" t="s">
        <v>147</v>
      </c>
      <c r="H98" s="141"/>
      <c r="I98" s="141"/>
      <c r="J98" s="141"/>
      <c r="K98" s="141"/>
      <c r="L98" s="141"/>
      <c r="M98" s="141"/>
      <c r="N98" s="141"/>
      <c r="O98" s="141"/>
      <c r="P98" s="141"/>
      <c r="Q98" s="141"/>
    </row>
    <row r="99" spans="1:17" hidden="1" outlineLevel="2">
      <c r="A99" s="330"/>
      <c r="B99" s="141"/>
      <c r="C99" s="139"/>
      <c r="D99" s="197"/>
      <c r="G99" s="143"/>
      <c r="H99" s="141"/>
      <c r="I99" s="141"/>
      <c r="J99" s="141"/>
      <c r="K99" s="141"/>
      <c r="L99" s="141"/>
      <c r="M99" s="141"/>
      <c r="N99" s="141"/>
      <c r="O99" s="141"/>
      <c r="P99" s="141"/>
      <c r="Q99" s="141"/>
    </row>
    <row r="100" spans="1:17" hidden="1" outlineLevel="2">
      <c r="A100" s="330"/>
      <c r="B100" s="141"/>
      <c r="C100" s="165" t="s">
        <v>511</v>
      </c>
      <c r="D100" s="197"/>
      <c r="F100" s="143"/>
      <c r="G100" s="143"/>
      <c r="H100" s="141"/>
      <c r="I100" s="141"/>
      <c r="J100" s="141"/>
      <c r="K100" s="141"/>
      <c r="L100" s="141"/>
      <c r="M100" s="141"/>
      <c r="N100" s="141"/>
      <c r="O100" s="141"/>
      <c r="P100" s="141"/>
      <c r="Q100" s="141"/>
    </row>
    <row r="101" spans="1:17" hidden="1" outlineLevel="2">
      <c r="A101" s="330"/>
      <c r="B101" s="141"/>
      <c r="C101" s="139"/>
      <c r="D101" s="197" t="s">
        <v>492</v>
      </c>
      <c r="E101" t="s">
        <v>532</v>
      </c>
      <c r="F101" s="184"/>
      <c r="G101" s="143" t="s">
        <v>147</v>
      </c>
      <c r="H101" s="141"/>
      <c r="I101" s="141"/>
      <c r="J101" s="141"/>
      <c r="K101" s="141"/>
      <c r="L101" s="141"/>
      <c r="M101" s="141"/>
      <c r="N101" s="141"/>
      <c r="O101" s="141"/>
      <c r="P101" s="141"/>
      <c r="Q101" s="141"/>
    </row>
    <row r="102" spans="1:17" hidden="1" outlineLevel="2">
      <c r="A102" s="330"/>
      <c r="B102" s="141"/>
      <c r="C102" s="139"/>
      <c r="D102" s="197" t="s">
        <v>492</v>
      </c>
      <c r="E102" t="s">
        <v>533</v>
      </c>
      <c r="F102" s="184"/>
      <c r="G102" s="143" t="s">
        <v>147</v>
      </c>
      <c r="H102" s="141"/>
      <c r="I102" s="141"/>
      <c r="J102" s="141"/>
      <c r="K102" s="141"/>
      <c r="L102" s="141"/>
      <c r="M102" s="141"/>
      <c r="N102" s="141"/>
      <c r="O102" s="141"/>
      <c r="P102" s="141"/>
      <c r="Q102" s="141"/>
    </row>
    <row r="103" spans="1:17" hidden="1" outlineLevel="2">
      <c r="A103" s="330"/>
      <c r="B103" s="141"/>
      <c r="C103" s="139"/>
      <c r="D103" s="197"/>
      <c r="G103" s="143"/>
      <c r="H103" s="141"/>
      <c r="I103" s="141"/>
      <c r="J103" s="141"/>
      <c r="K103" s="141"/>
      <c r="L103" s="141"/>
      <c r="M103" s="141"/>
      <c r="N103" s="141"/>
      <c r="O103" s="141"/>
      <c r="P103" s="141"/>
      <c r="Q103" s="141"/>
    </row>
    <row r="104" spans="1:17" hidden="1" outlineLevel="2">
      <c r="A104" s="330"/>
      <c r="B104" s="141"/>
      <c r="C104" s="165" t="s">
        <v>514</v>
      </c>
      <c r="D104" s="197"/>
      <c r="F104" s="143"/>
      <c r="G104" s="143"/>
      <c r="H104" s="141"/>
      <c r="I104" s="141"/>
      <c r="J104" s="141"/>
      <c r="K104" s="141"/>
      <c r="L104" s="141"/>
      <c r="M104" s="141"/>
      <c r="N104" s="141"/>
      <c r="O104" s="141"/>
      <c r="P104" s="141"/>
      <c r="Q104" s="141"/>
    </row>
    <row r="105" spans="1:17" hidden="1" outlineLevel="2">
      <c r="A105" s="330"/>
      <c r="B105" s="141"/>
      <c r="C105" s="139"/>
      <c r="D105" s="197" t="s">
        <v>502</v>
      </c>
      <c r="E105" t="s">
        <v>420</v>
      </c>
      <c r="F105" s="143"/>
      <c r="G105" s="143" t="s">
        <v>147</v>
      </c>
      <c r="H105" s="141"/>
      <c r="I105" s="141"/>
      <c r="J105" s="141"/>
      <c r="K105" s="328">
        <f>SUMIF('Consolidated actual totex inp'!$L:$L, InpActive!$E105, 'Consolidated actual totex inp'!G:G)</f>
        <v>1.4770000000000001</v>
      </c>
      <c r="L105" s="328">
        <f>SUMIF('Consolidated actual totex inp'!$L:$L, InpActive!$E105, 'Consolidated actual totex inp'!H:H)</f>
        <v>2.3070000000000004</v>
      </c>
      <c r="M105" s="328">
        <f>SUMIF('Consolidated actual totex inp'!$L:$L, InpActive!$E105, 'Consolidated actual totex inp'!I:I)</f>
        <v>2.9551059999999998</v>
      </c>
      <c r="N105" s="328">
        <f>SUMIF('Consolidated actual totex inp'!$L:$L, InpActive!$E105, 'Consolidated actual totex inp'!J:J)</f>
        <v>8.3200289999999999</v>
      </c>
      <c r="O105" s="328">
        <f>SUMIF('Consolidated actual totex inp'!$L:$L, InpActive!$E105, 'Consolidated actual totex inp'!K:K)</f>
        <v>158.08000000000001</v>
      </c>
      <c r="P105" s="141"/>
      <c r="Q105" s="141"/>
    </row>
    <row r="106" spans="1:17" hidden="1" outlineLevel="2">
      <c r="A106" s="330"/>
      <c r="B106" s="141"/>
      <c r="C106" s="139"/>
      <c r="D106" s="197" t="s">
        <v>492</v>
      </c>
      <c r="E106" t="s">
        <v>433</v>
      </c>
      <c r="F106" s="143"/>
      <c r="G106" s="143" t="s">
        <v>147</v>
      </c>
      <c r="H106" s="141"/>
      <c r="I106" s="141"/>
      <c r="J106" s="141"/>
      <c r="K106" s="328">
        <f>SUMIFS('Non-fountain inputs'!C$8:C$27, 'Non-fountain inputs'!$A$8:$A$27, InpActive!$P$1, 'Non-fountain inputs'!$B$8:$B$27, InpActive!$E106)</f>
        <v>28.203146280622377</v>
      </c>
      <c r="L106" s="328">
        <f>SUMIFS('Non-fountain inputs'!D$8:D$27, 'Non-fountain inputs'!$A$8:$A$27, InpActive!$P$1, 'Non-fountain inputs'!$B$8:$B$27, InpActive!$E106)</f>
        <v>37.331139359088752</v>
      </c>
      <c r="M106" s="328">
        <f>SUMIFS('Non-fountain inputs'!E$8:E$27, 'Non-fountain inputs'!$A$8:$A$27, InpActive!$P$1, 'Non-fountain inputs'!$B$8:$B$27, InpActive!$E106)</f>
        <v>40.950978147956334</v>
      </c>
      <c r="N106" s="328">
        <f>SUMIFS('Non-fountain inputs'!F$8:F$27, 'Non-fountain inputs'!$A$8:$A$27, InpActive!$P$1, 'Non-fountain inputs'!$B$8:$B$27, InpActive!$E106)</f>
        <v>38.771684000694336</v>
      </c>
      <c r="O106" s="328">
        <f>SUMIFS('Non-fountain inputs'!G$8:G$27, 'Non-fountain inputs'!$A$8:$A$27, InpActive!$P$1, 'Non-fountain inputs'!$B$8:$B$27, InpActive!$E106)</f>
        <v>82.218052211638309</v>
      </c>
      <c r="P106" s="141"/>
      <c r="Q106" s="141"/>
    </row>
    <row r="107" spans="1:17" hidden="1" outlineLevel="2">
      <c r="A107" s="332" t="s">
        <v>534</v>
      </c>
      <c r="B107" s="141"/>
      <c r="C107" s="139"/>
      <c r="D107" s="197"/>
      <c r="E107" t="s">
        <v>535</v>
      </c>
      <c r="F107" s="149">
        <v>1</v>
      </c>
      <c r="G107" s="143" t="s">
        <v>207</v>
      </c>
      <c r="H107" s="141"/>
      <c r="I107" s="141"/>
      <c r="J107" s="141"/>
      <c r="K107" s="141"/>
      <c r="L107" s="141"/>
      <c r="M107" s="141"/>
      <c r="N107" s="141"/>
      <c r="O107" s="141"/>
      <c r="P107" s="141"/>
      <c r="Q107" s="141"/>
    </row>
    <row r="108" spans="1:17" hidden="1" outlineLevel="1">
      <c r="A108" s="330"/>
      <c r="B108" s="141"/>
      <c r="C108" s="139"/>
      <c r="D108" s="141"/>
      <c r="E108" s="143"/>
      <c r="F108" s="164"/>
      <c r="G108" s="143"/>
      <c r="H108" s="141"/>
      <c r="I108" s="141"/>
      <c r="J108" s="141"/>
      <c r="K108" s="141"/>
      <c r="L108" s="141"/>
      <c r="M108" s="141"/>
      <c r="N108" s="141"/>
      <c r="O108" s="141"/>
      <c r="P108" s="141"/>
      <c r="Q108" s="141"/>
    </row>
    <row r="109" spans="1:17" hidden="1" outlineLevel="1" collapsed="1">
      <c r="A109" s="330"/>
      <c r="B109" s="139" t="s">
        <v>536</v>
      </c>
      <c r="C109" s="141"/>
      <c r="D109" s="141"/>
      <c r="E109" s="143"/>
      <c r="F109" s="141"/>
      <c r="G109" s="143"/>
      <c r="H109" s="141"/>
      <c r="I109" s="141"/>
      <c r="J109" s="141"/>
      <c r="K109" s="141"/>
      <c r="L109" s="141"/>
      <c r="M109" s="141"/>
      <c r="N109" s="141"/>
      <c r="O109" s="141"/>
      <c r="P109" s="141"/>
      <c r="Q109" s="141"/>
    </row>
    <row r="110" spans="1:17" hidden="1" outlineLevel="2">
      <c r="A110" s="330"/>
      <c r="B110" s="139"/>
      <c r="C110" s="165" t="s">
        <v>491</v>
      </c>
      <c r="D110" s="165"/>
      <c r="E110" s="289"/>
      <c r="F110" s="141"/>
      <c r="G110" s="143"/>
      <c r="H110" s="141"/>
      <c r="I110" s="141"/>
      <c r="J110" s="141"/>
      <c r="K110" s="141"/>
      <c r="L110" s="141"/>
      <c r="M110" s="141"/>
      <c r="N110" s="141"/>
      <c r="O110" s="141"/>
      <c r="P110" s="141"/>
      <c r="Q110" s="141"/>
    </row>
    <row r="111" spans="1:17" hidden="1" outlineLevel="2">
      <c r="A111" s="141" t="s">
        <v>191</v>
      </c>
      <c r="B111" s="139"/>
      <c r="C111" s="141"/>
      <c r="D111" s="197" t="s">
        <v>492</v>
      </c>
      <c r="E111" s="143" t="s">
        <v>537</v>
      </c>
      <c r="F111" s="184">
        <f>SUMIFS('F_Inputs-APR &amp; PR19'!Q:Q, 'F_Inputs-APR &amp; PR19'!A:A, InpActive!$P$1, 'F_Inputs-APR &amp; PR19'!B:B, InpActive!A111)</f>
        <v>3413.8259429657601</v>
      </c>
      <c r="G111" s="143" t="s">
        <v>147</v>
      </c>
      <c r="H111" s="141"/>
      <c r="I111" s="141"/>
      <c r="J111" s="141"/>
      <c r="K111" s="141"/>
      <c r="L111" s="141"/>
      <c r="M111" s="141"/>
      <c r="N111" s="141"/>
      <c r="O111" s="141"/>
      <c r="P111" s="141"/>
      <c r="Q111" s="141"/>
    </row>
    <row r="112" spans="1:17" hidden="1" outlineLevel="2">
      <c r="A112" s="330"/>
      <c r="B112" s="139"/>
      <c r="C112" s="141"/>
      <c r="D112" s="197" t="s">
        <v>492</v>
      </c>
      <c r="E112" s="143" t="s">
        <v>538</v>
      </c>
      <c r="F112" s="187"/>
      <c r="G112" s="143" t="s">
        <v>147</v>
      </c>
      <c r="H112" s="141"/>
      <c r="I112" s="141"/>
      <c r="J112" s="141"/>
      <c r="K112" s="141"/>
      <c r="L112" s="141"/>
      <c r="M112" s="141"/>
      <c r="N112" s="141"/>
      <c r="O112" s="141"/>
      <c r="P112" s="141"/>
      <c r="Q112" s="141"/>
    </row>
    <row r="113" spans="1:17" hidden="1" outlineLevel="2">
      <c r="A113" s="141" t="s">
        <v>354</v>
      </c>
      <c r="B113" s="139"/>
      <c r="C113" s="141"/>
      <c r="D113" s="197" t="s">
        <v>492</v>
      </c>
      <c r="E113" s="143" t="s">
        <v>539</v>
      </c>
      <c r="F113" s="184">
        <f>SUMIFS(F_Inputs!L:L, F_Inputs!A:A, InpActive!P1, F_Inputs!B:B, InpActive!A113)</f>
        <v>328.06682394469777</v>
      </c>
      <c r="G113" s="143" t="s">
        <v>147</v>
      </c>
      <c r="H113" s="141"/>
      <c r="I113" s="141"/>
      <c r="J113" s="141"/>
      <c r="K113" s="141"/>
      <c r="L113" s="141"/>
      <c r="M113" s="141"/>
      <c r="N113" s="141"/>
      <c r="O113" s="141"/>
      <c r="P113" s="141"/>
      <c r="Q113" s="141"/>
    </row>
    <row r="114" spans="1:17" hidden="1" outlineLevel="2">
      <c r="A114" s="330"/>
      <c r="B114" s="139"/>
      <c r="C114" s="141"/>
      <c r="D114" s="141"/>
      <c r="E114" s="143"/>
      <c r="F114" s="142"/>
      <c r="G114" s="143"/>
      <c r="H114" s="141"/>
      <c r="I114" s="141"/>
      <c r="J114" s="141"/>
      <c r="K114" s="141"/>
      <c r="L114" s="141"/>
      <c r="M114" s="141"/>
      <c r="N114" s="141"/>
      <c r="O114" s="141"/>
      <c r="P114" s="141"/>
      <c r="Q114" s="141"/>
    </row>
    <row r="115" spans="1:17" hidden="1" outlineLevel="2">
      <c r="A115" s="141" t="s">
        <v>338</v>
      </c>
      <c r="B115" s="139"/>
      <c r="C115" s="141"/>
      <c r="D115" s="141"/>
      <c r="E115" s="143" t="s">
        <v>540</v>
      </c>
      <c r="F115" s="164"/>
      <c r="G115" s="143" t="s">
        <v>207</v>
      </c>
      <c r="H115" s="159"/>
      <c r="I115" s="150"/>
      <c r="J115" s="151"/>
      <c r="K115" s="149">
        <f>SUMIFS(F_Inputs!F:F, F_Inputs!$A:$A, InpActive!$P$1, F_Inputs!$B:$B, InpActive!$A115)</f>
        <v>0.10259427013177934</v>
      </c>
      <c r="L115" s="149">
        <f>SUMIFS(F_Inputs!G:G, F_Inputs!$A:$A, InpActive!$P$1, F_Inputs!$B:$B, InpActive!$A115)</f>
        <v>9.8320456925099192E-2</v>
      </c>
      <c r="M115" s="149">
        <f>SUMIFS(F_Inputs!H:H, F_Inputs!$A:$A, InpActive!$P$1, F_Inputs!$B:$B, InpActive!$A115)</f>
        <v>9.6379339083572754E-2</v>
      </c>
      <c r="N115" s="149">
        <f>SUMIFS(F_Inputs!I:I, F_Inputs!$A:$A, InpActive!$P$1, F_Inputs!$B:$B, InpActive!$A115)</f>
        <v>9.5708102390138591E-2</v>
      </c>
      <c r="O115" s="149">
        <f>SUMIFS(F_Inputs!J:J, F_Inputs!$A:$A, InpActive!$P$1, F_Inputs!$B:$B, InpActive!$A115)</f>
        <v>9.6505554753537753E-2</v>
      </c>
      <c r="P115" s="141"/>
      <c r="Q115" s="141"/>
    </row>
    <row r="116" spans="1:17" hidden="1" outlineLevel="2">
      <c r="A116" s="141" t="s">
        <v>348</v>
      </c>
      <c r="B116" s="139"/>
      <c r="C116" s="141"/>
      <c r="D116" s="141"/>
      <c r="E116" s="143" t="s">
        <v>541</v>
      </c>
      <c r="F116" s="164"/>
      <c r="G116" s="143" t="s">
        <v>207</v>
      </c>
      <c r="H116" s="159"/>
      <c r="I116" s="150"/>
      <c r="J116" s="151"/>
      <c r="K116" s="149">
        <f>SUMIFS(F_Inputs!F:F, F_Inputs!$A:$A, InpActive!$P$1, F_Inputs!$B:$B, InpActive!$A116)</f>
        <v>0.10817808836945224</v>
      </c>
      <c r="L116" s="149">
        <f>SUMIFS(F_Inputs!G:G, F_Inputs!$A:$A, InpActive!$P$1, F_Inputs!$B:$B, InpActive!$A116)</f>
        <v>0.12264131247803903</v>
      </c>
      <c r="M116" s="149">
        <f>SUMIFS(F_Inputs!H:H, F_Inputs!$A:$A, InpActive!$P$1, F_Inputs!$B:$B, InpActive!$A116)</f>
        <v>0.11154973865875067</v>
      </c>
      <c r="N116" s="149">
        <f>SUMIFS(F_Inputs!I:I, F_Inputs!$A:$A, InpActive!$P$1, F_Inputs!$B:$B, InpActive!$A116)</f>
        <v>9.1733830061994037E-2</v>
      </c>
      <c r="O116" s="149">
        <f>SUMIFS(F_Inputs!J:J, F_Inputs!$A:$A, InpActive!$P$1, F_Inputs!$B:$B, InpActive!$A116)</f>
        <v>7.6389307147636337E-2</v>
      </c>
      <c r="P116" s="141"/>
      <c r="Q116" s="141"/>
    </row>
    <row r="117" spans="1:17" hidden="1" outlineLevel="2">
      <c r="A117" s="330"/>
      <c r="B117" s="139"/>
      <c r="C117" s="141"/>
      <c r="D117" s="141"/>
      <c r="E117" s="143"/>
      <c r="F117" s="164"/>
      <c r="G117" s="143"/>
      <c r="H117" s="159"/>
      <c r="I117" s="150"/>
      <c r="J117" s="151"/>
      <c r="K117" s="151"/>
      <c r="L117" s="151"/>
      <c r="M117" s="151"/>
      <c r="N117" s="151"/>
      <c r="O117" s="151"/>
      <c r="P117" s="141"/>
      <c r="Q117" s="141"/>
    </row>
    <row r="118" spans="1:17" hidden="1" outlineLevel="2">
      <c r="A118" s="141" t="s">
        <v>468</v>
      </c>
      <c r="B118" s="139"/>
      <c r="C118" s="141"/>
      <c r="D118" s="141"/>
      <c r="E118" s="143" t="s">
        <v>542</v>
      </c>
      <c r="F118" s="164"/>
      <c r="G118" s="143" t="s">
        <v>207</v>
      </c>
      <c r="H118" s="159"/>
      <c r="I118" s="150"/>
      <c r="J118" s="151"/>
      <c r="K118" s="148">
        <f ca="1">SUMIFS('Non-fountain inputs'!D:D, 'Non-fountain inputs'!$A:$A, InpActive!$P$1, 'Non-fountain inputs'!$B:$B, InpActive!$A118)</f>
        <v>9.1087381766673234E-2</v>
      </c>
      <c r="L118" s="148">
        <f ca="1">SUMIFS('Non-fountain inputs'!E:E, 'Non-fountain inputs'!$A:$A, InpActive!$P$1, 'Non-fountain inputs'!$B:$B, InpActive!$A118)</f>
        <v>8.6633117760928594E-2</v>
      </c>
      <c r="M118" s="148">
        <f ca="1">SUMIFS('Non-fountain inputs'!F:F, 'Non-fountain inputs'!$A:$A, InpActive!$P$1, 'Non-fountain inputs'!$B:$B, InpActive!$A118)</f>
        <v>8.5232730785754135E-2</v>
      </c>
      <c r="N118" s="148">
        <f ca="1">SUMIFS('Non-fountain inputs'!G:G, 'Non-fountain inputs'!$A:$A, InpActive!$P$1, 'Non-fountain inputs'!$B:$B, InpActive!$A118)</f>
        <v>8.4703302022168747E-2</v>
      </c>
      <c r="O118" s="148">
        <f ca="1">SUMIFS('Non-fountain inputs'!H:H, 'Non-fountain inputs'!$A:$A, InpActive!$P$1, 'Non-fountain inputs'!$B:$B, InpActive!$A118)</f>
        <v>8.5777505020763284E-2</v>
      </c>
      <c r="P118" s="141"/>
      <c r="Q118" s="141"/>
    </row>
    <row r="119" spans="1:17" hidden="1" outlineLevel="2">
      <c r="A119" s="141" t="s">
        <v>469</v>
      </c>
      <c r="B119" s="139"/>
      <c r="C119" s="141"/>
      <c r="D119" s="141"/>
      <c r="E119" s="143" t="s">
        <v>543</v>
      </c>
      <c r="F119" s="164"/>
      <c r="G119" s="143" t="s">
        <v>207</v>
      </c>
      <c r="H119" s="159"/>
      <c r="I119" s="150"/>
      <c r="J119" s="151"/>
      <c r="K119" s="148">
        <f ca="1">SUMIFS('Non-fountain inputs'!D:D, 'Non-fountain inputs'!$A:$A, InpActive!$P$1, 'Non-fountain inputs'!$B:$B, InpActive!$A119)</f>
        <v>0.10868713188616108</v>
      </c>
      <c r="L119" s="148">
        <f ca="1">SUMIFS('Non-fountain inputs'!E:E, 'Non-fountain inputs'!$A:$A, InpActive!$P$1, 'Non-fountain inputs'!$B:$B, InpActive!$A119)</f>
        <v>0.12384357096396452</v>
      </c>
      <c r="M119" s="148">
        <f ca="1">SUMIFS('Non-fountain inputs'!F:F, 'Non-fountain inputs'!$A:$A, InpActive!$P$1, 'Non-fountain inputs'!$B:$B, InpActive!$A119)</f>
        <v>0.12670026371337481</v>
      </c>
      <c r="N119" s="148">
        <f ca="1">SUMIFS('Non-fountain inputs'!G:G, 'Non-fountain inputs'!$A:$A, InpActive!$P$1, 'Non-fountain inputs'!$B:$B, InpActive!$A119)</f>
        <v>0.11407070888378551</v>
      </c>
      <c r="O119" s="148">
        <f ca="1">SUMIFS('Non-fountain inputs'!H:H, 'Non-fountain inputs'!$A:$A, InpActive!$P$1, 'Non-fountain inputs'!$B:$B, InpActive!$A119)</f>
        <v>9.3264287196426043E-2</v>
      </c>
      <c r="P119" s="141"/>
      <c r="Q119" s="141"/>
    </row>
    <row r="120" spans="1:17" hidden="1" outlineLevel="2">
      <c r="A120" s="330"/>
      <c r="B120" s="139"/>
      <c r="C120" s="141"/>
      <c r="D120" s="141"/>
      <c r="E120" s="143"/>
      <c r="F120" s="164"/>
      <c r="G120" s="143"/>
      <c r="H120" s="159"/>
      <c r="I120" s="150"/>
      <c r="J120" s="151"/>
      <c r="K120" s="151"/>
      <c r="L120" s="151"/>
      <c r="M120" s="151"/>
      <c r="N120" s="151"/>
      <c r="O120" s="151"/>
      <c r="P120" s="141"/>
      <c r="Q120" s="141"/>
    </row>
    <row r="121" spans="1:17" hidden="1" outlineLevel="2">
      <c r="A121" s="330"/>
      <c r="B121" s="139"/>
      <c r="C121" s="141"/>
      <c r="D121" s="141"/>
      <c r="E121" s="143" t="s">
        <v>544</v>
      </c>
      <c r="F121" s="141"/>
      <c r="G121" s="143" t="s">
        <v>207</v>
      </c>
      <c r="H121" s="141"/>
      <c r="I121" s="141"/>
      <c r="J121" s="141"/>
      <c r="K121" s="148">
        <v>0.2</v>
      </c>
      <c r="L121" s="148">
        <v>0.2</v>
      </c>
      <c r="M121" s="148">
        <v>0.2</v>
      </c>
      <c r="N121" s="148">
        <v>0.2</v>
      </c>
      <c r="O121" s="148">
        <v>0.2</v>
      </c>
      <c r="P121" s="141"/>
      <c r="Q121" s="141"/>
    </row>
    <row r="122" spans="1:17" hidden="1" outlineLevel="2">
      <c r="A122" s="330"/>
      <c r="B122" s="139"/>
      <c r="C122" s="141"/>
      <c r="D122" s="141"/>
      <c r="E122" s="143"/>
      <c r="F122" s="141"/>
      <c r="G122" s="143"/>
      <c r="H122" s="141"/>
      <c r="I122" s="141"/>
      <c r="J122" s="141"/>
      <c r="K122" s="141"/>
      <c r="L122" s="141"/>
      <c r="M122" s="141"/>
      <c r="N122" s="141"/>
      <c r="O122" s="141"/>
      <c r="P122" s="141"/>
      <c r="Q122" s="141"/>
    </row>
    <row r="123" spans="1:17" hidden="1" outlineLevel="2">
      <c r="A123" s="330"/>
      <c r="B123" s="139"/>
      <c r="C123" s="165" t="s">
        <v>501</v>
      </c>
      <c r="D123" s="165"/>
      <c r="E123" s="143"/>
      <c r="F123" s="141"/>
      <c r="G123" s="143"/>
      <c r="H123" s="141"/>
      <c r="I123" s="141"/>
      <c r="J123" s="141"/>
      <c r="K123" s="141"/>
      <c r="L123" s="141"/>
      <c r="M123" s="141"/>
      <c r="N123" s="141"/>
      <c r="O123" s="141"/>
      <c r="P123" s="141"/>
      <c r="Q123" s="141"/>
    </row>
    <row r="124" spans="1:17" hidden="1" outlineLevel="2">
      <c r="A124" s="330"/>
      <c r="B124" s="139"/>
      <c r="C124" s="141"/>
      <c r="D124" s="197" t="s">
        <v>502</v>
      </c>
      <c r="E124" s="143" t="s">
        <v>408</v>
      </c>
      <c r="F124" s="143"/>
      <c r="G124" s="143" t="s">
        <v>147</v>
      </c>
      <c r="K124" s="161">
        <f>SUMIF('Consolidated actual totex inp'!$L:$L, InpActive!$E$124, 'Consolidated actual totex inp'!G:G)</f>
        <v>633.15599999999995</v>
      </c>
      <c r="L124" s="161">
        <f>SUMIF('Consolidated actual totex inp'!$L:$L, InpActive!$E$124, 'Consolidated actual totex inp'!H:H)</f>
        <v>748.55899999999997</v>
      </c>
      <c r="M124" s="161">
        <f>SUMIF('Consolidated actual totex inp'!$L:$L, InpActive!$E$124, 'Consolidated actual totex inp'!I:I)</f>
        <v>944.79100000000005</v>
      </c>
      <c r="N124" s="161">
        <f>SUMIF('Consolidated actual totex inp'!$L:$L, InpActive!$E$124, 'Consolidated actual totex inp'!J:J)</f>
        <v>1184.2886944847944</v>
      </c>
      <c r="O124" s="161">
        <f>SUMIF('Consolidated actual totex inp'!$L:$L, InpActive!$E$124, 'Consolidated actual totex inp'!K:K)</f>
        <v>1265.9970000000001</v>
      </c>
      <c r="P124" s="151"/>
      <c r="Q124" s="141"/>
    </row>
    <row r="125" spans="1:17" hidden="1" outlineLevel="2">
      <c r="A125" s="331" t="s">
        <v>461</v>
      </c>
      <c r="B125" s="139"/>
      <c r="C125" s="141"/>
      <c r="D125" s="197" t="s">
        <v>492</v>
      </c>
      <c r="E125" s="143" t="s">
        <v>545</v>
      </c>
      <c r="F125" s="161">
        <f ca="1">SUMIFS('Non-fountain inputs'!I:I, 'Non-fountain inputs'!A:A, InpActive!$P$1, 'Non-fountain inputs'!B:B, InpActive!A125)</f>
        <v>3546.0603609219979</v>
      </c>
      <c r="G125" s="143" t="s">
        <v>147</v>
      </c>
      <c r="P125" s="151"/>
      <c r="Q125" s="141"/>
    </row>
    <row r="126" spans="1:17" hidden="1" outlineLevel="2">
      <c r="A126" s="330"/>
      <c r="B126" s="139"/>
      <c r="C126" s="141"/>
      <c r="D126" s="197" t="s">
        <v>502</v>
      </c>
      <c r="E126" s="143" t="s">
        <v>546</v>
      </c>
      <c r="F126" s="141"/>
      <c r="G126" s="143" t="s">
        <v>147</v>
      </c>
      <c r="K126" s="161"/>
      <c r="L126" s="161"/>
      <c r="M126" s="161"/>
      <c r="N126" s="161"/>
      <c r="O126" s="161"/>
      <c r="P126" s="151"/>
      <c r="Q126" s="141"/>
    </row>
    <row r="127" spans="1:17" hidden="1" outlineLevel="2">
      <c r="A127" s="330"/>
      <c r="B127" s="139"/>
      <c r="C127" s="141"/>
      <c r="D127" s="197"/>
      <c r="E127" s="143"/>
      <c r="F127" s="143"/>
      <c r="G127" s="143"/>
      <c r="P127" s="151"/>
      <c r="Q127" s="141"/>
    </row>
    <row r="128" spans="1:17" hidden="1" outlineLevel="2">
      <c r="A128" s="141" t="s">
        <v>362</v>
      </c>
      <c r="B128" s="139"/>
      <c r="C128" s="141"/>
      <c r="D128" s="197" t="s">
        <v>492</v>
      </c>
      <c r="E128" s="141" t="s">
        <v>547</v>
      </c>
      <c r="F128" s="143"/>
      <c r="G128" s="143" t="s">
        <v>147</v>
      </c>
      <c r="K128" s="161">
        <f>SUMIF(F_Inputs!$B:$B, InpActive!$A128, F_Inputs!F:F)</f>
        <v>0</v>
      </c>
      <c r="L128" s="161">
        <f>SUMIF(F_Inputs!$B:$B, InpActive!$A128, F_Inputs!G:G)</f>
        <v>0</v>
      </c>
      <c r="M128" s="161">
        <f>SUMIF(F_Inputs!$B:$B, InpActive!$A128, F_Inputs!H:H)</f>
        <v>-26.515099999999993</v>
      </c>
      <c r="N128" s="161">
        <f>SUMIF(F_Inputs!$B:$B, InpActive!$A128, F_Inputs!I:I)</f>
        <v>-26.515099999999993</v>
      </c>
      <c r="O128" s="161">
        <f>SUMIF(F_Inputs!$B:$B, InpActive!$A128, F_Inputs!J:J)</f>
        <v>-26.515099999999993</v>
      </c>
      <c r="P128" s="151"/>
      <c r="Q128" s="141"/>
    </row>
    <row r="129" spans="1:17" hidden="1" outlineLevel="2">
      <c r="A129" s="330"/>
      <c r="B129" s="139"/>
      <c r="C129" s="141"/>
      <c r="D129" s="141"/>
      <c r="E129" s="143"/>
      <c r="F129" s="141"/>
      <c r="G129" s="143"/>
      <c r="H129" s="141"/>
      <c r="I129" s="141"/>
      <c r="J129" s="141"/>
      <c r="K129" s="141"/>
      <c r="L129" s="141"/>
      <c r="M129" s="141"/>
      <c r="N129" s="141"/>
      <c r="O129" s="141"/>
      <c r="P129" s="141"/>
      <c r="Q129" s="141"/>
    </row>
    <row r="130" spans="1:17" hidden="1" outlineLevel="2">
      <c r="A130" s="330"/>
      <c r="B130" s="139"/>
      <c r="C130" s="165" t="s">
        <v>506</v>
      </c>
      <c r="D130" s="165"/>
      <c r="E130" s="143"/>
      <c r="F130" s="141"/>
      <c r="G130" s="143"/>
      <c r="H130" s="141"/>
      <c r="I130" s="141"/>
      <c r="J130" s="141"/>
      <c r="K130" s="141"/>
      <c r="L130" s="141"/>
      <c r="M130" s="141"/>
      <c r="N130" s="141"/>
      <c r="O130" s="141"/>
      <c r="P130" s="141"/>
      <c r="Q130" s="141"/>
    </row>
    <row r="131" spans="1:17" hidden="1" outlineLevel="2">
      <c r="A131" s="141" t="s">
        <v>199</v>
      </c>
      <c r="B131" s="139"/>
      <c r="C131" s="141"/>
      <c r="D131" s="197" t="s">
        <v>492</v>
      </c>
      <c r="E131" s="143" t="s">
        <v>548</v>
      </c>
      <c r="F131" s="184">
        <f>SUMIFS('F_Inputs-APR &amp; PR19'!$Q:$Q, 'F_Inputs-APR &amp; PR19'!$A:$A, InpActive!$P$1, 'F_Inputs-APR &amp; PR19'!$B:$B, InpActive!$A131)</f>
        <v>131.28281258687201</v>
      </c>
      <c r="G131" s="143" t="s">
        <v>147</v>
      </c>
      <c r="H131" s="141"/>
      <c r="I131" s="141"/>
      <c r="J131" s="141"/>
      <c r="K131" s="141"/>
      <c r="L131" s="141"/>
      <c r="M131" s="141"/>
      <c r="N131" s="141"/>
      <c r="O131" s="141"/>
      <c r="P131" s="141"/>
      <c r="Q131" s="141"/>
    </row>
    <row r="132" spans="1:17" hidden="1" outlineLevel="2">
      <c r="A132" s="330"/>
      <c r="B132" s="141"/>
      <c r="C132" s="139"/>
      <c r="D132" s="141"/>
      <c r="E132" s="143"/>
      <c r="F132" s="164"/>
      <c r="G132" s="143"/>
      <c r="H132" s="141"/>
      <c r="I132" s="141"/>
      <c r="J132" s="141"/>
      <c r="K132" s="141"/>
      <c r="L132" s="141"/>
      <c r="M132" s="141"/>
      <c r="N132" s="141"/>
      <c r="O132" s="141"/>
      <c r="P132" s="141"/>
      <c r="Q132" s="141"/>
    </row>
    <row r="133" spans="1:17" hidden="1" outlineLevel="2">
      <c r="A133" s="330"/>
      <c r="B133" s="141"/>
      <c r="C133" s="139"/>
      <c r="D133" s="197" t="s">
        <v>502</v>
      </c>
      <c r="E133" s="143" t="s">
        <v>412</v>
      </c>
      <c r="F133" s="143"/>
      <c r="G133" s="143" t="s">
        <v>147</v>
      </c>
      <c r="H133" s="141"/>
      <c r="I133" s="141"/>
      <c r="J133" s="141"/>
      <c r="K133" s="161">
        <f>SUMIF('Consolidated actual totex inp'!$L:$L, InpActive!$E133, 'Consolidated actual totex inp'!G:G)</f>
        <v>37.65</v>
      </c>
      <c r="L133" s="161">
        <f>SUMIF('Consolidated actual totex inp'!$L:$L, InpActive!$E133, 'Consolidated actual totex inp'!H:H)</f>
        <v>25.771000000000001</v>
      </c>
      <c r="M133" s="161">
        <f>SUMIF('Consolidated actual totex inp'!$L:$L, InpActive!$E133, 'Consolidated actual totex inp'!I:I)</f>
        <v>43.67</v>
      </c>
      <c r="N133" s="161">
        <f>SUMIF('Consolidated actual totex inp'!$L:$L, InpActive!$E133, 'Consolidated actual totex inp'!J:J)</f>
        <v>46.536392080566507</v>
      </c>
      <c r="O133" s="161">
        <f>SUMIF('Consolidated actual totex inp'!$L:$L, InpActive!$E133, 'Consolidated actual totex inp'!K:K)</f>
        <v>49.869</v>
      </c>
      <c r="P133" s="141"/>
      <c r="Q133" s="141"/>
    </row>
    <row r="134" spans="1:17" hidden="1" outlineLevel="2">
      <c r="A134" s="330"/>
      <c r="B134" s="141"/>
      <c r="C134" s="139"/>
      <c r="D134" s="141"/>
      <c r="E134" s="143"/>
      <c r="F134" s="143"/>
      <c r="G134" s="143"/>
      <c r="H134" s="141"/>
      <c r="I134" s="141"/>
      <c r="J134" s="141"/>
      <c r="K134" s="141"/>
      <c r="L134" s="141"/>
      <c r="M134" s="141"/>
      <c r="N134" s="141"/>
      <c r="O134" s="141"/>
      <c r="P134" s="141"/>
      <c r="Q134" s="141"/>
    </row>
    <row r="135" spans="1:17" hidden="1" outlineLevel="2">
      <c r="A135" s="330"/>
      <c r="B135" s="141"/>
      <c r="C135" s="139"/>
      <c r="D135" s="141"/>
      <c r="E135" s="143" t="s">
        <v>549</v>
      </c>
      <c r="F135" s="149">
        <f>SUMIF('Non-fountain inputs'!$A$40:$A$56, InpActive!$P$1, 'Non-fountain inputs'!$D$40:$D$56)</f>
        <v>0.47299999999999998</v>
      </c>
      <c r="G135" s="143" t="s">
        <v>207</v>
      </c>
      <c r="H135" s="141"/>
      <c r="I135" s="141"/>
      <c r="J135" s="141"/>
      <c r="K135" s="141"/>
      <c r="L135" s="141"/>
      <c r="M135" s="141"/>
      <c r="N135" s="141"/>
      <c r="O135" s="141"/>
      <c r="P135" s="141"/>
      <c r="Q135" s="141"/>
    </row>
    <row r="136" spans="1:17" hidden="1" outlineLevel="2">
      <c r="A136" s="330"/>
      <c r="B136" s="141"/>
      <c r="C136" s="139"/>
      <c r="D136" s="141"/>
      <c r="E136" s="143"/>
      <c r="F136" s="143"/>
      <c r="G136" s="143"/>
      <c r="H136" s="141"/>
      <c r="I136" s="141"/>
      <c r="J136" s="141"/>
      <c r="K136" s="141"/>
      <c r="L136" s="141"/>
      <c r="M136" s="141"/>
      <c r="N136" s="141"/>
      <c r="O136" s="141"/>
      <c r="P136" s="141"/>
      <c r="Q136" s="141"/>
    </row>
    <row r="137" spans="1:17" hidden="1" outlineLevel="2">
      <c r="A137" s="24" t="s">
        <v>218</v>
      </c>
      <c r="B137" s="141"/>
      <c r="C137" s="139"/>
      <c r="D137" s="197" t="s">
        <v>492</v>
      </c>
      <c r="E137" t="s">
        <v>550</v>
      </c>
      <c r="F137" s="184">
        <f>SUMIFS('F_Inputs-APR &amp; PR19'!Q:Q, 'F_Inputs-APR &amp; PR19'!A:A, InpActive!$P$1, 'F_Inputs-APR &amp; PR19'!B:B, InpActive!A137)</f>
        <v>0</v>
      </c>
      <c r="G137" s="143" t="s">
        <v>147</v>
      </c>
      <c r="H137" s="141"/>
      <c r="I137" s="141"/>
      <c r="J137" s="141"/>
      <c r="K137" s="141"/>
      <c r="L137" s="141"/>
      <c r="M137" s="141"/>
      <c r="N137" s="141"/>
      <c r="O137" s="141"/>
      <c r="P137" s="141"/>
      <c r="Q137" s="141"/>
    </row>
    <row r="138" spans="1:17" hidden="1" outlineLevel="2">
      <c r="A138" s="330"/>
      <c r="B138" s="141"/>
      <c r="C138" s="139"/>
      <c r="D138" s="197"/>
      <c r="G138" s="143"/>
      <c r="H138" s="141"/>
      <c r="I138" s="141"/>
      <c r="J138" s="141"/>
      <c r="K138" s="141"/>
      <c r="L138" s="141"/>
      <c r="M138" s="141"/>
      <c r="N138" s="141"/>
      <c r="O138" s="141"/>
      <c r="P138" s="141"/>
      <c r="Q138" s="141"/>
    </row>
    <row r="139" spans="1:17" hidden="1" outlineLevel="2">
      <c r="A139" s="330"/>
      <c r="B139" s="141"/>
      <c r="C139" s="165" t="s">
        <v>511</v>
      </c>
      <c r="D139" s="197"/>
      <c r="F139" s="143"/>
      <c r="G139" s="143"/>
      <c r="H139" s="141"/>
      <c r="I139" s="141"/>
      <c r="J139" s="141"/>
      <c r="K139" s="141"/>
      <c r="L139" s="141"/>
      <c r="M139" s="141"/>
      <c r="N139" s="141"/>
      <c r="O139" s="141"/>
      <c r="P139" s="141"/>
      <c r="Q139" s="141"/>
    </row>
    <row r="140" spans="1:17" hidden="1" outlineLevel="2">
      <c r="A140" s="330"/>
      <c r="B140" s="141"/>
      <c r="C140" s="139"/>
      <c r="D140" s="197" t="s">
        <v>492</v>
      </c>
      <c r="E140" t="s">
        <v>551</v>
      </c>
      <c r="F140" s="184"/>
      <c r="G140" s="143" t="s">
        <v>147</v>
      </c>
      <c r="H140" s="141"/>
      <c r="I140" s="141"/>
      <c r="J140" s="141"/>
      <c r="K140" s="141"/>
      <c r="L140" s="141"/>
      <c r="M140" s="141"/>
      <c r="N140" s="141"/>
      <c r="O140" s="141"/>
      <c r="P140" s="141"/>
      <c r="Q140" s="141"/>
    </row>
    <row r="141" spans="1:17" hidden="1" outlineLevel="2">
      <c r="A141" s="330"/>
      <c r="B141" s="141"/>
      <c r="C141" s="139"/>
      <c r="D141" s="197" t="s">
        <v>492</v>
      </c>
      <c r="E141" t="s">
        <v>552</v>
      </c>
      <c r="F141" s="184"/>
      <c r="G141" s="143" t="s">
        <v>147</v>
      </c>
      <c r="H141" s="141"/>
      <c r="I141" s="141"/>
      <c r="J141" s="141"/>
      <c r="K141" s="141"/>
      <c r="L141" s="141"/>
      <c r="M141" s="141"/>
      <c r="N141" s="141"/>
      <c r="O141" s="141"/>
      <c r="P141" s="141"/>
      <c r="Q141" s="141"/>
    </row>
    <row r="142" spans="1:17" hidden="1" outlineLevel="2">
      <c r="A142" s="330"/>
      <c r="B142" s="141"/>
      <c r="C142" s="139"/>
      <c r="D142" s="197"/>
      <c r="G142" s="143"/>
      <c r="H142" s="141"/>
      <c r="I142" s="141"/>
      <c r="J142" s="141"/>
      <c r="K142" s="141"/>
      <c r="L142" s="141"/>
      <c r="M142" s="141"/>
      <c r="N142" s="141"/>
      <c r="O142" s="141"/>
      <c r="P142" s="141"/>
      <c r="Q142" s="141"/>
    </row>
    <row r="143" spans="1:17" hidden="1" outlineLevel="2">
      <c r="A143" s="330"/>
      <c r="B143" s="141"/>
      <c r="C143" s="165" t="s">
        <v>514</v>
      </c>
      <c r="D143" s="197"/>
      <c r="F143" s="143"/>
      <c r="G143" s="143"/>
      <c r="H143" s="141"/>
      <c r="I143" s="141"/>
      <c r="J143" s="141"/>
      <c r="K143" s="141"/>
      <c r="L143" s="141"/>
      <c r="M143" s="141"/>
      <c r="N143" s="141"/>
      <c r="O143" s="141"/>
      <c r="P143" s="141"/>
      <c r="Q143" s="141"/>
    </row>
    <row r="144" spans="1:17" hidden="1" outlineLevel="2">
      <c r="A144" s="330"/>
      <c r="B144" s="141"/>
      <c r="C144" s="139"/>
      <c r="D144" s="197" t="s">
        <v>502</v>
      </c>
      <c r="E144" t="s">
        <v>421</v>
      </c>
      <c r="F144" s="143"/>
      <c r="G144" s="143" t="s">
        <v>147</v>
      </c>
      <c r="H144" s="141"/>
      <c r="I144" s="141"/>
      <c r="J144" s="141"/>
      <c r="K144" s="161">
        <f>SUMIF('Consolidated actual totex inp'!$L:$L, InpActive!$E144, 'Consolidated actual totex inp'!G:G)</f>
        <v>0</v>
      </c>
      <c r="L144" s="161">
        <f>SUMIF('Consolidated actual totex inp'!$L:$L, InpActive!$E144, 'Consolidated actual totex inp'!H:H)</f>
        <v>0</v>
      </c>
      <c r="M144" s="161">
        <f>SUMIF('Consolidated actual totex inp'!$L:$L, InpActive!$E144, 'Consolidated actual totex inp'!I:I)</f>
        <v>0</v>
      </c>
      <c r="N144" s="161">
        <f>SUMIF('Consolidated actual totex inp'!$L:$L, InpActive!$E144, 'Consolidated actual totex inp'!J:J)</f>
        <v>0</v>
      </c>
      <c r="O144" s="161">
        <f>SUMIF('Consolidated actual totex inp'!$L:$L, InpActive!$E144, 'Consolidated actual totex inp'!K:K)</f>
        <v>0</v>
      </c>
      <c r="P144" s="141"/>
      <c r="Q144" s="141"/>
    </row>
    <row r="145" spans="1:17" hidden="1" outlineLevel="2">
      <c r="A145" s="330"/>
      <c r="B145" s="141"/>
      <c r="C145" s="139"/>
      <c r="D145" s="197" t="s">
        <v>492</v>
      </c>
      <c r="E145" t="s">
        <v>434</v>
      </c>
      <c r="F145" s="143"/>
      <c r="G145" s="143" t="s">
        <v>147</v>
      </c>
      <c r="H145" s="141"/>
      <c r="I145" s="141"/>
      <c r="J145" s="141"/>
      <c r="K145" s="161">
        <f>SUMIFS('Non-fountain inputs'!C$8:C$23, 'Non-fountain inputs'!$A$8:$A$23, InpActive!$P$1, 'Non-fountain inputs'!$B$8:$B$23, InpActive!$E145)</f>
        <v>0</v>
      </c>
      <c r="L145" s="161">
        <f>SUMIFS('Non-fountain inputs'!D$8:D$23, 'Non-fountain inputs'!$A$8:$A$23, InpActive!$P$1, 'Non-fountain inputs'!$B$8:$B$23, InpActive!$E145)</f>
        <v>0</v>
      </c>
      <c r="M145" s="161">
        <f>SUMIFS('Non-fountain inputs'!E$8:E$23, 'Non-fountain inputs'!$A$8:$A$23, InpActive!$P$1, 'Non-fountain inputs'!$B$8:$B$23, InpActive!$E145)</f>
        <v>0</v>
      </c>
      <c r="N145" s="161">
        <f>SUMIFS('Non-fountain inputs'!F$8:F$23, 'Non-fountain inputs'!$A$8:$A$23, InpActive!$P$1, 'Non-fountain inputs'!$B$8:$B$23, InpActive!$E145)</f>
        <v>0</v>
      </c>
      <c r="O145" s="161">
        <f>SUMIFS('Non-fountain inputs'!G$8:G$23, 'Non-fountain inputs'!$A$8:$A$23, InpActive!$P$1, 'Non-fountain inputs'!$B$8:$B$23, InpActive!$E145)</f>
        <v>0</v>
      </c>
      <c r="P145" s="141"/>
      <c r="Q145" s="141"/>
    </row>
    <row r="146" spans="1:17" hidden="1" outlineLevel="2">
      <c r="A146" s="332" t="s">
        <v>553</v>
      </c>
      <c r="B146" s="141"/>
      <c r="C146" s="139"/>
      <c r="D146" s="197"/>
      <c r="E146" t="s">
        <v>554</v>
      </c>
      <c r="F146" s="149">
        <f>SUMIFS(F_Inputs!H:H, F_Inputs!A:A, InpActive!$P$1, F_Inputs!B:B, InpActive!A146)</f>
        <v>0</v>
      </c>
      <c r="G146" s="143" t="s">
        <v>207</v>
      </c>
      <c r="H146" s="141"/>
      <c r="I146" s="141"/>
      <c r="J146" s="141"/>
      <c r="K146" s="323"/>
      <c r="L146" s="323"/>
      <c r="M146" s="323"/>
      <c r="N146" s="323"/>
      <c r="O146" s="323"/>
      <c r="P146" s="141"/>
      <c r="Q146" s="141"/>
    </row>
    <row r="147" spans="1:17" hidden="1" outlineLevel="1">
      <c r="A147" s="330"/>
      <c r="B147" s="141"/>
      <c r="C147" s="139"/>
      <c r="D147" s="141"/>
      <c r="E147" s="142"/>
      <c r="F147" s="164"/>
      <c r="G147" s="142"/>
      <c r="H147" s="141"/>
      <c r="I147" s="141"/>
      <c r="J147" s="141"/>
      <c r="K147" s="141"/>
      <c r="L147" s="141"/>
      <c r="M147" s="141"/>
      <c r="N147" s="141"/>
      <c r="O147" s="141"/>
      <c r="P147" s="141"/>
      <c r="Q147" s="141"/>
    </row>
    <row r="148" spans="1:17" hidden="1" outlineLevel="1" collapsed="1">
      <c r="A148" s="330"/>
      <c r="B148" s="139" t="s">
        <v>40</v>
      </c>
      <c r="C148" s="139"/>
      <c r="D148" s="141"/>
      <c r="E148" s="142"/>
      <c r="F148" s="164"/>
      <c r="G148" s="142"/>
      <c r="H148" s="141"/>
      <c r="I148" s="141"/>
      <c r="J148" s="141"/>
      <c r="K148" s="141"/>
      <c r="L148" s="141"/>
      <c r="M148" s="141"/>
      <c r="N148" s="141"/>
      <c r="O148" s="141"/>
      <c r="P148" s="141"/>
      <c r="Q148" s="141"/>
    </row>
    <row r="149" spans="1:17" hidden="1" outlineLevel="2">
      <c r="A149" s="330"/>
      <c r="B149" s="141"/>
      <c r="C149" s="139"/>
      <c r="D149" s="165" t="s">
        <v>506</v>
      </c>
      <c r="E149" s="165"/>
      <c r="F149" s="143"/>
      <c r="G149" s="141"/>
      <c r="H149" s="143"/>
      <c r="I149" s="141"/>
      <c r="J149" s="141"/>
      <c r="K149" s="141"/>
      <c r="L149" s="141"/>
      <c r="M149" s="141"/>
      <c r="N149" s="141"/>
      <c r="O149" s="141"/>
      <c r="P149" s="141"/>
      <c r="Q149" s="141"/>
    </row>
    <row r="150" spans="1:17" hidden="1" outlineLevel="2">
      <c r="A150" s="141" t="s">
        <v>189</v>
      </c>
      <c r="B150" s="141"/>
      <c r="C150" s="139"/>
      <c r="D150" s="197" t="s">
        <v>492</v>
      </c>
      <c r="E150" s="143" t="s">
        <v>555</v>
      </c>
      <c r="F150" s="184">
        <f>SUMIFS('F_Inputs-APR &amp; PR19'!Q:Q, 'F_Inputs-APR &amp; PR19'!A:A, InpActive!$P$1, 'F_Inputs-APR &amp; PR19'!B:B, InpActive!A150)</f>
        <v>583.33004375478799</v>
      </c>
      <c r="G150" s="143" t="s">
        <v>147</v>
      </c>
      <c r="H150" s="143"/>
      <c r="I150" s="141"/>
      <c r="J150" s="141"/>
      <c r="K150" s="141"/>
      <c r="L150" s="141"/>
      <c r="M150" s="141"/>
      <c r="N150" s="141"/>
      <c r="O150" s="141"/>
      <c r="P150" s="141"/>
      <c r="Q150" s="141"/>
    </row>
    <row r="151" spans="1:17" hidden="1" outlineLevel="2">
      <c r="A151" s="141" t="s">
        <v>398</v>
      </c>
      <c r="B151" s="141"/>
      <c r="C151" s="139"/>
      <c r="D151" s="197" t="s">
        <v>492</v>
      </c>
      <c r="E151" s="143" t="s">
        <v>556</v>
      </c>
      <c r="F151" s="184">
        <f>SUMIFS(F_Inputs!L:L, F_Inputs!A:A, InpActive!P39, F_Inputs!B:B, InpActive!A151)</f>
        <v>0</v>
      </c>
      <c r="G151" s="143" t="s">
        <v>147</v>
      </c>
      <c r="H151" s="143"/>
      <c r="I151" s="141"/>
      <c r="J151" s="141"/>
      <c r="K151" s="141"/>
      <c r="L151" s="141"/>
      <c r="M151" s="141"/>
      <c r="N151" s="141"/>
      <c r="O151" s="141"/>
      <c r="P151" s="141"/>
      <c r="Q151" s="141"/>
    </row>
    <row r="152" spans="1:17" hidden="1" outlineLevel="2">
      <c r="A152" s="330"/>
      <c r="B152" s="141"/>
      <c r="C152" s="139"/>
      <c r="D152" s="165"/>
      <c r="E152" s="165"/>
      <c r="F152" s="143"/>
      <c r="G152" s="141"/>
      <c r="H152" s="143"/>
      <c r="I152" s="141"/>
      <c r="J152" s="141"/>
      <c r="K152" s="141"/>
      <c r="L152" s="141"/>
      <c r="M152" s="141"/>
      <c r="N152" s="141"/>
      <c r="O152" s="141"/>
      <c r="P152" s="141"/>
      <c r="Q152" s="141"/>
    </row>
    <row r="153" spans="1:17" hidden="1" outlineLevel="2">
      <c r="A153" s="141" t="s">
        <v>340</v>
      </c>
      <c r="B153" s="141"/>
      <c r="C153" s="139"/>
      <c r="D153" s="165"/>
      <c r="E153" s="143" t="s">
        <v>557</v>
      </c>
      <c r="F153" s="164"/>
      <c r="G153" s="143" t="s">
        <v>207</v>
      </c>
      <c r="H153" s="159"/>
      <c r="I153" s="150"/>
      <c r="J153" s="151"/>
      <c r="K153" s="149">
        <f>SUMIFS(F_Inputs!F:F, F_Inputs!$A:$A, InpActive!$P$1, F_Inputs!$B:$B, InpActive!$A153)</f>
        <v>7.0899173009495137E-2</v>
      </c>
      <c r="L153" s="149">
        <f>SUMIFS(F_Inputs!G:G, F_Inputs!$A:$A, InpActive!$P$1, F_Inputs!$B:$B, InpActive!$A153)</f>
        <v>7.4691942896739943E-2</v>
      </c>
      <c r="M153" s="149">
        <f>SUMIFS(F_Inputs!H:H, F_Inputs!$A:$A, InpActive!$P$1, F_Inputs!$B:$B, InpActive!$A153)</f>
        <v>7.6529718899310539E-2</v>
      </c>
      <c r="N153" s="149">
        <f>SUMIFS(F_Inputs!I:I, F_Inputs!$A:$A, InpActive!$P$1, F_Inputs!$B:$B, InpActive!$A153)</f>
        <v>7.2884397047652982E-2</v>
      </c>
      <c r="O153" s="149">
        <f>SUMIFS(F_Inputs!J:J, F_Inputs!$A:$A, InpActive!$P$1, F_Inputs!$B:$B, InpActive!$A153)</f>
        <v>7.2976417134877569E-2</v>
      </c>
      <c r="P153" s="141"/>
      <c r="Q153" s="141"/>
    </row>
    <row r="154" spans="1:17" hidden="1" outlineLevel="2">
      <c r="A154" s="141" t="s">
        <v>350</v>
      </c>
      <c r="B154" s="141"/>
      <c r="C154" s="139"/>
      <c r="D154" s="165"/>
      <c r="E154" s="143" t="s">
        <v>558</v>
      </c>
      <c r="F154" s="164"/>
      <c r="G154" s="143" t="s">
        <v>207</v>
      </c>
      <c r="H154" s="159"/>
      <c r="I154" s="150"/>
      <c r="J154" s="151"/>
      <c r="K154" s="149">
        <f>SUMIFS(F_Inputs!F:F, F_Inputs!$A:$A, InpActive!$P$1, F_Inputs!$B:$B, InpActive!$A154)</f>
        <v>8.5133740185400833E-2</v>
      </c>
      <c r="L154" s="149">
        <f>SUMIFS(F_Inputs!G:G, F_Inputs!$A:$A, InpActive!$P$1, F_Inputs!$B:$B, InpActive!$A154)</f>
        <v>0.15324768679615161</v>
      </c>
      <c r="M154" s="149">
        <f>SUMIFS(F_Inputs!H:H, F_Inputs!$A:$A, InpActive!$P$1, F_Inputs!$B:$B, InpActive!$A154)</f>
        <v>0.15671050213163115</v>
      </c>
      <c r="N154" s="149">
        <f>SUMIFS(F_Inputs!I:I, F_Inputs!$A:$A, InpActive!$P$1, F_Inputs!$B:$B, InpActive!$A154)</f>
        <v>0.13271118418697025</v>
      </c>
      <c r="O154" s="149">
        <f>SUMIFS(F_Inputs!J:J, F_Inputs!$A:$A, InpActive!$P$1, F_Inputs!$B:$B, InpActive!$A154)</f>
        <v>0.10421523771176984</v>
      </c>
      <c r="P154" s="141"/>
      <c r="Q154" s="141"/>
    </row>
    <row r="155" spans="1:17" hidden="1" outlineLevel="2">
      <c r="A155" s="330"/>
      <c r="B155" s="141"/>
      <c r="C155" s="139"/>
      <c r="D155" s="165"/>
      <c r="E155" s="165"/>
      <c r="F155" s="143"/>
      <c r="G155" s="141"/>
      <c r="H155" s="143"/>
      <c r="I155" s="141"/>
      <c r="J155" s="141"/>
      <c r="K155" s="141"/>
      <c r="L155" s="141"/>
      <c r="M155" s="141"/>
      <c r="N155" s="141"/>
      <c r="O155" s="141"/>
      <c r="P155" s="141"/>
      <c r="Q155" s="141"/>
    </row>
    <row r="156" spans="1:17" hidden="1" outlineLevel="2">
      <c r="A156" s="141" t="s">
        <v>197</v>
      </c>
      <c r="B156" s="141"/>
      <c r="C156" s="139"/>
      <c r="D156" s="197" t="s">
        <v>492</v>
      </c>
      <c r="E156" s="143" t="s">
        <v>559</v>
      </c>
      <c r="F156" s="184">
        <f>SUMIFS('F_Inputs-APR &amp; PR19'!$Q:$Q, 'F_Inputs-APR &amp; PR19'!$A:$A, InpActive!$P$1, 'F_Inputs-APR &amp; PR19'!$B:$B, InpActive!$A156)</f>
        <v>45.340367252052197</v>
      </c>
      <c r="G156" s="143" t="s">
        <v>147</v>
      </c>
      <c r="H156" s="141"/>
      <c r="I156" s="141"/>
      <c r="J156" s="141"/>
      <c r="K156" s="141"/>
      <c r="L156" s="141"/>
      <c r="M156" s="141"/>
      <c r="N156" s="141"/>
      <c r="O156" s="141"/>
      <c r="Q156" s="141"/>
    </row>
    <row r="157" spans="1:17" hidden="1" outlineLevel="2">
      <c r="A157" s="330"/>
      <c r="B157" s="141"/>
      <c r="C157" s="139"/>
      <c r="D157" s="141"/>
      <c r="E157" s="143"/>
      <c r="F157" s="164"/>
      <c r="G157" s="143"/>
      <c r="H157" s="141"/>
      <c r="I157" s="141"/>
      <c r="J157" s="141"/>
      <c r="K157" s="141"/>
      <c r="L157" s="141"/>
      <c r="M157" s="141"/>
      <c r="N157" s="141"/>
      <c r="O157" s="141"/>
      <c r="Q157" s="141"/>
    </row>
    <row r="158" spans="1:17" hidden="1" outlineLevel="2">
      <c r="A158" s="330"/>
      <c r="B158" s="141"/>
      <c r="C158" s="139"/>
      <c r="D158" s="197" t="s">
        <v>502</v>
      </c>
      <c r="E158" s="143" t="s">
        <v>413</v>
      </c>
      <c r="F158" s="143"/>
      <c r="G158" s="143" t="s">
        <v>147</v>
      </c>
      <c r="H158" s="141"/>
      <c r="I158" s="141"/>
      <c r="J158" s="141"/>
      <c r="K158" s="161">
        <f>SUMIF('Consolidated actual totex inp'!$L:$L, InpActive!$E$158, 'Consolidated actual totex inp'!G:G)</f>
        <v>0.47699999999999998</v>
      </c>
      <c r="L158" s="161">
        <f>SUMIF('Consolidated actual totex inp'!$L:$L, InpActive!$E$158, 'Consolidated actual totex inp'!H:H)</f>
        <v>6.335</v>
      </c>
      <c r="M158" s="161">
        <f>SUMIF('Consolidated actual totex inp'!$L:$L, InpActive!$E$158, 'Consolidated actual totex inp'!I:I)</f>
        <v>0.499</v>
      </c>
      <c r="N158" s="161">
        <f>SUMIF('Consolidated actual totex inp'!$L:$L, InpActive!$E$158, 'Consolidated actual totex inp'!J:J)</f>
        <v>0.51418111628140983</v>
      </c>
      <c r="O158" s="161">
        <f>SUMIF('Consolidated actual totex inp'!$L:$L, InpActive!$E$158, 'Consolidated actual totex inp'!K:K)</f>
        <v>0.58799999999999997</v>
      </c>
      <c r="Q158" s="141"/>
    </row>
    <row r="159" spans="1:17" hidden="1" outlineLevel="2">
      <c r="A159" s="330"/>
      <c r="B159" s="141"/>
      <c r="C159" s="139"/>
      <c r="D159" s="197"/>
      <c r="E159" s="143"/>
      <c r="F159" s="143"/>
      <c r="G159" s="143"/>
      <c r="H159" s="141"/>
      <c r="I159" s="141"/>
      <c r="J159" s="141"/>
      <c r="K159" s="141"/>
      <c r="L159" s="141"/>
      <c r="M159" s="141"/>
      <c r="N159" s="141"/>
      <c r="O159" s="141"/>
      <c r="Q159" s="141"/>
    </row>
    <row r="160" spans="1:17" hidden="1" outlineLevel="2">
      <c r="A160" s="330"/>
      <c r="B160" s="141"/>
      <c r="C160" s="139"/>
      <c r="D160" s="197"/>
      <c r="E160" s="143" t="s">
        <v>560</v>
      </c>
      <c r="F160" s="141"/>
      <c r="G160" s="143" t="s">
        <v>207</v>
      </c>
      <c r="H160" s="141"/>
      <c r="I160" s="141"/>
      <c r="J160" s="141"/>
      <c r="K160" s="148">
        <v>0.2</v>
      </c>
      <c r="L160" s="148">
        <v>0.2</v>
      </c>
      <c r="M160" s="148">
        <v>0.2</v>
      </c>
      <c r="N160" s="148">
        <v>0.2</v>
      </c>
      <c r="O160" s="148">
        <v>0.2</v>
      </c>
      <c r="Q160" s="141"/>
    </row>
    <row r="161" spans="1:17" hidden="1" outlineLevel="2">
      <c r="A161" s="330"/>
      <c r="B161" s="141"/>
      <c r="C161" s="139"/>
      <c r="D161" s="141"/>
      <c r="E161" s="143"/>
      <c r="F161" s="143"/>
      <c r="G161" s="143"/>
      <c r="H161" s="141"/>
      <c r="I161" s="141"/>
      <c r="J161" s="141"/>
      <c r="K161" s="141"/>
      <c r="L161" s="141"/>
      <c r="M161" s="141"/>
      <c r="N161" s="141"/>
      <c r="O161" s="141"/>
      <c r="Q161" s="141"/>
    </row>
    <row r="162" spans="1:17" hidden="1" outlineLevel="2">
      <c r="A162" s="141"/>
      <c r="B162" s="141"/>
      <c r="C162" s="139"/>
      <c r="D162" s="141"/>
      <c r="E162" s="143" t="s">
        <v>561</v>
      </c>
      <c r="F162" s="149">
        <f>SUMIF('Non-fountain inputs'!$A$40:$A$56, InpActive!$P$1, 'Non-fountain inputs'!$E$40:$E$56)</f>
        <v>0.38500000000000001</v>
      </c>
      <c r="G162" s="143" t="s">
        <v>207</v>
      </c>
      <c r="H162" s="141"/>
      <c r="I162" s="141"/>
      <c r="J162" s="141"/>
      <c r="K162" s="141"/>
      <c r="L162" s="141"/>
      <c r="M162" s="141"/>
      <c r="N162" s="141"/>
      <c r="O162" s="141"/>
      <c r="Q162" s="141"/>
    </row>
    <row r="163" spans="1:17" hidden="1" outlineLevel="2">
      <c r="A163" s="330"/>
      <c r="B163" s="141"/>
      <c r="C163" s="139"/>
      <c r="D163" s="141"/>
      <c r="E163" s="143"/>
      <c r="F163" s="143"/>
      <c r="G163" s="143"/>
      <c r="H163" s="141"/>
      <c r="I163" s="141"/>
      <c r="J163" s="141"/>
      <c r="K163" s="141"/>
      <c r="L163" s="141"/>
      <c r="M163" s="141"/>
      <c r="N163" s="141"/>
      <c r="O163" s="141"/>
      <c r="Q163" s="141"/>
    </row>
    <row r="164" spans="1:17" hidden="1" outlineLevel="2">
      <c r="A164" s="330"/>
      <c r="B164" s="141"/>
      <c r="C164" s="165" t="s">
        <v>514</v>
      </c>
      <c r="D164" s="197"/>
      <c r="F164" s="143"/>
      <c r="G164" s="143"/>
      <c r="H164" s="141"/>
      <c r="I164" s="141"/>
      <c r="J164" s="141"/>
      <c r="K164" s="141"/>
      <c r="L164" s="141"/>
      <c r="M164" s="141"/>
      <c r="N164" s="141"/>
      <c r="O164" s="141"/>
      <c r="P164" s="141"/>
      <c r="Q164" s="141"/>
    </row>
    <row r="165" spans="1:17" hidden="1" outlineLevel="2">
      <c r="A165" s="330"/>
      <c r="B165" s="141"/>
      <c r="C165" s="139"/>
      <c r="D165" s="197" t="s">
        <v>502</v>
      </c>
      <c r="E165" t="s">
        <v>422</v>
      </c>
      <c r="F165" s="143"/>
      <c r="G165" s="143" t="s">
        <v>147</v>
      </c>
      <c r="H165" s="141"/>
      <c r="I165" s="141"/>
      <c r="J165" s="141"/>
      <c r="K165" s="161">
        <f>SUMIF('Consolidated actual totex inp'!$L:$L, InpActive!$E165, 'Consolidated actual totex inp'!G:G)</f>
        <v>0</v>
      </c>
      <c r="L165" s="161">
        <f>SUMIF('Consolidated actual totex inp'!$L:$L, InpActive!$E165, 'Consolidated actual totex inp'!H:H)</f>
        <v>0</v>
      </c>
      <c r="M165" s="161">
        <f>SUMIF('Consolidated actual totex inp'!$L:$L, InpActive!$E165, 'Consolidated actual totex inp'!I:I)</f>
        <v>0</v>
      </c>
      <c r="N165" s="161">
        <f>SUMIF('Consolidated actual totex inp'!$L:$L, InpActive!$E165, 'Consolidated actual totex inp'!J:J)</f>
        <v>0</v>
      </c>
      <c r="O165" s="161">
        <f>SUMIF('Consolidated actual totex inp'!$L:$L, InpActive!$E165, 'Consolidated actual totex inp'!K:K)</f>
        <v>0</v>
      </c>
      <c r="P165" s="141"/>
      <c r="Q165" s="141"/>
    </row>
    <row r="166" spans="1:17" hidden="1" outlineLevel="2">
      <c r="A166" s="330"/>
      <c r="B166" s="141"/>
      <c r="C166" s="139"/>
      <c r="D166" s="197" t="s">
        <v>492</v>
      </c>
      <c r="E166" t="s">
        <v>435</v>
      </c>
      <c r="F166" s="143"/>
      <c r="G166" s="143" t="s">
        <v>147</v>
      </c>
      <c r="H166" s="141"/>
      <c r="I166" s="141"/>
      <c r="J166" s="141"/>
      <c r="K166" s="161">
        <f>SUMIFS('Non-fountain inputs'!C$8:C$23, 'Non-fountain inputs'!$A$8:$A$23, InpActive!$P$1, 'Non-fountain inputs'!$B$8:$B$23, InpActive!$E166)</f>
        <v>0</v>
      </c>
      <c r="L166" s="161">
        <f>SUMIFS('Non-fountain inputs'!D$8:D$23, 'Non-fountain inputs'!$A$8:$A$23, InpActive!$P$1, 'Non-fountain inputs'!$B$8:$B$23, InpActive!$E166)</f>
        <v>0</v>
      </c>
      <c r="M166" s="161">
        <f>SUMIFS('Non-fountain inputs'!E$8:E$23, 'Non-fountain inputs'!$A$8:$A$23, InpActive!$P$1, 'Non-fountain inputs'!$B$8:$B$23, InpActive!$E166)</f>
        <v>0</v>
      </c>
      <c r="N166" s="161">
        <f>SUMIFS('Non-fountain inputs'!F$8:F$23, 'Non-fountain inputs'!$A$8:$A$23, InpActive!$P$1, 'Non-fountain inputs'!$B$8:$B$23, InpActive!$E166)</f>
        <v>0</v>
      </c>
      <c r="O166" s="161">
        <f>SUMIFS('Non-fountain inputs'!G$8:G$23, 'Non-fountain inputs'!$A$8:$A$23, InpActive!$P$1, 'Non-fountain inputs'!$B$8:$B$23, InpActive!$E166)</f>
        <v>0</v>
      </c>
      <c r="P166" s="141"/>
      <c r="Q166" s="141"/>
    </row>
    <row r="167" spans="1:17" hidden="1" outlineLevel="2">
      <c r="A167" s="141" t="s">
        <v>279</v>
      </c>
      <c r="B167" s="141"/>
      <c r="C167" s="139"/>
      <c r="D167" s="197"/>
      <c r="E167" t="s">
        <v>562</v>
      </c>
      <c r="F167" s="149">
        <f>SUMIFS(F_Inputs!H:H, F_Inputs!A:A, InpActive!$P$1, F_Inputs!B:B, InpActive!A167)</f>
        <v>0</v>
      </c>
      <c r="G167" s="143" t="s">
        <v>207</v>
      </c>
      <c r="H167" s="141"/>
      <c r="I167" s="141"/>
      <c r="J167" s="141"/>
      <c r="K167" s="141"/>
      <c r="L167" s="141"/>
      <c r="M167" s="141"/>
      <c r="N167" s="141"/>
      <c r="O167" s="141"/>
      <c r="P167" s="141"/>
      <c r="Q167" s="141"/>
    </row>
    <row r="168" spans="1:17" hidden="1" outlineLevel="2">
      <c r="A168" s="330"/>
      <c r="B168" s="141"/>
      <c r="C168" s="139"/>
      <c r="D168" s="197"/>
      <c r="G168" s="143"/>
      <c r="H168" s="141"/>
      <c r="I168" s="141"/>
      <c r="J168" s="141"/>
      <c r="K168" s="141"/>
      <c r="L168" s="141"/>
      <c r="M168" s="141"/>
      <c r="N168" s="141"/>
      <c r="O168" s="141"/>
      <c r="P168" s="141"/>
      <c r="Q168" s="141"/>
    </row>
    <row r="169" spans="1:17" hidden="1" outlineLevel="2">
      <c r="A169" s="330"/>
      <c r="B169" s="141"/>
      <c r="C169" s="165" t="s">
        <v>563</v>
      </c>
      <c r="D169" s="197"/>
      <c r="F169" s="143"/>
      <c r="G169" s="143"/>
      <c r="H169" s="141"/>
      <c r="I169" s="141"/>
      <c r="J169" s="141"/>
      <c r="K169" s="141"/>
      <c r="L169" s="141"/>
      <c r="M169" s="141"/>
      <c r="N169" s="141"/>
      <c r="O169" s="141"/>
      <c r="Q169" s="141"/>
    </row>
    <row r="170" spans="1:17" hidden="1" outlineLevel="2">
      <c r="A170" s="330"/>
      <c r="B170" s="141"/>
      <c r="C170" s="139"/>
      <c r="D170" s="197" t="s">
        <v>502</v>
      </c>
      <c r="E170" s="143" t="s">
        <v>564</v>
      </c>
      <c r="F170" s="141"/>
      <c r="G170" s="143" t="s">
        <v>147</v>
      </c>
      <c r="K170" s="161"/>
      <c r="L170" s="161"/>
      <c r="M170" s="161"/>
      <c r="N170" s="161"/>
      <c r="O170" s="161"/>
      <c r="Q170" s="141"/>
    </row>
    <row r="171" spans="1:17" hidden="1" outlineLevel="2">
      <c r="A171" s="330"/>
      <c r="B171" s="141"/>
      <c r="C171" s="197"/>
      <c r="F171" s="143"/>
      <c r="G171" s="141"/>
      <c r="H171" s="141"/>
      <c r="I171" s="141"/>
      <c r="J171" s="141"/>
      <c r="K171" s="141"/>
      <c r="L171" s="141"/>
      <c r="M171" s="141"/>
      <c r="N171" s="141"/>
      <c r="O171" s="141"/>
      <c r="Q171" s="141"/>
    </row>
    <row r="172" spans="1:17" hidden="1" outlineLevel="1">
      <c r="A172" s="330"/>
      <c r="B172" s="141"/>
      <c r="C172" s="139"/>
      <c r="D172" s="141"/>
      <c r="H172" s="141"/>
      <c r="I172" s="141"/>
      <c r="J172" s="141"/>
      <c r="K172" s="141"/>
      <c r="L172" s="141"/>
      <c r="M172" s="141"/>
      <c r="N172" s="141"/>
      <c r="O172" s="141"/>
      <c r="Q172" s="141"/>
    </row>
    <row r="173" spans="1:17" hidden="1" outlineLevel="1" collapsed="1">
      <c r="A173" s="330"/>
      <c r="B173" s="138" t="s">
        <v>565</v>
      </c>
      <c r="C173" s="139"/>
      <c r="D173" s="141"/>
      <c r="E173" s="142"/>
      <c r="F173" s="164"/>
      <c r="G173" s="142"/>
      <c r="H173" s="141"/>
      <c r="I173" s="141"/>
      <c r="J173" s="141"/>
      <c r="K173" s="141"/>
      <c r="L173" s="141"/>
      <c r="M173" s="141"/>
      <c r="N173" s="141"/>
      <c r="O173" s="141"/>
      <c r="Q173" s="141"/>
    </row>
    <row r="174" spans="1:17" hidden="1" outlineLevel="2">
      <c r="A174" s="330"/>
      <c r="B174" s="139"/>
      <c r="C174" s="165" t="s">
        <v>491</v>
      </c>
      <c r="D174" s="165"/>
      <c r="E174" s="289"/>
      <c r="F174" s="141"/>
      <c r="G174" s="143"/>
      <c r="H174" s="141"/>
      <c r="I174" s="141"/>
      <c r="J174" s="141"/>
      <c r="K174" s="141"/>
      <c r="L174" s="141"/>
      <c r="M174" s="141"/>
      <c r="N174" s="141"/>
      <c r="O174" s="141"/>
      <c r="Q174" s="141"/>
    </row>
    <row r="175" spans="1:17" hidden="1" outlineLevel="2">
      <c r="A175" s="330"/>
      <c r="B175" s="139"/>
      <c r="C175" s="141"/>
      <c r="D175" s="197" t="s">
        <v>492</v>
      </c>
      <c r="E175" s="143" t="s">
        <v>566</v>
      </c>
      <c r="F175" s="184"/>
      <c r="G175" s="143" t="s">
        <v>147</v>
      </c>
      <c r="H175" s="141"/>
      <c r="I175" s="141"/>
      <c r="J175" s="141"/>
      <c r="K175" s="141"/>
      <c r="L175" s="141"/>
      <c r="M175" s="141"/>
      <c r="N175" s="141"/>
      <c r="O175" s="141"/>
      <c r="Q175" s="141"/>
    </row>
    <row r="176" spans="1:17" hidden="1" outlineLevel="2">
      <c r="A176" s="330"/>
      <c r="B176" s="139"/>
      <c r="C176" s="141"/>
      <c r="D176" s="141"/>
      <c r="E176" s="143"/>
      <c r="F176" s="142"/>
      <c r="G176" s="143"/>
      <c r="H176" s="141"/>
      <c r="I176" s="141"/>
      <c r="J176" s="141"/>
      <c r="K176" s="141"/>
      <c r="L176" s="141"/>
      <c r="M176" s="141"/>
      <c r="N176" s="141"/>
      <c r="O176" s="141"/>
      <c r="Q176" s="141"/>
    </row>
    <row r="177" spans="1:17" hidden="1" outlineLevel="2">
      <c r="A177" s="330"/>
      <c r="B177" s="139"/>
      <c r="C177" s="141"/>
      <c r="D177" s="141"/>
      <c r="E177" s="143" t="s">
        <v>567</v>
      </c>
      <c r="F177" s="164"/>
      <c r="G177" s="143" t="s">
        <v>207</v>
      </c>
      <c r="H177" s="159"/>
      <c r="I177" s="150"/>
      <c r="J177" s="151"/>
      <c r="K177" s="149"/>
      <c r="L177" s="149"/>
      <c r="M177" s="149"/>
      <c r="N177" s="149"/>
      <c r="O177" s="149"/>
      <c r="Q177" s="141"/>
    </row>
    <row r="178" spans="1:17" hidden="1" outlineLevel="2">
      <c r="A178" s="330"/>
      <c r="B178" s="139"/>
      <c r="C178" s="141"/>
      <c r="D178" s="141"/>
      <c r="E178" s="143" t="s">
        <v>568</v>
      </c>
      <c r="F178" s="164"/>
      <c r="G178" s="143" t="s">
        <v>207</v>
      </c>
      <c r="H178" s="159"/>
      <c r="I178" s="150"/>
      <c r="J178" s="151"/>
      <c r="K178" s="149"/>
      <c r="L178" s="149"/>
      <c r="M178" s="149"/>
      <c r="N178" s="149"/>
      <c r="O178" s="149"/>
      <c r="Q178" s="141"/>
    </row>
    <row r="179" spans="1:17" hidden="1" outlineLevel="2">
      <c r="A179" s="330"/>
      <c r="B179" s="139"/>
      <c r="C179" s="141"/>
      <c r="D179" s="141"/>
      <c r="E179" s="143"/>
      <c r="F179" s="164"/>
      <c r="G179" s="143"/>
      <c r="H179" s="159"/>
      <c r="I179" s="150"/>
      <c r="J179" s="151"/>
      <c r="K179" s="151"/>
      <c r="L179" s="151"/>
      <c r="M179" s="151"/>
      <c r="N179" s="151"/>
      <c r="O179" s="151"/>
      <c r="Q179" s="141"/>
    </row>
    <row r="180" spans="1:17" hidden="1" outlineLevel="2">
      <c r="A180" s="330"/>
      <c r="B180" s="139"/>
      <c r="C180" s="141"/>
      <c r="D180" s="141"/>
      <c r="E180" s="143" t="s">
        <v>569</v>
      </c>
      <c r="F180" s="164"/>
      <c r="G180" s="143" t="s">
        <v>207</v>
      </c>
      <c r="H180" s="159"/>
      <c r="I180" s="150"/>
      <c r="J180" s="151"/>
      <c r="K180" s="149">
        <v>2.2782122824139342E-2</v>
      </c>
      <c r="L180" s="149">
        <v>3.0945242268901073E-2</v>
      </c>
      <c r="M180" s="149">
        <v>3.3754257935438035E-2</v>
      </c>
      <c r="N180" s="149">
        <v>3.6505436581443139E-2</v>
      </c>
      <c r="O180" s="149">
        <v>4.2505073011069643E-2</v>
      </c>
      <c r="Q180" s="141"/>
    </row>
    <row r="181" spans="1:17" hidden="1" outlineLevel="2">
      <c r="A181" s="330"/>
      <c r="B181" s="139"/>
      <c r="C181" s="141"/>
      <c r="D181" s="141"/>
      <c r="E181" s="143" t="s">
        <v>570</v>
      </c>
      <c r="F181" s="164"/>
      <c r="G181" s="143" t="s">
        <v>207</v>
      </c>
      <c r="H181" s="159"/>
      <c r="I181" s="150"/>
      <c r="J181" s="151"/>
      <c r="K181" s="149">
        <v>0.21021636230219051</v>
      </c>
      <c r="L181" s="149">
        <v>0.30024780223592445</v>
      </c>
      <c r="M181" s="149">
        <v>0.18750495628982533</v>
      </c>
      <c r="N181" s="149">
        <v>0.1581087660791278</v>
      </c>
      <c r="O181" s="149">
        <v>-2.2570019528059312E-2</v>
      </c>
      <c r="Q181" s="141"/>
    </row>
    <row r="182" spans="1:17" hidden="1" outlineLevel="2">
      <c r="A182" s="330"/>
      <c r="B182" s="139"/>
      <c r="C182" s="141"/>
      <c r="D182" s="141"/>
      <c r="E182" s="143"/>
      <c r="F182" s="164"/>
      <c r="G182" s="143"/>
      <c r="H182" s="159"/>
      <c r="I182" s="150"/>
      <c r="J182" s="151"/>
      <c r="K182" s="151"/>
      <c r="L182" s="151"/>
      <c r="M182" s="151"/>
      <c r="N182" s="151"/>
      <c r="O182" s="151"/>
      <c r="Q182" s="141"/>
    </row>
    <row r="183" spans="1:17" hidden="1" outlineLevel="2">
      <c r="A183" s="330"/>
      <c r="B183" s="139"/>
      <c r="C183" s="165" t="s">
        <v>501</v>
      </c>
      <c r="D183" s="165"/>
      <c r="E183" s="143"/>
      <c r="F183" s="141"/>
      <c r="G183" s="143"/>
      <c r="H183" s="141"/>
      <c r="I183" s="141"/>
      <c r="J183" s="141"/>
      <c r="K183" s="141"/>
      <c r="L183" s="141"/>
      <c r="M183" s="141"/>
      <c r="N183" s="141"/>
      <c r="O183" s="141"/>
      <c r="Q183" s="141"/>
    </row>
    <row r="184" spans="1:17" hidden="1" outlineLevel="2">
      <c r="A184" s="330"/>
      <c r="B184" s="139"/>
      <c r="C184" s="141"/>
      <c r="D184" s="197" t="s">
        <v>502</v>
      </c>
      <c r="E184" s="143" t="s">
        <v>409</v>
      </c>
      <c r="F184" s="143"/>
      <c r="G184" s="143" t="s">
        <v>147</v>
      </c>
      <c r="K184" s="161">
        <f>SUMIF('Consolidated actual totex inp'!$L$59:$L$83, InpActive!$E$184, 'Consolidated actual totex inp'!G$59:G$83)</f>
        <v>19.248999999999999</v>
      </c>
      <c r="L184" s="161">
        <f>SUMIF('Consolidated actual totex inp'!$L$59:$L$83, InpActive!$E$184, 'Consolidated actual totex inp'!H$59:H$83)</f>
        <v>29.329000000000001</v>
      </c>
      <c r="M184" s="161">
        <f>SUMIF('Consolidated actual totex inp'!$L$59:$L$83, InpActive!$E$184, 'Consolidated actual totex inp'!I$59:I$83)</f>
        <v>33.323999999999998</v>
      </c>
      <c r="N184" s="161">
        <f>SUMIF('Consolidated actual totex inp'!$L$59:$L$83, InpActive!$E$184, 'Consolidated actual totex inp'!J$59:J$83)</f>
        <v>31.895089649008348</v>
      </c>
      <c r="O184" s="161">
        <f>SUMIF('Consolidated actual totex inp'!$L$59:$L$83, InpActive!$E$184, 'Consolidated actual totex inp'!K$59:K$83)</f>
        <v>28.422000000000001</v>
      </c>
      <c r="Q184" s="141"/>
    </row>
    <row r="185" spans="1:17" hidden="1" outlineLevel="2">
      <c r="A185" s="330"/>
      <c r="B185" s="139"/>
      <c r="C185" s="141"/>
      <c r="D185" s="197" t="s">
        <v>492</v>
      </c>
      <c r="E185" s="143" t="s">
        <v>571</v>
      </c>
      <c r="F185" s="161">
        <f>'Non-fountain inputs'!I204</f>
        <v>119.8</v>
      </c>
      <c r="G185" s="143" t="s">
        <v>147</v>
      </c>
      <c r="Q185" s="141"/>
    </row>
    <row r="186" spans="1:17" hidden="1" outlineLevel="2">
      <c r="A186" s="330"/>
      <c r="B186" s="139"/>
      <c r="C186" s="141"/>
      <c r="D186" s="197" t="s">
        <v>502</v>
      </c>
      <c r="E186" s="143" t="s">
        <v>572</v>
      </c>
      <c r="F186" s="141"/>
      <c r="G186" s="143" t="s">
        <v>147</v>
      </c>
      <c r="K186" s="161"/>
      <c r="L186" s="161"/>
      <c r="M186" s="161"/>
      <c r="N186" s="161"/>
      <c r="O186" s="161"/>
      <c r="Q186" s="141"/>
    </row>
    <row r="187" spans="1:17" hidden="1" outlineLevel="2">
      <c r="A187" s="330"/>
      <c r="B187" s="139"/>
      <c r="C187" s="141"/>
      <c r="D187" s="197"/>
      <c r="E187" s="143"/>
      <c r="F187" s="143"/>
      <c r="G187" s="143"/>
      <c r="Q187" s="141"/>
    </row>
    <row r="188" spans="1:17" hidden="1" outlineLevel="2">
      <c r="A188" s="330"/>
      <c r="B188" s="139"/>
      <c r="C188" s="141"/>
      <c r="D188" s="197" t="s">
        <v>492</v>
      </c>
      <c r="E188" s="141" t="s">
        <v>573</v>
      </c>
      <c r="F188" s="143"/>
      <c r="G188" s="143" t="s">
        <v>147</v>
      </c>
      <c r="K188" s="161"/>
      <c r="L188" s="161"/>
      <c r="M188" s="161"/>
      <c r="N188" s="161"/>
      <c r="O188" s="161"/>
      <c r="Q188" s="141"/>
    </row>
    <row r="189" spans="1:17" hidden="1" outlineLevel="2">
      <c r="A189" s="330"/>
      <c r="B189" s="139"/>
      <c r="C189" s="141"/>
      <c r="D189" s="197"/>
      <c r="E189" s="141"/>
      <c r="F189" s="143"/>
      <c r="G189" s="143"/>
      <c r="Q189" s="141"/>
    </row>
    <row r="190" spans="1:17" hidden="1" outlineLevel="2">
      <c r="A190" s="138"/>
      <c r="B190" s="139"/>
      <c r="C190" s="141"/>
      <c r="D190" s="141"/>
      <c r="E190" s="143" t="s">
        <v>574</v>
      </c>
      <c r="F190" s="149">
        <v>7.4999999999999997E-2</v>
      </c>
      <c r="G190" s="143" t="s">
        <v>207</v>
      </c>
      <c r="H190" s="141"/>
      <c r="I190" s="141"/>
      <c r="J190" s="141"/>
      <c r="K190" s="141"/>
      <c r="L190" s="141"/>
      <c r="M190" s="141"/>
      <c r="N190" s="141"/>
      <c r="O190" s="141"/>
      <c r="Q190" s="141"/>
    </row>
    <row r="191" spans="1:17" hidden="1" outlineLevel="1">
      <c r="A191" s="138"/>
      <c r="B191" s="141"/>
      <c r="C191" s="139"/>
      <c r="D191" s="141"/>
      <c r="H191" s="141"/>
      <c r="I191" s="141"/>
      <c r="J191" s="141"/>
      <c r="K191" s="141"/>
      <c r="L191" s="141"/>
      <c r="M191" s="141"/>
      <c r="N191" s="141"/>
      <c r="O191" s="141"/>
      <c r="Q191" s="141"/>
    </row>
    <row r="192" spans="1:17"/>
    <row r="193" spans="1:20" ht="13.5" customHeight="1">
      <c r="A193" s="5" t="s">
        <v>575</v>
      </c>
      <c r="B193" s="5"/>
      <c r="C193" s="6"/>
      <c r="D193" s="5"/>
      <c r="E193" s="5"/>
      <c r="F193" s="5"/>
      <c r="G193" s="5"/>
      <c r="H193" s="5"/>
      <c r="I193" s="5"/>
      <c r="J193" s="5"/>
      <c r="K193" s="5"/>
      <c r="L193" s="5"/>
      <c r="M193" s="5"/>
      <c r="N193" s="5"/>
      <c r="O193" s="5"/>
      <c r="P193" s="5"/>
      <c r="Q193" s="5"/>
      <c r="R193" s="5"/>
      <c r="S193" s="5"/>
      <c r="T193" s="5"/>
    </row>
    <row r="194" spans="1:20" outlineLevel="1"/>
    <row r="195" spans="1:20" outlineLevel="1">
      <c r="C195" s="139" t="s">
        <v>490</v>
      </c>
    </row>
    <row r="196" spans="1:20" outlineLevel="1"/>
    <row r="197" spans="1:20" outlineLevel="1">
      <c r="E197" t="s">
        <v>416</v>
      </c>
      <c r="G197" t="s">
        <v>147</v>
      </c>
      <c r="H197" s="302">
        <f xml:space="preserve"> SUM(K197:O197)</f>
        <v>0</v>
      </c>
      <c r="K197" s="161">
        <f>SUMIF('Consolidated actual totex inp'!$L$59:$L$79, InpActive!$E197, 'Consolidated actual totex inp'!G$59:G$79)</f>
        <v>0</v>
      </c>
      <c r="L197" s="161">
        <f>SUMIF('Consolidated actual totex inp'!$L$59:$L$79, InpActive!$E197, 'Consolidated actual totex inp'!H$59:H$79)</f>
        <v>0</v>
      </c>
      <c r="M197" s="161">
        <f>SUMIF('Consolidated actual totex inp'!$L$59:$L$79, InpActive!$E197, 'Consolidated actual totex inp'!I$59:I$79)</f>
        <v>0</v>
      </c>
      <c r="N197" s="161">
        <f>SUMIF('Consolidated actual totex inp'!$L$59:$L$79, InpActive!$E197, 'Consolidated actual totex inp'!J$59:J$79)</f>
        <v>0</v>
      </c>
      <c r="O197" s="161">
        <f>SUMIF('Consolidated actual totex inp'!$L$59:$L$79, InpActive!$E197, 'Consolidated actual totex inp'!K$59:K$79)</f>
        <v>0</v>
      </c>
    </row>
    <row r="198" spans="1:20" outlineLevel="1">
      <c r="A198" s="141" t="s">
        <v>370</v>
      </c>
      <c r="E198" t="s">
        <v>371</v>
      </c>
      <c r="G198" t="s">
        <v>147</v>
      </c>
      <c r="H198" s="302">
        <f xml:space="preserve"> SUM(K198:O198)</f>
        <v>0</v>
      </c>
      <c r="K198" s="161">
        <f>SUMIF(F_Inputs!$B:$B, InpActive!$A198, F_Inputs!F:F)</f>
        <v>0</v>
      </c>
      <c r="L198" s="161">
        <f>SUMIF(F_Inputs!$B:$B, InpActive!$A198, F_Inputs!G:G)</f>
        <v>0</v>
      </c>
      <c r="M198" s="161">
        <f>SUMIF(F_Inputs!$B:$B, InpActive!$A198, F_Inputs!H:H)</f>
        <v>0</v>
      </c>
      <c r="N198" s="161">
        <f>SUMIF(F_Inputs!$B:$B, InpActive!$A198, F_Inputs!I:I)</f>
        <v>0</v>
      </c>
      <c r="O198" s="161">
        <f>SUMIF(F_Inputs!$B:$B, InpActive!$A198, F_Inputs!J:J)</f>
        <v>0</v>
      </c>
    </row>
    <row r="199" spans="1:20" outlineLevel="1">
      <c r="A199" s="141"/>
    </row>
    <row r="200" spans="1:20" outlineLevel="1">
      <c r="A200" s="141"/>
      <c r="C200" s="139" t="s">
        <v>516</v>
      </c>
    </row>
    <row r="201" spans="1:20" outlineLevel="1">
      <c r="A201" s="141"/>
    </row>
    <row r="202" spans="1:20" outlineLevel="1">
      <c r="A202" s="141"/>
      <c r="E202" t="s">
        <v>417</v>
      </c>
      <c r="G202" t="s">
        <v>147</v>
      </c>
      <c r="H202" s="302">
        <f xml:space="preserve"> SUM(K202:O202)</f>
        <v>0</v>
      </c>
      <c r="K202" s="161">
        <f>SUMIF('Consolidated actual totex inp'!$L$59:$L$79, InpActive!$E202, 'Consolidated actual totex inp'!G$59:G$79)</f>
        <v>0</v>
      </c>
      <c r="L202" s="161">
        <f>SUMIF('Consolidated actual totex inp'!$L$59:$L$79, InpActive!$E202, 'Consolidated actual totex inp'!H$59:H$79)</f>
        <v>0</v>
      </c>
      <c r="M202" s="161">
        <f>SUMIF('Consolidated actual totex inp'!$L$59:$L$79, InpActive!$E202, 'Consolidated actual totex inp'!I$59:I$79)</f>
        <v>0</v>
      </c>
      <c r="N202" s="161">
        <f>SUMIF('Consolidated actual totex inp'!$L$59:$L$79, InpActive!$E202, 'Consolidated actual totex inp'!J$59:J$79)</f>
        <v>0</v>
      </c>
      <c r="O202" s="161">
        <f>SUMIF('Consolidated actual totex inp'!$L$59:$L$79, InpActive!$E202, 'Consolidated actual totex inp'!K$59:K$79)</f>
        <v>0</v>
      </c>
    </row>
    <row r="203" spans="1:20" outlineLevel="1">
      <c r="A203" s="141" t="s">
        <v>372</v>
      </c>
      <c r="E203" t="s">
        <v>576</v>
      </c>
      <c r="G203" t="s">
        <v>147</v>
      </c>
      <c r="H203" s="317">
        <f xml:space="preserve"> SUM(K203:O203)</f>
        <v>0</v>
      </c>
      <c r="K203" s="327">
        <f>SUMIF(F_Inputs!$B:$B, InpActive!$A203, F_Inputs!F:F)</f>
        <v>0</v>
      </c>
      <c r="L203" s="327">
        <f>SUMIF(F_Inputs!$B:$B, InpActive!$A203, F_Inputs!G:G)</f>
        <v>0</v>
      </c>
      <c r="M203" s="327">
        <f>SUMIF(F_Inputs!$B:$B, InpActive!$A203, F_Inputs!H:H)</f>
        <v>0</v>
      </c>
      <c r="N203" s="327">
        <f>SUMIF(F_Inputs!$B:$B, InpActive!$A203, F_Inputs!I:I)</f>
        <v>0</v>
      </c>
      <c r="O203" s="327">
        <f>SUMIF(F_Inputs!$B:$B, InpActive!$A203, F_Inputs!J:J)</f>
        <v>0</v>
      </c>
    </row>
    <row r="204" spans="1:20" outlineLevel="1">
      <c r="A204" s="141"/>
    </row>
    <row r="205" spans="1:20" outlineLevel="1">
      <c r="A205" s="141"/>
      <c r="C205" s="139" t="s">
        <v>536</v>
      </c>
    </row>
    <row r="206" spans="1:20" outlineLevel="1">
      <c r="A206" s="141"/>
    </row>
    <row r="207" spans="1:20" outlineLevel="1">
      <c r="A207" s="141"/>
      <c r="E207" t="s">
        <v>418</v>
      </c>
      <c r="G207" t="s">
        <v>147</v>
      </c>
      <c r="H207" s="302">
        <f xml:space="preserve"> SUM(K207:O207)</f>
        <v>0</v>
      </c>
      <c r="K207" s="161">
        <f>SUMIF('Consolidated actual totex inp'!$L$59:$L$79, InpActive!$E207, 'Consolidated actual totex inp'!G$59:G$79)</f>
        <v>0</v>
      </c>
      <c r="L207" s="161">
        <f>SUMIF('Consolidated actual totex inp'!$L$59:$L$79, InpActive!$E207, 'Consolidated actual totex inp'!H$59:H$79)</f>
        <v>0</v>
      </c>
      <c r="M207" s="161">
        <f>SUMIF('Consolidated actual totex inp'!$L$59:$L$79, InpActive!$E207, 'Consolidated actual totex inp'!I$59:I$79)</f>
        <v>0</v>
      </c>
      <c r="N207" s="161">
        <f>SUMIF('Consolidated actual totex inp'!$L$59:$L$79, InpActive!$E207, 'Consolidated actual totex inp'!J$59:J$79)</f>
        <v>0</v>
      </c>
      <c r="O207" s="161">
        <f>SUMIF('Consolidated actual totex inp'!$L$59:$L$79, InpActive!$E207, 'Consolidated actual totex inp'!K$59:K$79)</f>
        <v>0</v>
      </c>
    </row>
    <row r="208" spans="1:20" outlineLevel="1">
      <c r="A208" s="141" t="s">
        <v>374</v>
      </c>
      <c r="E208" t="s">
        <v>577</v>
      </c>
      <c r="G208" t="s">
        <v>147</v>
      </c>
      <c r="H208" s="302">
        <f xml:space="preserve"> SUM(K208:O208)</f>
        <v>0</v>
      </c>
      <c r="K208" s="161">
        <f>SUMIF(F_Inputs!$B:$B, InpActive!$A208, F_Inputs!F:F)</f>
        <v>0</v>
      </c>
      <c r="L208" s="161">
        <f>SUMIF(F_Inputs!$B:$B, InpActive!$A208, F_Inputs!G:G)</f>
        <v>0</v>
      </c>
      <c r="M208" s="161">
        <f>SUMIF(F_Inputs!$B:$B, InpActive!$A208, F_Inputs!H:H)</f>
        <v>0</v>
      </c>
      <c r="N208" s="161">
        <f>SUMIF(F_Inputs!$B:$B, InpActive!$A208, F_Inputs!I:I)</f>
        <v>0</v>
      </c>
      <c r="O208" s="161">
        <f>SUMIF(F_Inputs!$B:$B, InpActive!$A208, F_Inputs!J:J)</f>
        <v>0</v>
      </c>
    </row>
    <row r="209" spans="1:20" outlineLevel="1"/>
    <row r="210" spans="1:20" outlineLevel="1"/>
    <row r="211" spans="1:20" outlineLevel="1">
      <c r="D211" s="165" t="s">
        <v>578</v>
      </c>
    </row>
    <row r="212" spans="1:20" outlineLevel="1">
      <c r="E212" t="s">
        <v>446</v>
      </c>
      <c r="F212" s="148">
        <v>0.1</v>
      </c>
      <c r="G212" t="s">
        <v>207</v>
      </c>
    </row>
    <row r="213" spans="1:20" outlineLevel="1">
      <c r="E213" t="s">
        <v>447</v>
      </c>
      <c r="F213" s="148">
        <v>0.75</v>
      </c>
      <c r="G213" t="s">
        <v>207</v>
      </c>
    </row>
    <row r="214" spans="1:20"/>
    <row r="215" spans="1:20" ht="13.5" customHeight="1" collapsed="1">
      <c r="A215" s="5" t="s">
        <v>579</v>
      </c>
      <c r="B215" s="5"/>
      <c r="C215" s="6"/>
      <c r="D215" s="5"/>
      <c r="E215" s="5"/>
      <c r="F215" s="5"/>
      <c r="G215" s="5"/>
      <c r="H215" s="5"/>
      <c r="I215" s="5"/>
      <c r="J215" s="5"/>
      <c r="K215" s="5"/>
      <c r="L215" s="5"/>
      <c r="M215" s="5"/>
      <c r="N215" s="5"/>
      <c r="O215" s="5"/>
      <c r="P215" s="5"/>
      <c r="Q215" s="5"/>
      <c r="R215" s="5"/>
      <c r="S215" s="5"/>
      <c r="T215" s="5"/>
    </row>
    <row r="216" spans="1:20" hidden="1" outlineLevel="1"/>
    <row r="217" spans="1:20" hidden="1" outlineLevel="1">
      <c r="D217" s="188" t="s">
        <v>580</v>
      </c>
    </row>
    <row r="218" spans="1:20" hidden="1" outlineLevel="1">
      <c r="E218" t="s">
        <v>581</v>
      </c>
      <c r="F218" s="184">
        <v>103.2</v>
      </c>
      <c r="G218" t="s">
        <v>582</v>
      </c>
    </row>
    <row r="219" spans="1:20" hidden="1" outlineLevel="1">
      <c r="E219" t="s">
        <v>583</v>
      </c>
      <c r="F219" s="184">
        <v>103.5</v>
      </c>
      <c r="G219" t="s">
        <v>582</v>
      </c>
    </row>
    <row r="220" spans="1:20" hidden="1" outlineLevel="1">
      <c r="E220" t="s">
        <v>584</v>
      </c>
      <c r="F220" s="184">
        <v>103.5</v>
      </c>
      <c r="G220" t="s">
        <v>582</v>
      </c>
    </row>
    <row r="221" spans="1:20" hidden="1" outlineLevel="1">
      <c r="E221" t="s">
        <v>585</v>
      </c>
      <c r="F221" s="184">
        <v>103.5</v>
      </c>
      <c r="G221" t="s">
        <v>582</v>
      </c>
    </row>
    <row r="222" spans="1:20" hidden="1" outlineLevel="1">
      <c r="E222" t="s">
        <v>586</v>
      </c>
      <c r="F222" s="184">
        <v>104</v>
      </c>
      <c r="G222" t="s">
        <v>582</v>
      </c>
    </row>
    <row r="223" spans="1:20" hidden="1" outlineLevel="1">
      <c r="E223" t="s">
        <v>587</v>
      </c>
      <c r="F223" s="184">
        <v>104.3</v>
      </c>
      <c r="G223" t="s">
        <v>582</v>
      </c>
    </row>
    <row r="224" spans="1:20" hidden="1" outlineLevel="1">
      <c r="E224" t="s">
        <v>588</v>
      </c>
      <c r="F224" s="184">
        <v>104.4</v>
      </c>
      <c r="G224" t="s">
        <v>582</v>
      </c>
    </row>
    <row r="225" spans="4:16" hidden="1" outlineLevel="1">
      <c r="E225" t="s">
        <v>589</v>
      </c>
      <c r="F225" s="184">
        <v>104.7</v>
      </c>
      <c r="G225" t="s">
        <v>582</v>
      </c>
    </row>
    <row r="226" spans="4:16" hidden="1" outlineLevel="1">
      <c r="E226" t="s">
        <v>590</v>
      </c>
      <c r="F226" s="184">
        <v>105</v>
      </c>
      <c r="G226" t="s">
        <v>582</v>
      </c>
    </row>
    <row r="227" spans="4:16" hidden="1" outlineLevel="1">
      <c r="E227" t="s">
        <v>591</v>
      </c>
      <c r="F227" s="184">
        <v>104.5</v>
      </c>
      <c r="G227" t="s">
        <v>582</v>
      </c>
    </row>
    <row r="228" spans="4:16" hidden="1" outlineLevel="1">
      <c r="E228" t="s">
        <v>592</v>
      </c>
      <c r="F228" s="184">
        <v>104.9</v>
      </c>
      <c r="G228" t="s">
        <v>582</v>
      </c>
    </row>
    <row r="229" spans="4:16" hidden="1" outlineLevel="1">
      <c r="E229" t="s">
        <v>593</v>
      </c>
      <c r="F229" s="184">
        <v>105.1</v>
      </c>
      <c r="G229" t="s">
        <v>582</v>
      </c>
    </row>
    <row r="230" spans="4:16" hidden="1" outlineLevel="1"/>
    <row r="231" spans="4:16" hidden="1" outlineLevel="1">
      <c r="D231" s="188" t="s">
        <v>594</v>
      </c>
    </row>
    <row r="232" spans="4:16" hidden="1" outlineLevel="1">
      <c r="E232" t="s">
        <v>581</v>
      </c>
      <c r="G232" t="s">
        <v>582</v>
      </c>
      <c r="J232" s="184">
        <v>107.6</v>
      </c>
      <c r="K232" s="184">
        <f>F_Inputs!F40</f>
        <v>108.6</v>
      </c>
      <c r="L232" s="184">
        <f>F_Inputs!G40</f>
        <v>110.4</v>
      </c>
      <c r="M232" s="184">
        <f>F_Inputs!H40</f>
        <v>119</v>
      </c>
      <c r="N232" s="184">
        <f>F_Inputs!I40</f>
        <v>128.30000000000001</v>
      </c>
      <c r="O232" s="184">
        <f>F_Inputs!J40</f>
        <v>132.19999999999999</v>
      </c>
      <c r="P232" s="184">
        <f>F_Inputs!K40</f>
        <v>133.18422813773361</v>
      </c>
    </row>
    <row r="233" spans="4:16" hidden="1" outlineLevel="1">
      <c r="E233" t="s">
        <v>583</v>
      </c>
      <c r="G233" t="s">
        <v>582</v>
      </c>
      <c r="J233" s="184">
        <v>107.9</v>
      </c>
      <c r="K233" s="184">
        <f>F_Inputs!F41</f>
        <v>108.6</v>
      </c>
      <c r="L233" s="184">
        <f>F_Inputs!G41</f>
        <v>111</v>
      </c>
      <c r="M233" s="184">
        <f>F_Inputs!H41</f>
        <v>119.7</v>
      </c>
      <c r="N233" s="184">
        <f>F_Inputs!I41</f>
        <v>129.1</v>
      </c>
      <c r="O233" s="184">
        <f>F_Inputs!J41</f>
        <v>132.69999999999999</v>
      </c>
      <c r="P233" s="184">
        <f>F_Inputs!K41</f>
        <v>133.25927789457521</v>
      </c>
    </row>
    <row r="234" spans="4:16" hidden="1" outlineLevel="1">
      <c r="E234" t="s">
        <v>584</v>
      </c>
      <c r="G234" t="s">
        <v>582</v>
      </c>
      <c r="J234" s="184">
        <v>107.9</v>
      </c>
      <c r="K234" s="184">
        <f>F_Inputs!F42</f>
        <v>108.8</v>
      </c>
      <c r="L234" s="184">
        <f>F_Inputs!G42</f>
        <v>111.4</v>
      </c>
      <c r="M234" s="184">
        <f>F_Inputs!H42</f>
        <v>120.5</v>
      </c>
      <c r="N234" s="184">
        <f>F_Inputs!I42</f>
        <v>129.4</v>
      </c>
      <c r="O234" s="184">
        <f>F_Inputs!J42</f>
        <v>133</v>
      </c>
      <c r="P234" s="184">
        <f>F_Inputs!K42</f>
        <v>133.33436994220509</v>
      </c>
    </row>
    <row r="235" spans="4:16" hidden="1" outlineLevel="1">
      <c r="E235" t="s">
        <v>585</v>
      </c>
      <c r="G235" t="s">
        <v>582</v>
      </c>
      <c r="J235" s="184">
        <v>108</v>
      </c>
      <c r="K235" s="184">
        <f>F_Inputs!F43</f>
        <v>109.2</v>
      </c>
      <c r="L235" s="184">
        <f>F_Inputs!G43</f>
        <v>111.4</v>
      </c>
      <c r="M235" s="184">
        <f>F_Inputs!H43</f>
        <v>121.2</v>
      </c>
      <c r="N235" s="184">
        <f>F_Inputs!I43</f>
        <v>129</v>
      </c>
      <c r="O235" s="184">
        <f>F_Inputs!J43</f>
        <v>132.9</v>
      </c>
      <c r="P235" s="184">
        <f>F_Inputs!K43</f>
        <v>133.40950430445429</v>
      </c>
    </row>
    <row r="236" spans="4:16" hidden="1" outlineLevel="1">
      <c r="E236" t="s">
        <v>586</v>
      </c>
      <c r="G236" t="s">
        <v>582</v>
      </c>
      <c r="J236" s="184">
        <v>108.3</v>
      </c>
      <c r="K236" s="184">
        <f>F_Inputs!F44</f>
        <v>108.8</v>
      </c>
      <c r="L236" s="184">
        <f>F_Inputs!G44</f>
        <v>112.1</v>
      </c>
      <c r="M236" s="184">
        <f>F_Inputs!H44</f>
        <v>121.8</v>
      </c>
      <c r="N236" s="184">
        <f>F_Inputs!I44</f>
        <v>129.4</v>
      </c>
      <c r="O236" s="184">
        <f>F_Inputs!J44</f>
        <v>133.4</v>
      </c>
      <c r="P236" s="184">
        <f>F_Inputs!K44</f>
        <v>133.48468100516729</v>
      </c>
    </row>
    <row r="237" spans="4:16" hidden="1" outlineLevel="1">
      <c r="E237" t="s">
        <v>587</v>
      </c>
      <c r="G237" t="s">
        <v>582</v>
      </c>
      <c r="J237" s="184">
        <v>108.4</v>
      </c>
      <c r="K237" s="184">
        <f>F_Inputs!F45</f>
        <v>109.2</v>
      </c>
      <c r="L237" s="184">
        <f>F_Inputs!G45</f>
        <v>112.4</v>
      </c>
      <c r="M237" s="184">
        <f>F_Inputs!H45</f>
        <v>122.3</v>
      </c>
      <c r="N237" s="184">
        <f>F_Inputs!I45</f>
        <v>130.1</v>
      </c>
      <c r="O237" s="184">
        <f>F_Inputs!J45</f>
        <v>133.5</v>
      </c>
      <c r="P237" s="184">
        <f>F_Inputs!K45</f>
        <v>133.55990006820201</v>
      </c>
    </row>
    <row r="238" spans="4:16" hidden="1" outlineLevel="1">
      <c r="E238" t="s">
        <v>588</v>
      </c>
      <c r="G238" t="s">
        <v>582</v>
      </c>
      <c r="J238" s="184">
        <v>108.3</v>
      </c>
      <c r="K238" s="184">
        <f>F_Inputs!F46</f>
        <v>109.2</v>
      </c>
      <c r="L238" s="184">
        <f>F_Inputs!G46</f>
        <v>113.4</v>
      </c>
      <c r="M238" s="184">
        <f>F_Inputs!H46</f>
        <v>124.3</v>
      </c>
      <c r="N238" s="184">
        <f>F_Inputs!I46</f>
        <v>130.19999999999999</v>
      </c>
      <c r="O238" s="184">
        <f>F_Inputs!J46</f>
        <v>134.30000000000001</v>
      </c>
      <c r="P238" s="184">
        <f>F_Inputs!K46</f>
        <v>133.63516151742951</v>
      </c>
    </row>
    <row r="239" spans="4:16" hidden="1" outlineLevel="1">
      <c r="E239" t="s">
        <v>589</v>
      </c>
      <c r="G239" t="s">
        <v>582</v>
      </c>
      <c r="J239" s="184">
        <v>108.5</v>
      </c>
      <c r="K239" s="184">
        <f>F_Inputs!F47</f>
        <v>109.1</v>
      </c>
      <c r="L239" s="184">
        <f>F_Inputs!G47</f>
        <v>114.1</v>
      </c>
      <c r="M239" s="184">
        <f>F_Inputs!H47</f>
        <v>124.8</v>
      </c>
      <c r="N239" s="184">
        <f>F_Inputs!I47</f>
        <v>130</v>
      </c>
      <c r="O239" s="184">
        <f>F_Inputs!J47</f>
        <v>134.6</v>
      </c>
      <c r="P239" s="184">
        <f>F_Inputs!K47</f>
        <v>133.71046537673479</v>
      </c>
    </row>
    <row r="240" spans="4:16" hidden="1" outlineLevel="1">
      <c r="E240" t="s">
        <v>590</v>
      </c>
      <c r="G240" t="s">
        <v>582</v>
      </c>
      <c r="J240" s="184">
        <v>108.5</v>
      </c>
      <c r="K240" s="184">
        <f>F_Inputs!F48</f>
        <v>109.4</v>
      </c>
      <c r="L240" s="184">
        <f>F_Inputs!G48</f>
        <v>114.7</v>
      </c>
      <c r="M240" s="184">
        <f>F_Inputs!H48</f>
        <v>125.3</v>
      </c>
      <c r="N240" s="184">
        <f>F_Inputs!I48</f>
        <v>130.5</v>
      </c>
      <c r="O240" s="184">
        <f>F_Inputs!J48</f>
        <v>135.1</v>
      </c>
      <c r="P240" s="184">
        <f>F_Inputs!K48</f>
        <v>133.78581167001599</v>
      </c>
    </row>
    <row r="241" spans="1:20" hidden="1" outlineLevel="1">
      <c r="E241" t="s">
        <v>591</v>
      </c>
      <c r="G241" t="s">
        <v>582</v>
      </c>
      <c r="J241" s="184">
        <v>108.3</v>
      </c>
      <c r="K241" s="184">
        <f>F_Inputs!F49</f>
        <v>109.3</v>
      </c>
      <c r="L241" s="184">
        <f>F_Inputs!G49</f>
        <v>114.6</v>
      </c>
      <c r="M241" s="184">
        <f>F_Inputs!H49</f>
        <v>124.8</v>
      </c>
      <c r="N241" s="184">
        <f>F_Inputs!I49</f>
        <v>130</v>
      </c>
      <c r="O241" s="184">
        <f>F_Inputs!J49</f>
        <v>135.1</v>
      </c>
      <c r="P241" s="184">
        <f>F_Inputs!K49</f>
        <v>134.05415407932841</v>
      </c>
    </row>
    <row r="242" spans="1:20" hidden="1" outlineLevel="1">
      <c r="E242" t="s">
        <v>592</v>
      </c>
      <c r="G242" t="s">
        <v>582</v>
      </c>
      <c r="J242" s="184">
        <v>108.6</v>
      </c>
      <c r="K242" s="184">
        <f>F_Inputs!F50</f>
        <v>109.4</v>
      </c>
      <c r="L242" s="184">
        <f>F_Inputs!G50</f>
        <v>115.4</v>
      </c>
      <c r="M242" s="184">
        <f>F_Inputs!H50</f>
        <v>126</v>
      </c>
      <c r="N242" s="184">
        <f>F_Inputs!I50</f>
        <v>130.25961496937231</v>
      </c>
      <c r="O242" s="184">
        <f>F_Inputs!J50</f>
        <v>135.6</v>
      </c>
      <c r="P242" s="184">
        <f>F_Inputs!K50</f>
        <v>134.32303471947199</v>
      </c>
    </row>
    <row r="243" spans="1:20" hidden="1" outlineLevel="1">
      <c r="E243" t="s">
        <v>593</v>
      </c>
      <c r="G243" t="s">
        <v>582</v>
      </c>
      <c r="J243" s="184">
        <v>108.6</v>
      </c>
      <c r="K243" s="184">
        <f>F_Inputs!F51</f>
        <v>109.7</v>
      </c>
      <c r="L243" s="184">
        <f>F_Inputs!G51</f>
        <v>116.5</v>
      </c>
      <c r="M243" s="184">
        <f>F_Inputs!H51</f>
        <v>126.8</v>
      </c>
      <c r="N243" s="184">
        <f>F_Inputs!I51</f>
        <v>130.51974839976251</v>
      </c>
      <c r="O243" s="184">
        <f>F_Inputs!J51</f>
        <v>136.1</v>
      </c>
      <c r="P243" s="184">
        <f>F_Inputs!K51</f>
        <v>134.59245467000969</v>
      </c>
    </row>
    <row r="244" spans="1:20" hidden="1" outlineLevel="1">
      <c r="J244" s="302">
        <f>AVERAGE(J232:J243)</f>
        <v>108.24166666666663</v>
      </c>
      <c r="K244" s="302">
        <f t="shared" ref="K244:O244" si="0">AVERAGE(K232:K243)</f>
        <v>109.10833333333335</v>
      </c>
      <c r="L244" s="302">
        <f t="shared" si="0"/>
        <v>113.11666666666667</v>
      </c>
      <c r="M244" s="302">
        <f t="shared" si="0"/>
        <v>123.04166666666664</v>
      </c>
      <c r="N244" s="302">
        <f t="shared" si="0"/>
        <v>129.73161361409456</v>
      </c>
      <c r="O244" s="302">
        <f t="shared" si="0"/>
        <v>134.04166666666663</v>
      </c>
      <c r="P244" s="302"/>
    </row>
    <row r="245" spans="1:20">
      <c r="K245" s="318">
        <f>K244/J244</f>
        <v>1.0080067749634312</v>
      </c>
      <c r="L245" s="318">
        <f t="shared" ref="L245:O245" si="1">L244/K244</f>
        <v>1.0367371878102802</v>
      </c>
      <c r="M245" s="318">
        <f t="shared" si="1"/>
        <v>1.0877412700751434</v>
      </c>
      <c r="N245" s="318">
        <f t="shared" si="1"/>
        <v>1.0543713940867829</v>
      </c>
      <c r="O245" s="318">
        <f t="shared" si="1"/>
        <v>1.0332228431644499</v>
      </c>
      <c r="P245" s="318"/>
    </row>
    <row r="246" spans="1:20" ht="13.5" customHeight="1" collapsed="1">
      <c r="A246" s="5" t="s">
        <v>595</v>
      </c>
      <c r="B246" s="5"/>
      <c r="C246" s="6"/>
      <c r="D246" s="5"/>
      <c r="E246" s="5"/>
      <c r="F246" s="5"/>
      <c r="G246" s="5"/>
      <c r="H246" s="5"/>
      <c r="I246" s="5"/>
      <c r="J246" s="5"/>
      <c r="K246" s="5"/>
      <c r="L246" s="5"/>
      <c r="M246" s="5"/>
      <c r="N246" s="5"/>
      <c r="O246" s="5"/>
      <c r="P246" s="5"/>
      <c r="Q246" s="5"/>
      <c r="R246" s="5"/>
      <c r="S246" s="5"/>
      <c r="T246" s="5"/>
    </row>
    <row r="247" spans="1:20" hidden="1" outlineLevel="1"/>
    <row r="248" spans="1:20" hidden="1" outlineLevel="1">
      <c r="D248" s="147" t="s">
        <v>596</v>
      </c>
    </row>
    <row r="249" spans="1:20" hidden="1" outlineLevel="1">
      <c r="E249" t="s">
        <v>597</v>
      </c>
      <c r="G249" t="s">
        <v>207</v>
      </c>
      <c r="J249" s="158">
        <v>0.01</v>
      </c>
      <c r="K249" s="158">
        <v>1.0999999999999999E-2</v>
      </c>
      <c r="L249" s="158">
        <v>1.0999999999999999E-2</v>
      </c>
      <c r="M249" s="158">
        <v>1.2E-2</v>
      </c>
      <c r="N249" s="158">
        <v>1.2999999999999999E-2</v>
      </c>
      <c r="O249" s="158">
        <v>1.4E-2</v>
      </c>
    </row>
    <row r="250" spans="1:20" hidden="1" outlineLevel="1">
      <c r="E250" t="s">
        <v>598</v>
      </c>
      <c r="G250" t="s">
        <v>599</v>
      </c>
      <c r="J250" s="161">
        <f>'Non-fountain inputs'!B4</f>
        <v>17.059999999999999</v>
      </c>
      <c r="K250" s="161">
        <f>'Non-fountain inputs'!C4</f>
        <v>17.54</v>
      </c>
      <c r="L250" s="161">
        <f>'Non-fountain inputs'!D4</f>
        <v>18.14</v>
      </c>
      <c r="M250" s="161">
        <f>'Non-fountain inputs'!E4</f>
        <v>19.68</v>
      </c>
      <c r="N250" s="161">
        <f>'Non-fountain inputs'!F4</f>
        <v>20.81</v>
      </c>
      <c r="O250" s="161">
        <f>N250*(1+O249)*O245</f>
        <v>21.802386509379733</v>
      </c>
    </row>
    <row r="251" spans="1:20" hidden="1" outlineLevel="1"/>
    <row r="252" spans="1:20" hidden="1" outlineLevel="1">
      <c r="D252" s="147" t="s">
        <v>600</v>
      </c>
    </row>
    <row r="253" spans="1:20" hidden="1" outlineLevel="1">
      <c r="D253" s="147"/>
      <c r="E253" t="s">
        <v>601</v>
      </c>
      <c r="F253" s="148">
        <v>0.38600000000000001</v>
      </c>
      <c r="G253" t="s">
        <v>207</v>
      </c>
    </row>
    <row r="254" spans="1:20" ht="6" hidden="1" customHeight="1" outlineLevel="1">
      <c r="D254" s="147"/>
      <c r="F254" s="146"/>
    </row>
    <row r="255" spans="1:20" hidden="1" outlineLevel="1">
      <c r="D255" s="147"/>
      <c r="E255" t="s">
        <v>602</v>
      </c>
      <c r="F255" s="148">
        <v>0.38600000000000001</v>
      </c>
      <c r="G255" t="s">
        <v>207</v>
      </c>
    </row>
    <row r="256" spans="1:20" ht="6" hidden="1" customHeight="1" outlineLevel="1">
      <c r="D256" s="147"/>
      <c r="F256" s="146"/>
    </row>
    <row r="257" spans="1:20" hidden="1" outlineLevel="1">
      <c r="D257" s="147"/>
      <c r="E257" t="s">
        <v>603</v>
      </c>
      <c r="F257" s="148">
        <v>0.38600000000000001</v>
      </c>
      <c r="G257" t="s">
        <v>207</v>
      </c>
    </row>
    <row r="258" spans="1:20" ht="6" hidden="1" customHeight="1" outlineLevel="1">
      <c r="D258" s="147"/>
      <c r="F258" s="146"/>
    </row>
    <row r="259" spans="1:20" hidden="1" outlineLevel="1">
      <c r="D259" s="147"/>
      <c r="E259" t="s">
        <v>604</v>
      </c>
      <c r="F259" s="148">
        <v>0.38600000000000001</v>
      </c>
      <c r="G259" t="s">
        <v>207</v>
      </c>
    </row>
    <row r="260" spans="1:20" ht="6" hidden="1" customHeight="1" outlineLevel="1">
      <c r="D260" s="147"/>
      <c r="F260" s="146"/>
    </row>
    <row r="261" spans="1:20" hidden="1" outlineLevel="1">
      <c r="D261" s="147"/>
      <c r="E261" t="s">
        <v>605</v>
      </c>
      <c r="F261" s="148">
        <v>0.38600000000000001</v>
      </c>
      <c r="G261" t="s">
        <v>207</v>
      </c>
    </row>
    <row r="262" spans="1:20" ht="6" hidden="1" customHeight="1" outlineLevel="1">
      <c r="D262" s="147"/>
      <c r="K262" s="146"/>
      <c r="L262" s="146"/>
      <c r="M262" s="146"/>
      <c r="N262" s="146"/>
      <c r="O262" s="146"/>
    </row>
    <row r="263" spans="1:20">
      <c r="D263" s="147"/>
    </row>
    <row r="264" spans="1:20" ht="13.5" customHeight="1" collapsed="1">
      <c r="A264" s="5" t="s">
        <v>606</v>
      </c>
      <c r="B264" s="5"/>
      <c r="C264" s="6"/>
      <c r="D264" s="5"/>
      <c r="E264" s="5"/>
      <c r="F264" s="5"/>
      <c r="G264" s="5"/>
      <c r="H264" s="5"/>
      <c r="I264" s="5"/>
      <c r="J264" s="5"/>
      <c r="K264" s="5"/>
      <c r="L264" s="5"/>
      <c r="M264" s="5"/>
      <c r="N264" s="5"/>
      <c r="O264" s="5"/>
      <c r="P264" s="5"/>
      <c r="Q264" s="5"/>
      <c r="R264" s="5"/>
      <c r="S264" s="5"/>
      <c r="T264" s="5"/>
    </row>
    <row r="265" spans="1:20" hidden="1" outlineLevel="1">
      <c r="D265" s="147"/>
    </row>
    <row r="266" spans="1:20" hidden="1" outlineLevel="1">
      <c r="D266" s="147" t="s">
        <v>607</v>
      </c>
    </row>
    <row r="267" spans="1:20" hidden="1" outlineLevel="1">
      <c r="A267" t="s">
        <v>220</v>
      </c>
      <c r="E267" t="s">
        <v>608</v>
      </c>
      <c r="F267" s="362"/>
      <c r="G267" t="s">
        <v>207</v>
      </c>
      <c r="K267" s="148">
        <f>SUMIFS('F_Inputs-APR &amp; PR19'!Q:Q, 'F_Inputs-APR &amp; PR19'!A:A, InpActive!$P$1, 'F_Inputs-APR &amp; PR19'!B:B, InpActive!A267)</f>
        <v>0.32270460950728297</v>
      </c>
      <c r="L267" s="148">
        <f>SUMIFS('F_Inputs-APR &amp; PR19'!Q:Q, 'F_Inputs-APR &amp; PR19'!A:A, InpActive!$P$1, 'F_Inputs-APR &amp; PR19'!B:B, InpActive!A267)</f>
        <v>0.32270460950728297</v>
      </c>
      <c r="M267" s="148">
        <f>SUMIFS('F_Inputs-APR &amp; PR19'!Q:Q, 'F_Inputs-APR &amp; PR19'!A:A, InpActive!$P$1, 'F_Inputs-APR &amp; PR19'!B:B, InpActive!A267)</f>
        <v>0.32270460950728297</v>
      </c>
      <c r="N267" s="148">
        <f>SUMIFS('F_Inputs-APR &amp; PR19'!Q:Q, 'F_Inputs-APR &amp; PR19'!A:A, InpActive!$P$1, 'F_Inputs-APR &amp; PR19'!B:B, InpActive!A267)</f>
        <v>0.32270460950728297</v>
      </c>
      <c r="O267" s="148">
        <f>SUMIFS('F_Inputs-APR &amp; PR19'!Q:Q, 'F_Inputs-APR &amp; PR19'!A:A, InpActive!$P$1, 'F_Inputs-APR &amp; PR19'!B:B, InpActive!A267)</f>
        <v>0.32270460950728297</v>
      </c>
    </row>
    <row r="268" spans="1:20" hidden="1" outlineLevel="1">
      <c r="A268" t="s">
        <v>221</v>
      </c>
      <c r="E268" t="s">
        <v>609</v>
      </c>
      <c r="F268" s="362"/>
      <c r="G268" t="s">
        <v>207</v>
      </c>
      <c r="K268" s="148">
        <f>SUMIFS('F_Inputs-APR &amp; PR19'!Q:Q, 'F_Inputs-APR &amp; PR19'!A:A, InpActive!$P$1, 'F_Inputs-APR &amp; PR19'!B:B, InpActive!A268)</f>
        <v>0.75</v>
      </c>
      <c r="L268" s="148">
        <f>SUMIFS('F_Inputs-APR &amp; PR19'!Q:Q, 'F_Inputs-APR &amp; PR19'!A:A, InpActive!$P$1, 'F_Inputs-APR &amp; PR19'!B:B, InpActive!A268)</f>
        <v>0.75</v>
      </c>
      <c r="M268" s="148">
        <f>SUMIFS('F_Inputs-APR &amp; PR19'!Q:Q, 'F_Inputs-APR &amp; PR19'!A:A, InpActive!$P$1, 'F_Inputs-APR &amp; PR19'!B:B, InpActive!A268)</f>
        <v>0.75</v>
      </c>
      <c r="N268" s="148">
        <f>SUMIFS('F_Inputs-APR &amp; PR19'!Q:Q, 'F_Inputs-APR &amp; PR19'!A:A, InpActive!$P$1, 'F_Inputs-APR &amp; PR19'!B:B, InpActive!A268)</f>
        <v>0.75</v>
      </c>
      <c r="O268" s="148">
        <v>0.6</v>
      </c>
    </row>
    <row r="269" spans="1:20" ht="5.7" hidden="1" customHeight="1" outlineLevel="1">
      <c r="F269" s="146"/>
      <c r="K269" s="146"/>
      <c r="L269" s="146"/>
      <c r="M269" s="146"/>
      <c r="N269" s="146"/>
      <c r="O269" s="146"/>
    </row>
    <row r="270" spans="1:20" hidden="1" outlineLevel="1">
      <c r="A270" t="s">
        <v>220</v>
      </c>
      <c r="E270" t="s">
        <v>610</v>
      </c>
      <c r="F270" s="362"/>
      <c r="G270" t="s">
        <v>207</v>
      </c>
      <c r="K270" s="148">
        <f>SUMIFS('F_Inputs-APR &amp; PR19'!Q:Q, 'F_Inputs-APR &amp; PR19'!A:A, InpActive!$P$1, 'F_Inputs-APR &amp; PR19'!B:B, InpActive!A270)</f>
        <v>0.32270460950728297</v>
      </c>
      <c r="L270" s="148">
        <f>SUMIFS('F_Inputs-APR &amp; PR19'!Q:Q, 'F_Inputs-APR &amp; PR19'!A:A, InpActive!$P$1, 'F_Inputs-APR &amp; PR19'!B:B, InpActive!A270)</f>
        <v>0.32270460950728297</v>
      </c>
      <c r="M270" s="148">
        <f>SUMIFS('F_Inputs-APR &amp; PR19'!Q:Q, 'F_Inputs-APR &amp; PR19'!A:A, InpActive!$P$1, 'F_Inputs-APR &amp; PR19'!B:B, InpActive!A270)</f>
        <v>0.32270460950728297</v>
      </c>
      <c r="N270" s="148">
        <f>SUMIFS('F_Inputs-APR &amp; PR19'!Q:Q, 'F_Inputs-APR &amp; PR19'!A:A, InpActive!$P$1, 'F_Inputs-APR &amp; PR19'!B:B, InpActive!A270)</f>
        <v>0.32270460950728297</v>
      </c>
      <c r="O270" s="148">
        <f>SUMIFS('F_Inputs-APR &amp; PR19'!Q:Q, 'F_Inputs-APR &amp; PR19'!A:A, InpActive!$P$1, 'F_Inputs-APR &amp; PR19'!B:B, InpActive!A270)</f>
        <v>0.32270460950728297</v>
      </c>
    </row>
    <row r="271" spans="1:20" hidden="1" outlineLevel="1">
      <c r="A271" t="s">
        <v>221</v>
      </c>
      <c r="E271" t="s">
        <v>611</v>
      </c>
      <c r="F271" s="362"/>
      <c r="G271" t="s">
        <v>207</v>
      </c>
      <c r="K271" s="148">
        <f>SUMIFS('F_Inputs-APR &amp; PR19'!Q:Q, 'F_Inputs-APR &amp; PR19'!A:A, InpActive!$P$1, 'F_Inputs-APR &amp; PR19'!B:B, InpActive!A271)</f>
        <v>0.75</v>
      </c>
      <c r="L271" s="148">
        <f>SUMIFS('F_Inputs-APR &amp; PR19'!Q:Q, 'F_Inputs-APR &amp; PR19'!A:A, InpActive!$P$1, 'F_Inputs-APR &amp; PR19'!B:B, InpActive!A271)</f>
        <v>0.75</v>
      </c>
      <c r="M271" s="148">
        <f>SUMIFS('F_Inputs-APR &amp; PR19'!Q:Q, 'F_Inputs-APR &amp; PR19'!A:A, InpActive!$P$1, 'F_Inputs-APR &amp; PR19'!B:B, InpActive!A271)</f>
        <v>0.75</v>
      </c>
      <c r="N271" s="148">
        <f>SUMIFS('F_Inputs-APR &amp; PR19'!Q:Q, 'F_Inputs-APR &amp; PR19'!A:A, InpActive!$P$1, 'F_Inputs-APR &amp; PR19'!B:B, InpActive!A271)</f>
        <v>0.75</v>
      </c>
      <c r="O271" s="148">
        <v>0.6</v>
      </c>
    </row>
    <row r="272" spans="1:20" ht="5.7" hidden="1" customHeight="1" outlineLevel="1">
      <c r="F272" s="146"/>
      <c r="K272" s="146"/>
      <c r="L272" s="146"/>
      <c r="M272" s="146"/>
      <c r="N272" s="146"/>
      <c r="O272" s="146"/>
    </row>
    <row r="273" spans="1:20" hidden="1" outlineLevel="1">
      <c r="A273" t="s">
        <v>205</v>
      </c>
      <c r="E273" t="s">
        <v>612</v>
      </c>
      <c r="F273" s="362"/>
      <c r="G273" t="s">
        <v>207</v>
      </c>
      <c r="K273" s="148">
        <f>SUMIFS('F_Inputs-APR &amp; PR19'!Q:Q, 'F_Inputs-APR &amp; PR19'!A:A, InpActive!$P$1, 'F_Inputs-APR &amp; PR19'!B:B, InpActive!A273)</f>
        <v>0.44221232134337496</v>
      </c>
      <c r="L273" s="148">
        <f>SUMIFS('F_Inputs-APR &amp; PR19'!Q:Q, 'F_Inputs-APR &amp; PR19'!A:A, InpActive!$P$1, 'F_Inputs-APR &amp; PR19'!B:B, InpActive!A273)</f>
        <v>0.44221232134337496</v>
      </c>
      <c r="M273" s="148">
        <f>SUMIFS('F_Inputs-APR &amp; PR19'!Q:Q, 'F_Inputs-APR &amp; PR19'!A:A, InpActive!$P$1, 'F_Inputs-APR &amp; PR19'!B:B, InpActive!A273)</f>
        <v>0.44221232134337496</v>
      </c>
      <c r="N273" s="148">
        <f>SUMIFS('F_Inputs-APR &amp; PR19'!Q:Q, 'F_Inputs-APR &amp; PR19'!A:A, InpActive!$P$1, 'F_Inputs-APR &amp; PR19'!B:B, InpActive!A273)</f>
        <v>0.44221232134337496</v>
      </c>
      <c r="O273" s="148">
        <f>SUMIFS('F_Inputs-APR &amp; PR19'!Q:Q, 'F_Inputs-APR &amp; PR19'!A:A, InpActive!$P$1, 'F_Inputs-APR &amp; PR19'!B:B, InpActive!A273)</f>
        <v>0.44221232134337496</v>
      </c>
    </row>
    <row r="274" spans="1:20" hidden="1" outlineLevel="1">
      <c r="A274" t="s">
        <v>208</v>
      </c>
      <c r="E274" t="s">
        <v>613</v>
      </c>
      <c r="F274" s="362"/>
      <c r="G274" t="s">
        <v>207</v>
      </c>
      <c r="K274" s="148">
        <f>SUMIFS('F_Inputs-APR &amp; PR19'!Q:Q, 'F_Inputs-APR &amp; PR19'!A:A, InpActive!$P$1, 'F_Inputs-APR &amp; PR19'!B:B, InpActive!A274)</f>
        <v>0.75</v>
      </c>
      <c r="L274" s="148">
        <f>SUMIFS('F_Inputs-APR &amp; PR19'!Q:Q, 'F_Inputs-APR &amp; PR19'!A:A, InpActive!$P$1, 'F_Inputs-APR &amp; PR19'!B:B, InpActive!A274)</f>
        <v>0.75</v>
      </c>
      <c r="M274" s="148">
        <f>SUMIFS('F_Inputs-APR &amp; PR19'!Q:Q, 'F_Inputs-APR &amp; PR19'!A:A, InpActive!$P$1, 'F_Inputs-APR &amp; PR19'!B:B, InpActive!A274)</f>
        <v>0.75</v>
      </c>
      <c r="N274" s="148">
        <f>SUMIFS('F_Inputs-APR &amp; PR19'!Q:Q, 'F_Inputs-APR &amp; PR19'!A:A, InpActive!$P$1, 'F_Inputs-APR &amp; PR19'!B:B, InpActive!A274)</f>
        <v>0.75</v>
      </c>
      <c r="O274" s="148">
        <v>0.6</v>
      </c>
    </row>
    <row r="275" spans="1:20" ht="5.25" hidden="1" customHeight="1" outlineLevel="1">
      <c r="F275" s="146"/>
      <c r="K275" s="146"/>
      <c r="L275" s="146"/>
      <c r="M275" s="146"/>
      <c r="N275" s="146"/>
      <c r="O275" s="146"/>
    </row>
    <row r="276" spans="1:20" hidden="1" outlineLevel="1">
      <c r="E276" t="s">
        <v>614</v>
      </c>
      <c r="F276" s="362"/>
      <c r="G276" t="s">
        <v>207</v>
      </c>
      <c r="K276" s="148">
        <v>0.42199999999999999</v>
      </c>
      <c r="L276" s="148">
        <v>0.42199999999999999</v>
      </c>
      <c r="M276" s="148">
        <v>0.42199999999999999</v>
      </c>
      <c r="N276" s="148">
        <v>0.42199999999999999</v>
      </c>
      <c r="O276" s="148">
        <v>0.42199999999999999</v>
      </c>
    </row>
    <row r="277" spans="1:20" hidden="1" outlineLevel="1">
      <c r="E277" t="s">
        <v>615</v>
      </c>
      <c r="F277" s="362"/>
      <c r="G277" t="s">
        <v>207</v>
      </c>
      <c r="K277" s="148">
        <v>0.75</v>
      </c>
      <c r="L277" s="148">
        <v>0.75</v>
      </c>
      <c r="M277" s="148">
        <v>0.75</v>
      </c>
      <c r="N277" s="148">
        <v>0.75</v>
      </c>
      <c r="O277" s="148">
        <v>0.6</v>
      </c>
    </row>
    <row r="278" spans="1:20" hidden="1" outlineLevel="1"/>
    <row r="279" spans="1:20" hidden="1" outlineLevel="1">
      <c r="D279" s="147" t="s">
        <v>616</v>
      </c>
    </row>
    <row r="280" spans="1:20" hidden="1" outlineLevel="1">
      <c r="E280" t="s">
        <v>442</v>
      </c>
      <c r="F280" s="148">
        <v>0.25</v>
      </c>
      <c r="G280" t="s">
        <v>207</v>
      </c>
    </row>
    <row r="281" spans="1:20" hidden="1" outlineLevel="1">
      <c r="E281" t="s">
        <v>443</v>
      </c>
      <c r="F281" s="148">
        <v>0.25</v>
      </c>
      <c r="G281" t="s">
        <v>207</v>
      </c>
    </row>
    <row r="282" spans="1:20" hidden="1" outlineLevel="1">
      <c r="E282" t="s">
        <v>444</v>
      </c>
      <c r="F282" s="148">
        <v>0.25</v>
      </c>
      <c r="G282" t="s">
        <v>207</v>
      </c>
    </row>
    <row r="283" spans="1:20" hidden="1" outlineLevel="1">
      <c r="E283" t="s">
        <v>445</v>
      </c>
      <c r="F283" s="148">
        <v>0.25</v>
      </c>
      <c r="G283" t="s">
        <v>207</v>
      </c>
    </row>
    <row r="284" spans="1:20" ht="16.5" customHeight="1"/>
    <row r="285" spans="1:20" ht="13.5" customHeight="1" collapsed="1">
      <c r="A285" s="5" t="s">
        <v>617</v>
      </c>
      <c r="B285" s="5"/>
      <c r="C285" s="6"/>
      <c r="D285" s="5"/>
      <c r="E285" s="5"/>
      <c r="F285" s="5"/>
      <c r="G285" s="5"/>
      <c r="H285" s="5"/>
      <c r="I285" s="5"/>
      <c r="J285" s="5"/>
      <c r="K285" s="5"/>
      <c r="L285" s="5"/>
      <c r="M285" s="5"/>
      <c r="N285" s="5"/>
      <c r="O285" s="5"/>
      <c r="P285" s="5"/>
      <c r="Q285" s="5"/>
      <c r="R285" s="5"/>
      <c r="S285" s="5"/>
      <c r="T285" s="5"/>
    </row>
    <row r="286" spans="1:20" hidden="1" outlineLevel="1">
      <c r="A286" s="20"/>
      <c r="B286" s="21"/>
      <c r="C286" s="21"/>
      <c r="D286" s="21"/>
      <c r="E286" s="22"/>
      <c r="F286" s="21"/>
      <c r="G286" s="23"/>
      <c r="H286" s="24"/>
    </row>
    <row r="287" spans="1:20" hidden="1" outlineLevel="1">
      <c r="A287" s="20"/>
      <c r="B287" s="21" t="s">
        <v>618</v>
      </c>
      <c r="C287" s="21"/>
      <c r="D287" s="21"/>
      <c r="E287" s="22"/>
      <c r="F287" s="21"/>
      <c r="G287" s="23"/>
      <c r="H287" s="24"/>
    </row>
    <row r="288" spans="1:20" hidden="1" outlineLevel="1">
      <c r="A288" s="20"/>
      <c r="B288" s="21"/>
      <c r="C288" s="21"/>
      <c r="D288" s="21"/>
      <c r="E288" s="22" t="s">
        <v>619</v>
      </c>
      <c r="F288" s="21"/>
      <c r="G288" s="23" t="s">
        <v>582</v>
      </c>
      <c r="H288" s="24"/>
      <c r="K288" s="161">
        <v>4</v>
      </c>
      <c r="L288" s="161">
        <v>3</v>
      </c>
      <c r="M288" s="161">
        <v>2</v>
      </c>
      <c r="N288" s="161">
        <v>1</v>
      </c>
      <c r="O288" s="161">
        <v>0</v>
      </c>
    </row>
    <row r="289" spans="1:20" hidden="1" outlineLevel="1">
      <c r="A289" s="20"/>
      <c r="B289" s="21"/>
      <c r="C289" s="21"/>
      <c r="D289" s="21"/>
      <c r="H289" s="24"/>
    </row>
    <row r="290" spans="1:20" hidden="1" outlineLevel="1">
      <c r="A290" s="20"/>
      <c r="B290" s="21"/>
      <c r="C290" s="21"/>
      <c r="D290" s="21"/>
      <c r="E290" s="22" t="s">
        <v>620</v>
      </c>
      <c r="F290" s="204">
        <f>SUMIF('Non-fountain inputs'!$A$59:$A$75, InpActive!$P$1, 'Non-fountain inputs'!$B$59:$B$75)</f>
        <v>2.92E-2</v>
      </c>
      <c r="G290" s="23" t="s">
        <v>207</v>
      </c>
      <c r="H290" s="24"/>
    </row>
    <row r="291" spans="1:20" hidden="1" outlineLevel="1">
      <c r="A291" s="20"/>
      <c r="B291" s="21"/>
      <c r="C291" s="21"/>
      <c r="D291" s="21"/>
      <c r="E291" s="22" t="s">
        <v>621</v>
      </c>
      <c r="F291" s="204">
        <f>SUMIF('Non-fountain inputs'!$A$59:$A$75, InpActive!$P$1, 'Non-fountain inputs'!$B$59:$B$75)</f>
        <v>2.92E-2</v>
      </c>
      <c r="G291" s="23" t="s">
        <v>207</v>
      </c>
      <c r="H291" s="24"/>
    </row>
    <row r="292" spans="1:20" hidden="1" outlineLevel="1">
      <c r="A292" s="20"/>
      <c r="B292" s="21"/>
      <c r="C292" s="21"/>
      <c r="D292" s="21"/>
      <c r="E292" s="22" t="s">
        <v>622</v>
      </c>
      <c r="F292" s="204">
        <f>SUMIF('Non-fountain inputs'!$A$59:$A$75, InpActive!$P$1, 'Non-fountain inputs'!$B$59:$B$75)</f>
        <v>2.92E-2</v>
      </c>
      <c r="G292" s="23" t="s">
        <v>207</v>
      </c>
      <c r="H292" s="24"/>
    </row>
    <row r="293" spans="1:20" hidden="1" outlineLevel="1">
      <c r="A293" s="26"/>
      <c r="B293" s="27"/>
      <c r="C293" s="27"/>
      <c r="D293" s="28"/>
      <c r="E293" s="22" t="s">
        <v>623</v>
      </c>
      <c r="F293" s="204">
        <f>SUMIF('Non-fountain inputs'!$A$59:$A$75, InpActive!$P$1, 'Non-fountain inputs'!$B$59:$B$75)</f>
        <v>2.92E-2</v>
      </c>
      <c r="G293" s="23" t="s">
        <v>207</v>
      </c>
      <c r="H293" s="17"/>
    </row>
    <row r="294" spans="1:20" hidden="1" outlineLevel="1">
      <c r="A294" s="26"/>
      <c r="B294" s="27"/>
      <c r="C294" s="27"/>
      <c r="D294" s="28"/>
      <c r="E294" s="22" t="s">
        <v>624</v>
      </c>
      <c r="F294" s="204">
        <f>SUMIF('Non-fountain inputs'!$A$59:$A$75, InpActive!$P$1, 'Non-fountain inputs'!$B$59:$B$75)</f>
        <v>2.92E-2</v>
      </c>
      <c r="G294" s="23" t="s">
        <v>207</v>
      </c>
      <c r="H294" s="17"/>
    </row>
    <row r="295" spans="1:20" ht="16.5" customHeight="1"/>
    <row r="296" spans="1:20" ht="13.5" customHeight="1" collapsed="1">
      <c r="A296" s="5" t="s">
        <v>625</v>
      </c>
      <c r="B296" s="5"/>
      <c r="C296" s="6"/>
      <c r="D296" s="5"/>
      <c r="E296" s="5"/>
      <c r="F296" s="5"/>
      <c r="G296" s="5"/>
      <c r="H296" s="5"/>
      <c r="I296" s="5"/>
      <c r="J296" s="5"/>
      <c r="K296" s="5"/>
      <c r="L296" s="5"/>
      <c r="M296" s="5"/>
      <c r="N296" s="5"/>
      <c r="O296" s="5"/>
      <c r="P296" s="5"/>
      <c r="Q296" s="5"/>
      <c r="R296" s="5"/>
      <c r="S296" s="5"/>
      <c r="T296" s="5"/>
    </row>
    <row r="297" spans="1:20" hidden="1" outlineLevel="1">
      <c r="A297" s="20"/>
      <c r="B297" s="21"/>
      <c r="C297" s="21"/>
      <c r="D297" s="21"/>
      <c r="E297" s="22"/>
      <c r="F297" s="21"/>
      <c r="G297" s="23"/>
      <c r="H297" s="24"/>
    </row>
    <row r="298" spans="1:20" hidden="1" outlineLevel="1">
      <c r="A298" s="20"/>
      <c r="B298" s="21" t="s">
        <v>618</v>
      </c>
      <c r="C298" s="21"/>
      <c r="D298" s="21"/>
      <c r="E298" s="22"/>
      <c r="F298" s="21"/>
      <c r="G298" s="23"/>
      <c r="H298" s="24"/>
    </row>
    <row r="299" spans="1:20" hidden="1" outlineLevel="1">
      <c r="A299" s="20"/>
      <c r="B299" s="21"/>
      <c r="C299" s="21"/>
      <c r="D299" s="21"/>
      <c r="E299" s="22" t="s">
        <v>626</v>
      </c>
      <c r="F299" s="42">
        <v>1E-4</v>
      </c>
      <c r="G299" s="23" t="s">
        <v>627</v>
      </c>
      <c r="H299" s="24"/>
    </row>
    <row r="300" spans="1:20" hidden="1" outlineLevel="1">
      <c r="A300" s="20"/>
      <c r="B300" s="21"/>
      <c r="C300" s="21"/>
      <c r="D300" s="21"/>
      <c r="E300" s="22"/>
      <c r="F300" s="21"/>
      <c r="G300" s="23"/>
      <c r="H300" s="24"/>
    </row>
    <row r="301" spans="1:20" hidden="1" outlineLevel="1">
      <c r="A301" s="26"/>
      <c r="B301" s="27"/>
      <c r="C301" s="27"/>
      <c r="D301" s="28"/>
      <c r="E301" s="29" t="s">
        <v>628</v>
      </c>
      <c r="F301" s="43">
        <v>1E-3</v>
      </c>
      <c r="G301" s="17" t="s">
        <v>627</v>
      </c>
      <c r="H301" s="17"/>
    </row>
    <row r="302" spans="1:20"/>
    <row r="303" spans="1:20" s="137" customFormat="1" ht="13.2">
      <c r="A303" s="136" t="s">
        <v>57</v>
      </c>
    </row>
    <row r="304" spans="1:20"/>
    <row r="305" ht="15" customHeight="1"/>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sheetData>
  <conditionalFormatting sqref="F3">
    <cfRule type="cellIs" dxfId="79" priority="5" stopIfTrue="1" operator="notEqual">
      <formula>0</formula>
    </cfRule>
    <cfRule type="cellIs" dxfId="78" priority="6" stopIfTrue="1" operator="equal">
      <formula>""</formula>
    </cfRule>
  </conditionalFormatting>
  <conditionalFormatting sqref="J4:P4">
    <cfRule type="cellIs" dxfId="77" priority="9" operator="equal">
      <formula>"Post-Fcst"</formula>
    </cfRule>
    <cfRule type="cellIs" dxfId="76" priority="10" operator="equal">
      <formula>"Forecast"</formula>
    </cfRule>
    <cfRule type="cellIs" dxfId="75" priority="11" operator="equal">
      <formula>"Pre Fcst"</formula>
    </cfRule>
  </conditionalFormatting>
  <pageMargins left="0.70866141732283472" right="0.70866141732283472" top="0.74803149606299213" bottom="0.74803149606299213" header="0.31496062992125984" footer="0.31496062992125984"/>
  <pageSetup paperSize="9" scale="62" fitToHeight="0" orientation="landscape" r:id="rId1"/>
  <headerFooter>
    <oddHeader>&amp;L&amp;F        &amp;CSheet: &amp;A      &amp;ROFFICIAL</oddHeader>
    <oddFooter>&amp;LPrinted on &amp;D at &amp;T      &amp;CPage &amp;P of &amp;N         &amp;ROfwat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6F61C-E5C9-49DE-8208-C357BA0AE2D9}">
  <sheetPr codeName="Sheet9">
    <tabColor theme="1" tint="0.34998626667073579"/>
    <pageSetUpPr fitToPage="1"/>
  </sheetPr>
  <dimension ref="A1"/>
  <sheetViews>
    <sheetView zoomScale="80" zoomScaleNormal="80" workbookViewId="0"/>
  </sheetViews>
  <sheetFormatPr defaultColWidth="9" defaultRowHeight="13.8"/>
  <cols>
    <col min="1" max="16384" width="9" style="8"/>
  </cols>
  <sheetData/>
  <pageMargins left="0.70866141732283472" right="0.70866141732283472" top="0.74803149606299213" bottom="0.74803149606299213" header="0.31496062992125984" footer="0.31496062992125984"/>
  <pageSetup paperSize="9" fitToHeight="0" orientation="landscape" r:id="rId1"/>
  <headerFooter>
    <oddHeader>&amp;L&amp;F        &amp;CSheet: &amp;A      &amp;ROFFICIAL</oddHeader>
    <oddFooter>&amp;LPrinted on &amp;D at &amp;T      &amp;CPage &amp;P of &amp;N         &amp;ROfwat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77522-F1AA-4844-B8B3-A43BAC432903}">
  <sheetPr codeName="Sheet3">
    <pageSetUpPr fitToPage="1"/>
  </sheetPr>
  <dimension ref="A1:Q45"/>
  <sheetViews>
    <sheetView zoomScale="80" zoomScaleNormal="80" workbookViewId="0">
      <pane xSplit="9" ySplit="6" topLeftCell="J7" activePane="bottomRight" state="frozen"/>
      <selection pane="topRight" activeCell="A43" sqref="A43:XFD52"/>
      <selection pane="bottomLeft" activeCell="A43" sqref="A43:XFD52"/>
      <selection pane="bottomRight"/>
    </sheetView>
  </sheetViews>
  <sheetFormatPr defaultColWidth="0" defaultRowHeight="13.8" zeroHeight="1"/>
  <cols>
    <col min="1" max="4" width="1.09765625" customWidth="1"/>
    <col min="5" max="5" width="42.59765625" bestFit="1" customWidth="1"/>
    <col min="6" max="6" width="11" customWidth="1"/>
    <col min="7" max="8" width="10.09765625" customWidth="1"/>
    <col min="9" max="9" width="1.5" customWidth="1"/>
    <col min="10" max="16" width="10.09765625" customWidth="1"/>
    <col min="17" max="17" width="0" hidden="1" customWidth="1"/>
    <col min="18" max="16384" width="8.59765625" hidden="1"/>
  </cols>
  <sheetData>
    <row r="1" spans="1:16" ht="24.6">
      <c r="A1" s="9" t="str">
        <f ca="1" xml:space="preserve"> RIGHT(CELL("filename", $A$1), LEN(CELL("filename", $A$1)) - SEARCH("]", CELL("filename", $A$1)))</f>
        <v>Index</v>
      </c>
      <c r="B1" s="10"/>
      <c r="C1" s="190"/>
      <c r="D1" s="191"/>
      <c r="E1" s="192"/>
      <c r="F1" s="191"/>
      <c r="G1" s="191"/>
      <c r="H1" s="191"/>
      <c r="I1" s="191"/>
      <c r="J1" s="191"/>
      <c r="K1" s="191"/>
      <c r="L1" s="191"/>
      <c r="M1" s="191"/>
      <c r="N1" s="191"/>
      <c r="O1" s="191"/>
      <c r="P1" s="191"/>
    </row>
    <row r="2" spans="1:16">
      <c r="A2" s="49"/>
      <c r="B2" s="50"/>
      <c r="C2" s="51"/>
      <c r="D2" s="52"/>
      <c r="E2" s="14" t="str">
        <f>Time!E$22</f>
        <v>Model Period BEG</v>
      </c>
      <c r="F2" s="14"/>
      <c r="G2" s="14"/>
      <c r="H2" s="14"/>
      <c r="I2" s="14"/>
      <c r="J2" s="14">
        <f>Time!J$22</f>
        <v>43556</v>
      </c>
      <c r="K2" s="14">
        <f>Time!K$22</f>
        <v>43922</v>
      </c>
      <c r="L2" s="14">
        <f>Time!L$22</f>
        <v>44287</v>
      </c>
      <c r="M2" s="14">
        <f>Time!M$22</f>
        <v>44652</v>
      </c>
      <c r="N2" s="14">
        <f>Time!N$22</f>
        <v>45017</v>
      </c>
      <c r="O2" s="14">
        <f>Time!O$22</f>
        <v>45383</v>
      </c>
      <c r="P2" s="14">
        <f>Time!P$22</f>
        <v>45748</v>
      </c>
    </row>
    <row r="3" spans="1:16">
      <c r="A3" s="49"/>
      <c r="B3" s="50"/>
      <c r="C3" s="51"/>
      <c r="D3" s="52"/>
      <c r="E3" s="13" t="str">
        <f>Time!E$23</f>
        <v>Model Period END</v>
      </c>
      <c r="F3" s="16">
        <f ca="1">Check!F$8</f>
        <v>0</v>
      </c>
      <c r="G3" s="14" t="s">
        <v>472</v>
      </c>
      <c r="H3" s="14"/>
      <c r="I3" s="14"/>
      <c r="J3" s="14">
        <f>Time!J$23</f>
        <v>43921</v>
      </c>
      <c r="K3" s="14">
        <f>Time!K$23</f>
        <v>44286</v>
      </c>
      <c r="L3" s="14">
        <f>Time!L$23</f>
        <v>44651</v>
      </c>
      <c r="M3" s="14">
        <f>Time!M$23</f>
        <v>45016</v>
      </c>
      <c r="N3" s="14">
        <f>Time!N$23</f>
        <v>45382</v>
      </c>
      <c r="O3" s="14">
        <f>Time!O$23</f>
        <v>45747</v>
      </c>
      <c r="P3" s="14">
        <f>Time!P$23</f>
        <v>46112</v>
      </c>
    </row>
    <row r="4" spans="1:16">
      <c r="A4" s="53"/>
      <c r="B4" s="54"/>
      <c r="C4" s="55"/>
      <c r="D4" s="56"/>
      <c r="E4" s="13" t="str">
        <f>Time!E$59</f>
        <v>Pre Forecast vs Forecast</v>
      </c>
      <c r="F4" s="144"/>
      <c r="G4" s="144"/>
      <c r="H4" s="14"/>
      <c r="I4" s="14"/>
      <c r="J4" s="14" t="str">
        <f>Time!J$59</f>
        <v>Pre Fcst</v>
      </c>
      <c r="K4" s="14" t="str">
        <f>Time!K$59</f>
        <v>Forecast</v>
      </c>
      <c r="L4" s="14" t="str">
        <f>Time!L$59</f>
        <v>Forecast</v>
      </c>
      <c r="M4" s="14" t="str">
        <f>Time!M$59</f>
        <v>Forecast</v>
      </c>
      <c r="N4" s="14" t="str">
        <f>Time!N$59</f>
        <v>Forecast</v>
      </c>
      <c r="O4" s="14" t="str">
        <f>Time!O$59</f>
        <v>Forecast</v>
      </c>
      <c r="P4" s="14" t="str">
        <f>Time!P$59</f>
        <v>Post-Fcst</v>
      </c>
    </row>
    <row r="5" spans="1:16">
      <c r="A5" s="46"/>
      <c r="B5" s="57"/>
      <c r="C5" s="58"/>
      <c r="D5" s="48"/>
      <c r="E5" s="59" t="str">
        <f>Time!E$101</f>
        <v>Financial Year Ending</v>
      </c>
      <c r="F5" s="18"/>
      <c r="G5" s="18"/>
      <c r="H5" s="18"/>
      <c r="I5" s="44"/>
      <c r="J5" s="60">
        <f>Time!J$101</f>
        <v>2020</v>
      </c>
      <c r="K5" s="60">
        <f>Time!K$101</f>
        <v>2021</v>
      </c>
      <c r="L5" s="60">
        <f>Time!L$101</f>
        <v>2022</v>
      </c>
      <c r="M5" s="60">
        <f>Time!M$101</f>
        <v>2023</v>
      </c>
      <c r="N5" s="60">
        <f>Time!N$101</f>
        <v>2024</v>
      </c>
      <c r="O5" s="60">
        <f>Time!O$101</f>
        <v>2025</v>
      </c>
      <c r="P5" s="60">
        <f>Time!P$101</f>
        <v>2026</v>
      </c>
    </row>
    <row r="6" spans="1:16">
      <c r="A6" s="61"/>
      <c r="B6" s="62"/>
      <c r="C6" s="63"/>
      <c r="D6" s="64"/>
      <c r="E6" s="13" t="str">
        <f>Time!E$11</f>
        <v>Model column counter</v>
      </c>
      <c r="F6" s="19" t="s">
        <v>473</v>
      </c>
      <c r="G6" s="19" t="s">
        <v>130</v>
      </c>
      <c r="H6" s="19" t="s">
        <v>474</v>
      </c>
      <c r="I6" s="18"/>
      <c r="J6" s="18">
        <f>Time!J$11</f>
        <v>1</v>
      </c>
      <c r="K6" s="18">
        <f>Time!K$11</f>
        <v>2</v>
      </c>
      <c r="L6" s="18">
        <f>Time!L$11</f>
        <v>3</v>
      </c>
      <c r="M6" s="18">
        <f>Time!M$11</f>
        <v>4</v>
      </c>
      <c r="N6" s="18">
        <f>Time!N$11</f>
        <v>5</v>
      </c>
      <c r="O6" s="18">
        <f>Time!O$11</f>
        <v>6</v>
      </c>
      <c r="P6" s="18">
        <f>Time!P$11</f>
        <v>7</v>
      </c>
    </row>
    <row r="7" spans="1:16">
      <c r="A7" s="46"/>
      <c r="B7" s="47"/>
      <c r="C7" s="65"/>
      <c r="D7" s="48"/>
      <c r="E7" s="29"/>
      <c r="F7" s="17"/>
      <c r="G7" s="17"/>
      <c r="H7" s="17"/>
      <c r="I7" s="17"/>
      <c r="J7" s="17"/>
      <c r="K7" s="17"/>
      <c r="L7" s="17"/>
      <c r="M7" s="17"/>
      <c r="N7" s="17"/>
      <c r="O7" s="17"/>
      <c r="P7" s="17"/>
    </row>
    <row r="8" spans="1:16">
      <c r="A8" s="166" t="s">
        <v>629</v>
      </c>
      <c r="B8" s="166"/>
      <c r="C8" s="166"/>
      <c r="D8" s="166"/>
      <c r="E8" s="166"/>
      <c r="F8" s="166"/>
      <c r="G8" s="166"/>
      <c r="H8" s="166"/>
      <c r="I8" s="166"/>
      <c r="J8" s="166"/>
      <c r="K8" s="166"/>
      <c r="L8" s="166"/>
      <c r="M8" s="166"/>
      <c r="N8" s="166"/>
      <c r="O8" s="166"/>
      <c r="P8" s="166"/>
    </row>
    <row r="9" spans="1:16">
      <c r="C9" s="141"/>
      <c r="D9" s="141"/>
      <c r="E9" s="141"/>
      <c r="F9" s="141"/>
      <c r="G9" s="141"/>
      <c r="H9" s="141"/>
      <c r="I9" s="141"/>
      <c r="J9" s="141"/>
      <c r="K9" s="141"/>
      <c r="L9" s="141"/>
      <c r="M9" s="141"/>
      <c r="N9" s="141"/>
      <c r="O9" s="141"/>
      <c r="P9" s="141"/>
    </row>
    <row r="10" spans="1:16">
      <c r="C10" s="189" t="s">
        <v>630</v>
      </c>
      <c r="D10" s="141"/>
      <c r="E10" s="141"/>
      <c r="F10" s="141"/>
      <c r="G10" s="141"/>
      <c r="H10" s="141"/>
      <c r="I10" s="141"/>
      <c r="J10" s="141"/>
      <c r="K10" s="141"/>
      <c r="L10" s="141"/>
      <c r="M10" s="141"/>
      <c r="N10" s="141"/>
      <c r="O10" s="141"/>
      <c r="P10" s="141"/>
    </row>
    <row r="11" spans="1:16">
      <c r="C11" s="141"/>
      <c r="D11" s="141"/>
      <c r="E11" s="142" t="str">
        <f xml:space="preserve"> InpActive!E218</f>
        <v>Consumer Price Index (with housing) for April</v>
      </c>
      <c r="F11" s="142">
        <f xml:space="preserve"> InpActive!F218</f>
        <v>103.2</v>
      </c>
      <c r="G11" s="142" t="str">
        <f xml:space="preserve"> InpActive!G218</f>
        <v>Index</v>
      </c>
      <c r="H11" s="141"/>
      <c r="I11" s="141"/>
      <c r="J11" s="141"/>
      <c r="K11" s="141"/>
      <c r="L11" s="141"/>
      <c r="M11" s="141"/>
      <c r="N11" s="141"/>
      <c r="O11" s="141"/>
      <c r="P11" s="141"/>
    </row>
    <row r="12" spans="1:16">
      <c r="C12" s="141"/>
      <c r="D12" s="141"/>
      <c r="E12" s="142" t="str">
        <f xml:space="preserve"> InpActive!E219</f>
        <v>Consumer Price Index (with housing) for May</v>
      </c>
      <c r="F12" s="142">
        <f xml:space="preserve"> InpActive!F219</f>
        <v>103.5</v>
      </c>
      <c r="G12" s="142" t="str">
        <f xml:space="preserve"> InpActive!G219</f>
        <v>Index</v>
      </c>
      <c r="H12" s="141"/>
      <c r="I12" s="141"/>
      <c r="J12" s="141"/>
      <c r="K12" s="141"/>
      <c r="L12" s="141"/>
      <c r="M12" s="141"/>
      <c r="N12" s="141"/>
      <c r="O12" s="141"/>
      <c r="P12" s="141"/>
    </row>
    <row r="13" spans="1:16">
      <c r="C13" s="141"/>
      <c r="D13" s="141"/>
      <c r="E13" s="142" t="str">
        <f xml:space="preserve"> InpActive!E220</f>
        <v>Consumer Price Index (with housing) for June</v>
      </c>
      <c r="F13" s="142">
        <f xml:space="preserve"> InpActive!F220</f>
        <v>103.5</v>
      </c>
      <c r="G13" s="142" t="str">
        <f xml:space="preserve"> InpActive!G220</f>
        <v>Index</v>
      </c>
      <c r="H13" s="141"/>
      <c r="I13" s="141"/>
      <c r="J13" s="141"/>
      <c r="K13" s="141"/>
      <c r="L13" s="141"/>
      <c r="M13" s="141"/>
      <c r="N13" s="141"/>
      <c r="O13" s="141"/>
      <c r="P13" s="141"/>
    </row>
    <row r="14" spans="1:16">
      <c r="C14" s="141"/>
      <c r="D14" s="141"/>
      <c r="E14" s="142" t="str">
        <f xml:space="preserve"> InpActive!E221</f>
        <v>Consumer Price Index (with housing) for July</v>
      </c>
      <c r="F14" s="142">
        <f xml:space="preserve"> InpActive!F221</f>
        <v>103.5</v>
      </c>
      <c r="G14" s="142" t="str">
        <f xml:space="preserve"> InpActive!G221</f>
        <v>Index</v>
      </c>
      <c r="H14" s="141"/>
      <c r="I14" s="141"/>
      <c r="J14" s="141"/>
      <c r="K14" s="141"/>
      <c r="L14" s="141"/>
      <c r="M14" s="141"/>
      <c r="N14" s="141"/>
      <c r="O14" s="141"/>
      <c r="P14" s="141"/>
    </row>
    <row r="15" spans="1:16">
      <c r="C15" s="141"/>
      <c r="D15" s="141"/>
      <c r="E15" s="142" t="str">
        <f xml:space="preserve"> InpActive!E222</f>
        <v>Consumer Price Index (with housing) for August</v>
      </c>
      <c r="F15" s="164">
        <f xml:space="preserve"> InpActive!F222</f>
        <v>104</v>
      </c>
      <c r="G15" s="142" t="str">
        <f xml:space="preserve"> InpActive!G222</f>
        <v>Index</v>
      </c>
      <c r="H15" s="141"/>
      <c r="I15" s="141"/>
      <c r="J15" s="141"/>
      <c r="K15" s="141"/>
      <c r="L15" s="141"/>
      <c r="M15" s="141"/>
      <c r="N15" s="141"/>
      <c r="O15" s="141"/>
      <c r="P15" s="141"/>
    </row>
    <row r="16" spans="1:16">
      <c r="C16" s="141"/>
      <c r="D16" s="141"/>
      <c r="E16" s="142" t="str">
        <f xml:space="preserve"> InpActive!E223</f>
        <v>Consumer Price Index (with housing) for September</v>
      </c>
      <c r="F16" s="142">
        <f xml:space="preserve"> InpActive!F223</f>
        <v>104.3</v>
      </c>
      <c r="G16" s="142" t="str">
        <f xml:space="preserve"> InpActive!G223</f>
        <v>Index</v>
      </c>
      <c r="H16" s="141"/>
      <c r="I16" s="141"/>
      <c r="J16" s="141"/>
      <c r="K16" s="141"/>
      <c r="L16" s="141"/>
      <c r="M16" s="141"/>
      <c r="N16" s="141"/>
      <c r="O16" s="141"/>
      <c r="P16" s="141"/>
    </row>
    <row r="17" spans="3:16">
      <c r="C17" s="141"/>
      <c r="D17" s="141"/>
      <c r="E17" s="142" t="str">
        <f xml:space="preserve"> InpActive!E224</f>
        <v>Consumer Price Index (with housing) for October</v>
      </c>
      <c r="F17" s="142">
        <f xml:space="preserve"> InpActive!F224</f>
        <v>104.4</v>
      </c>
      <c r="G17" s="142" t="str">
        <f xml:space="preserve"> InpActive!G224</f>
        <v>Index</v>
      </c>
      <c r="H17" s="141"/>
      <c r="I17" s="141"/>
      <c r="J17" s="141"/>
      <c r="K17" s="141"/>
      <c r="L17" s="141"/>
      <c r="M17" s="141"/>
      <c r="N17" s="141"/>
      <c r="O17" s="141"/>
      <c r="P17" s="141"/>
    </row>
    <row r="18" spans="3:16">
      <c r="C18" s="141"/>
      <c r="D18" s="141"/>
      <c r="E18" s="142" t="str">
        <f xml:space="preserve"> InpActive!E225</f>
        <v>Consumer Price Index (with housing) for November</v>
      </c>
      <c r="F18" s="142">
        <f xml:space="preserve"> InpActive!F225</f>
        <v>104.7</v>
      </c>
      <c r="G18" s="142" t="str">
        <f xml:space="preserve"> InpActive!G225</f>
        <v>Index</v>
      </c>
      <c r="H18" s="141"/>
      <c r="I18" s="141"/>
      <c r="J18" s="141"/>
      <c r="K18" s="141"/>
      <c r="L18" s="141"/>
      <c r="M18" s="141"/>
      <c r="N18" s="141"/>
      <c r="O18" s="141"/>
      <c r="P18" s="141"/>
    </row>
    <row r="19" spans="3:16">
      <c r="C19" s="141"/>
      <c r="D19" s="141"/>
      <c r="E19" s="142" t="str">
        <f xml:space="preserve"> InpActive!E226</f>
        <v>Consumer Price Index (with housing) for December</v>
      </c>
      <c r="F19" s="164">
        <f xml:space="preserve"> InpActive!F226</f>
        <v>105</v>
      </c>
      <c r="G19" s="142" t="str">
        <f xml:space="preserve"> InpActive!G226</f>
        <v>Index</v>
      </c>
      <c r="H19" s="141"/>
      <c r="I19" s="141"/>
      <c r="J19" s="141"/>
      <c r="K19" s="141"/>
      <c r="L19" s="141"/>
      <c r="M19" s="141"/>
      <c r="N19" s="141"/>
      <c r="O19" s="141"/>
      <c r="P19" s="141"/>
    </row>
    <row r="20" spans="3:16">
      <c r="C20" s="141"/>
      <c r="D20" s="141"/>
      <c r="E20" s="142" t="str">
        <f xml:space="preserve"> InpActive!E227</f>
        <v>Consumer Price Index (with housing) for January</v>
      </c>
      <c r="F20" s="142">
        <f xml:space="preserve"> InpActive!F227</f>
        <v>104.5</v>
      </c>
      <c r="G20" s="142" t="str">
        <f xml:space="preserve"> InpActive!G227</f>
        <v>Index</v>
      </c>
      <c r="H20" s="141"/>
      <c r="I20" s="141"/>
      <c r="J20" s="141"/>
      <c r="K20" s="141"/>
      <c r="L20" s="141"/>
      <c r="M20" s="141"/>
      <c r="N20" s="141"/>
      <c r="O20" s="141"/>
      <c r="P20" s="141"/>
    </row>
    <row r="21" spans="3:16">
      <c r="C21" s="141"/>
      <c r="D21" s="141"/>
      <c r="E21" s="142" t="str">
        <f xml:space="preserve"> InpActive!E228</f>
        <v>Consumer Price Index (with housing) for February</v>
      </c>
      <c r="F21" s="142">
        <f xml:space="preserve"> InpActive!F228</f>
        <v>104.9</v>
      </c>
      <c r="G21" s="142" t="str">
        <f xml:space="preserve"> InpActive!G228</f>
        <v>Index</v>
      </c>
      <c r="H21" s="141"/>
      <c r="I21" s="141"/>
      <c r="J21" s="141"/>
      <c r="K21" s="141"/>
      <c r="L21" s="141"/>
      <c r="M21" s="141"/>
      <c r="N21" s="141"/>
      <c r="O21" s="141"/>
      <c r="P21" s="141"/>
    </row>
    <row r="22" spans="3:16">
      <c r="C22" s="141"/>
      <c r="D22" s="141"/>
      <c r="E22" s="142" t="str">
        <f xml:space="preserve"> InpActive!E229</f>
        <v>Consumer Price Index (with housing) for March</v>
      </c>
      <c r="F22" s="142">
        <f xml:space="preserve"> InpActive!F229</f>
        <v>105.1</v>
      </c>
      <c r="G22" s="142" t="str">
        <f xml:space="preserve"> InpActive!G229</f>
        <v>Index</v>
      </c>
      <c r="H22" s="141"/>
      <c r="I22" s="141"/>
      <c r="J22" s="141"/>
      <c r="K22" s="141"/>
      <c r="L22" s="141"/>
      <c r="M22" s="141"/>
      <c r="N22" s="141"/>
      <c r="O22" s="141"/>
      <c r="P22" s="141"/>
    </row>
    <row r="23" spans="3:16">
      <c r="C23" s="141"/>
      <c r="D23" s="141"/>
      <c r="E23" s="141" t="s">
        <v>631</v>
      </c>
      <c r="F23" s="163">
        <f xml:space="preserve"> AVERAGE(F11:F22)</f>
        <v>104.21666666666665</v>
      </c>
      <c r="G23" s="141" t="s">
        <v>582</v>
      </c>
      <c r="H23" s="141"/>
      <c r="I23" s="141"/>
      <c r="J23" s="141"/>
      <c r="K23" s="141"/>
      <c r="L23" s="141"/>
      <c r="M23" s="141"/>
      <c r="N23" s="141"/>
      <c r="O23" s="141"/>
      <c r="P23" s="141"/>
    </row>
    <row r="24" spans="3:16">
      <c r="C24" s="141"/>
      <c r="D24" s="141"/>
      <c r="E24" s="141"/>
      <c r="F24" s="141"/>
      <c r="G24" s="141"/>
      <c r="H24" s="141"/>
      <c r="I24" s="141"/>
      <c r="J24" s="141"/>
      <c r="K24" s="141"/>
      <c r="L24" s="141"/>
      <c r="M24" s="141"/>
      <c r="N24" s="141"/>
      <c r="O24" s="141"/>
      <c r="P24" s="141"/>
    </row>
    <row r="25" spans="3:16">
      <c r="C25" s="189" t="s">
        <v>632</v>
      </c>
      <c r="D25" s="141"/>
      <c r="E25" s="141"/>
      <c r="F25" s="141"/>
      <c r="G25" s="141"/>
      <c r="H25" s="141"/>
      <c r="I25" s="141"/>
      <c r="J25" s="141"/>
      <c r="K25" s="141"/>
      <c r="L25" s="141"/>
      <c r="M25" s="141"/>
      <c r="N25" s="141"/>
      <c r="O25" s="141"/>
      <c r="P25" s="141"/>
    </row>
    <row r="26" spans="3:16">
      <c r="C26" s="141"/>
      <c r="D26" s="141"/>
      <c r="E26" s="169" t="str">
        <f xml:space="preserve"> InpActive!E232</f>
        <v>Consumer Price Index (with housing) for April</v>
      </c>
      <c r="F26" s="169">
        <f xml:space="preserve"> InpActive!F232</f>
        <v>0</v>
      </c>
      <c r="G26" s="169" t="str">
        <f xml:space="preserve"> InpActive!G232</f>
        <v>Index</v>
      </c>
      <c r="H26" s="169">
        <f xml:space="preserve"> InpActive!H232</f>
        <v>0</v>
      </c>
      <c r="I26" s="169">
        <f xml:space="preserve"> InpActive!I232</f>
        <v>0</v>
      </c>
      <c r="J26" s="193">
        <f xml:space="preserve"> InpActive!J232</f>
        <v>107.6</v>
      </c>
      <c r="K26" s="193">
        <f xml:space="preserve"> InpActive!K232</f>
        <v>108.6</v>
      </c>
      <c r="L26" s="193">
        <f xml:space="preserve"> InpActive!L232</f>
        <v>110.4</v>
      </c>
      <c r="M26" s="193">
        <f xml:space="preserve"> InpActive!M232</f>
        <v>119</v>
      </c>
      <c r="N26" s="193">
        <f xml:space="preserve"> InpActive!N232</f>
        <v>128.30000000000001</v>
      </c>
      <c r="O26" s="193">
        <f xml:space="preserve"> InpActive!O232</f>
        <v>132.19999999999999</v>
      </c>
      <c r="P26" s="193">
        <f xml:space="preserve"> InpActive!P232</f>
        <v>133.18422813773361</v>
      </c>
    </row>
    <row r="27" spans="3:16">
      <c r="C27" s="141"/>
      <c r="D27" s="141"/>
      <c r="E27" s="169" t="str">
        <f xml:space="preserve"> InpActive!E233</f>
        <v>Consumer Price Index (with housing) for May</v>
      </c>
      <c r="F27" s="169">
        <f xml:space="preserve"> InpActive!F233</f>
        <v>0</v>
      </c>
      <c r="G27" s="169" t="str">
        <f xml:space="preserve"> InpActive!G233</f>
        <v>Index</v>
      </c>
      <c r="H27" s="169">
        <f xml:space="preserve"> InpActive!H233</f>
        <v>0</v>
      </c>
      <c r="I27" s="169">
        <f xml:space="preserve"> InpActive!I233</f>
        <v>0</v>
      </c>
      <c r="J27" s="193">
        <f xml:space="preserve"> InpActive!J233</f>
        <v>107.9</v>
      </c>
      <c r="K27" s="193">
        <f xml:space="preserve"> InpActive!K233</f>
        <v>108.6</v>
      </c>
      <c r="L27" s="193">
        <f xml:space="preserve"> InpActive!L233</f>
        <v>111</v>
      </c>
      <c r="M27" s="193">
        <f xml:space="preserve"> InpActive!M233</f>
        <v>119.7</v>
      </c>
      <c r="N27" s="193">
        <f xml:space="preserve"> InpActive!N233</f>
        <v>129.1</v>
      </c>
      <c r="O27" s="193">
        <f xml:space="preserve"> InpActive!O233</f>
        <v>132.69999999999999</v>
      </c>
      <c r="P27" s="193">
        <f xml:space="preserve"> InpActive!P233</f>
        <v>133.25927789457521</v>
      </c>
    </row>
    <row r="28" spans="3:16">
      <c r="C28" s="141"/>
      <c r="D28" s="141"/>
      <c r="E28" s="169" t="str">
        <f xml:space="preserve"> InpActive!E234</f>
        <v>Consumer Price Index (with housing) for June</v>
      </c>
      <c r="F28" s="169">
        <f xml:space="preserve"> InpActive!F234</f>
        <v>0</v>
      </c>
      <c r="G28" s="169" t="str">
        <f xml:space="preserve"> InpActive!G234</f>
        <v>Index</v>
      </c>
      <c r="H28" s="169">
        <f xml:space="preserve"> InpActive!H234</f>
        <v>0</v>
      </c>
      <c r="I28" s="169">
        <f xml:space="preserve"> InpActive!I234</f>
        <v>0</v>
      </c>
      <c r="J28" s="193">
        <f xml:space="preserve"> InpActive!J234</f>
        <v>107.9</v>
      </c>
      <c r="K28" s="193">
        <f xml:space="preserve"> InpActive!K234</f>
        <v>108.8</v>
      </c>
      <c r="L28" s="193">
        <f xml:space="preserve"> InpActive!L234</f>
        <v>111.4</v>
      </c>
      <c r="M28" s="193">
        <f xml:space="preserve"> InpActive!M234</f>
        <v>120.5</v>
      </c>
      <c r="N28" s="193">
        <f xml:space="preserve"> InpActive!N234</f>
        <v>129.4</v>
      </c>
      <c r="O28" s="193">
        <f xml:space="preserve"> InpActive!O234</f>
        <v>133</v>
      </c>
      <c r="P28" s="193">
        <f xml:space="preserve"> InpActive!P234</f>
        <v>133.33436994220509</v>
      </c>
    </row>
    <row r="29" spans="3:16">
      <c r="C29" s="141"/>
      <c r="D29" s="141"/>
      <c r="E29" s="169" t="str">
        <f xml:space="preserve"> InpActive!E235</f>
        <v>Consumer Price Index (with housing) for July</v>
      </c>
      <c r="F29" s="169">
        <f xml:space="preserve"> InpActive!F235</f>
        <v>0</v>
      </c>
      <c r="G29" s="169" t="str">
        <f xml:space="preserve"> InpActive!G235</f>
        <v>Index</v>
      </c>
      <c r="H29" s="169">
        <f xml:space="preserve"> InpActive!H235</f>
        <v>0</v>
      </c>
      <c r="I29" s="169">
        <f xml:space="preserve"> InpActive!I235</f>
        <v>0</v>
      </c>
      <c r="J29" s="193">
        <f xml:space="preserve"> InpActive!J235</f>
        <v>108</v>
      </c>
      <c r="K29" s="193">
        <f xml:space="preserve"> InpActive!K235</f>
        <v>109.2</v>
      </c>
      <c r="L29" s="193">
        <f xml:space="preserve"> InpActive!L235</f>
        <v>111.4</v>
      </c>
      <c r="M29" s="193">
        <f xml:space="preserve"> InpActive!M235</f>
        <v>121.2</v>
      </c>
      <c r="N29" s="193">
        <f xml:space="preserve"> InpActive!N235</f>
        <v>129</v>
      </c>
      <c r="O29" s="193">
        <f xml:space="preserve"> InpActive!O235</f>
        <v>132.9</v>
      </c>
      <c r="P29" s="193">
        <f xml:space="preserve"> InpActive!P235</f>
        <v>133.40950430445429</v>
      </c>
    </row>
    <row r="30" spans="3:16">
      <c r="C30" s="141"/>
      <c r="D30" s="141"/>
      <c r="E30" s="169" t="str">
        <f xml:space="preserve"> InpActive!E236</f>
        <v>Consumer Price Index (with housing) for August</v>
      </c>
      <c r="F30" s="169">
        <f xml:space="preserve"> InpActive!F236</f>
        <v>0</v>
      </c>
      <c r="G30" s="169" t="str">
        <f xml:space="preserve"> InpActive!G236</f>
        <v>Index</v>
      </c>
      <c r="H30" s="169">
        <f xml:space="preserve"> InpActive!H236</f>
        <v>0</v>
      </c>
      <c r="I30" s="169">
        <f xml:space="preserve"> InpActive!I236</f>
        <v>0</v>
      </c>
      <c r="J30" s="193">
        <f xml:space="preserve"> InpActive!J236</f>
        <v>108.3</v>
      </c>
      <c r="K30" s="193">
        <f xml:space="preserve"> InpActive!K236</f>
        <v>108.8</v>
      </c>
      <c r="L30" s="193">
        <f xml:space="preserve"> InpActive!L236</f>
        <v>112.1</v>
      </c>
      <c r="M30" s="193">
        <f xml:space="preserve"> InpActive!M236</f>
        <v>121.8</v>
      </c>
      <c r="N30" s="193">
        <f xml:space="preserve"> InpActive!N236</f>
        <v>129.4</v>
      </c>
      <c r="O30" s="193">
        <f xml:space="preserve"> InpActive!O236</f>
        <v>133.4</v>
      </c>
      <c r="P30" s="193">
        <f xml:space="preserve"> InpActive!P236</f>
        <v>133.48468100516729</v>
      </c>
    </row>
    <row r="31" spans="3:16">
      <c r="C31" s="141"/>
      <c r="D31" s="141"/>
      <c r="E31" s="169" t="str">
        <f xml:space="preserve"> InpActive!E237</f>
        <v>Consumer Price Index (with housing) for September</v>
      </c>
      <c r="F31" s="169">
        <f xml:space="preserve"> InpActive!F237</f>
        <v>0</v>
      </c>
      <c r="G31" s="169" t="str">
        <f xml:space="preserve"> InpActive!G237</f>
        <v>Index</v>
      </c>
      <c r="H31" s="169">
        <f xml:space="preserve"> InpActive!H237</f>
        <v>0</v>
      </c>
      <c r="I31" s="169">
        <f xml:space="preserve"> InpActive!I237</f>
        <v>0</v>
      </c>
      <c r="J31" s="193">
        <f xml:space="preserve"> InpActive!J237</f>
        <v>108.4</v>
      </c>
      <c r="K31" s="193">
        <f xml:space="preserve"> InpActive!K237</f>
        <v>109.2</v>
      </c>
      <c r="L31" s="193">
        <f xml:space="preserve"> InpActive!L237</f>
        <v>112.4</v>
      </c>
      <c r="M31" s="193">
        <f xml:space="preserve"> InpActive!M237</f>
        <v>122.3</v>
      </c>
      <c r="N31" s="193">
        <f xml:space="preserve"> InpActive!N237</f>
        <v>130.1</v>
      </c>
      <c r="O31" s="193">
        <f xml:space="preserve"> InpActive!O237</f>
        <v>133.5</v>
      </c>
      <c r="P31" s="193">
        <f xml:space="preserve"> InpActive!P237</f>
        <v>133.55990006820201</v>
      </c>
    </row>
    <row r="32" spans="3:16">
      <c r="C32" s="141"/>
      <c r="D32" s="141"/>
      <c r="E32" s="169" t="str">
        <f xml:space="preserve"> InpActive!E238</f>
        <v>Consumer Price Index (with housing) for October</v>
      </c>
      <c r="F32" s="169">
        <f xml:space="preserve"> InpActive!F238</f>
        <v>0</v>
      </c>
      <c r="G32" s="169" t="str">
        <f xml:space="preserve"> InpActive!G238</f>
        <v>Index</v>
      </c>
      <c r="H32" s="169">
        <f xml:space="preserve"> InpActive!H238</f>
        <v>0</v>
      </c>
      <c r="I32" s="169">
        <f xml:space="preserve"> InpActive!I238</f>
        <v>0</v>
      </c>
      <c r="J32" s="193">
        <f xml:space="preserve"> InpActive!J238</f>
        <v>108.3</v>
      </c>
      <c r="K32" s="193">
        <f xml:space="preserve"> InpActive!K238</f>
        <v>109.2</v>
      </c>
      <c r="L32" s="193">
        <f xml:space="preserve"> InpActive!L238</f>
        <v>113.4</v>
      </c>
      <c r="M32" s="193">
        <f xml:space="preserve"> InpActive!M238</f>
        <v>124.3</v>
      </c>
      <c r="N32" s="193">
        <f xml:space="preserve"> InpActive!N238</f>
        <v>130.19999999999999</v>
      </c>
      <c r="O32" s="193">
        <f xml:space="preserve"> InpActive!O238</f>
        <v>134.30000000000001</v>
      </c>
      <c r="P32" s="193">
        <f xml:space="preserve"> InpActive!P238</f>
        <v>133.63516151742951</v>
      </c>
    </row>
    <row r="33" spans="1:16">
      <c r="C33" s="141"/>
      <c r="D33" s="141"/>
      <c r="E33" s="169" t="str">
        <f xml:space="preserve"> InpActive!E239</f>
        <v>Consumer Price Index (with housing) for November</v>
      </c>
      <c r="F33" s="169">
        <f xml:space="preserve"> InpActive!F239</f>
        <v>0</v>
      </c>
      <c r="G33" s="169" t="str">
        <f xml:space="preserve"> InpActive!G239</f>
        <v>Index</v>
      </c>
      <c r="H33" s="169">
        <f xml:space="preserve"> InpActive!H239</f>
        <v>0</v>
      </c>
      <c r="I33" s="169">
        <f xml:space="preserve"> InpActive!I239</f>
        <v>0</v>
      </c>
      <c r="J33" s="193">
        <f xml:space="preserve"> InpActive!J239</f>
        <v>108.5</v>
      </c>
      <c r="K33" s="193">
        <f xml:space="preserve"> InpActive!K239</f>
        <v>109.1</v>
      </c>
      <c r="L33" s="193">
        <f xml:space="preserve"> InpActive!L239</f>
        <v>114.1</v>
      </c>
      <c r="M33" s="193">
        <f xml:space="preserve"> InpActive!M239</f>
        <v>124.8</v>
      </c>
      <c r="N33" s="193">
        <f xml:space="preserve"> InpActive!N239</f>
        <v>130</v>
      </c>
      <c r="O33" s="193">
        <f xml:space="preserve"> InpActive!O239</f>
        <v>134.6</v>
      </c>
      <c r="P33" s="193">
        <f xml:space="preserve"> InpActive!P239</f>
        <v>133.71046537673479</v>
      </c>
    </row>
    <row r="34" spans="1:16">
      <c r="C34" s="141"/>
      <c r="D34" s="141"/>
      <c r="E34" s="169" t="str">
        <f xml:space="preserve"> InpActive!E240</f>
        <v>Consumer Price Index (with housing) for December</v>
      </c>
      <c r="F34" s="169">
        <f xml:space="preserve"> InpActive!F240</f>
        <v>0</v>
      </c>
      <c r="G34" s="169" t="str">
        <f xml:space="preserve"> InpActive!G240</f>
        <v>Index</v>
      </c>
      <c r="H34" s="169">
        <f xml:space="preserve"> InpActive!H240</f>
        <v>0</v>
      </c>
      <c r="I34" s="169">
        <f xml:space="preserve"> InpActive!I240</f>
        <v>0</v>
      </c>
      <c r="J34" s="193">
        <f xml:space="preserve"> InpActive!J240</f>
        <v>108.5</v>
      </c>
      <c r="K34" s="193">
        <f xml:space="preserve"> InpActive!K240</f>
        <v>109.4</v>
      </c>
      <c r="L34" s="193">
        <f xml:space="preserve"> InpActive!L240</f>
        <v>114.7</v>
      </c>
      <c r="M34" s="193">
        <f xml:space="preserve"> InpActive!M240</f>
        <v>125.3</v>
      </c>
      <c r="N34" s="193">
        <f xml:space="preserve"> InpActive!N240</f>
        <v>130.5</v>
      </c>
      <c r="O34" s="193">
        <f xml:space="preserve"> InpActive!O240</f>
        <v>135.1</v>
      </c>
      <c r="P34" s="193">
        <f xml:space="preserve"> InpActive!P240</f>
        <v>133.78581167001599</v>
      </c>
    </row>
    <row r="35" spans="1:16">
      <c r="C35" s="141"/>
      <c r="D35" s="141"/>
      <c r="E35" s="169" t="str">
        <f xml:space="preserve"> InpActive!E241</f>
        <v>Consumer Price Index (with housing) for January</v>
      </c>
      <c r="F35" s="169">
        <f xml:space="preserve"> InpActive!F241</f>
        <v>0</v>
      </c>
      <c r="G35" s="169" t="str">
        <f xml:space="preserve"> InpActive!G241</f>
        <v>Index</v>
      </c>
      <c r="H35" s="169">
        <f xml:space="preserve"> InpActive!H241</f>
        <v>0</v>
      </c>
      <c r="I35" s="169">
        <f xml:space="preserve"> InpActive!I241</f>
        <v>0</v>
      </c>
      <c r="J35" s="193">
        <f xml:space="preserve"> InpActive!J241</f>
        <v>108.3</v>
      </c>
      <c r="K35" s="193">
        <f xml:space="preserve"> InpActive!K241</f>
        <v>109.3</v>
      </c>
      <c r="L35" s="193">
        <f xml:space="preserve"> InpActive!L241</f>
        <v>114.6</v>
      </c>
      <c r="M35" s="193">
        <f xml:space="preserve"> InpActive!M241</f>
        <v>124.8</v>
      </c>
      <c r="N35" s="193">
        <f xml:space="preserve"> InpActive!N241</f>
        <v>130</v>
      </c>
      <c r="O35" s="193">
        <f xml:space="preserve"> InpActive!O241</f>
        <v>135.1</v>
      </c>
      <c r="P35" s="193">
        <f xml:space="preserve"> InpActive!P241</f>
        <v>134.05415407932841</v>
      </c>
    </row>
    <row r="36" spans="1:16">
      <c r="C36" s="141"/>
      <c r="D36" s="141"/>
      <c r="E36" s="169" t="str">
        <f xml:space="preserve"> InpActive!E242</f>
        <v>Consumer Price Index (with housing) for February</v>
      </c>
      <c r="F36" s="169">
        <f xml:space="preserve"> InpActive!F242</f>
        <v>0</v>
      </c>
      <c r="G36" s="169" t="str">
        <f xml:space="preserve"> InpActive!G242</f>
        <v>Index</v>
      </c>
      <c r="H36" s="169">
        <f xml:space="preserve"> InpActive!H242</f>
        <v>0</v>
      </c>
      <c r="I36" s="169">
        <f xml:space="preserve"> InpActive!I242</f>
        <v>0</v>
      </c>
      <c r="J36" s="193">
        <f xml:space="preserve"> InpActive!J242</f>
        <v>108.6</v>
      </c>
      <c r="K36" s="193">
        <f xml:space="preserve"> InpActive!K242</f>
        <v>109.4</v>
      </c>
      <c r="L36" s="193">
        <f xml:space="preserve"> InpActive!L242</f>
        <v>115.4</v>
      </c>
      <c r="M36" s="193">
        <f xml:space="preserve"> InpActive!M242</f>
        <v>126</v>
      </c>
      <c r="N36" s="193">
        <f xml:space="preserve"> InpActive!N242</f>
        <v>130.25961496937231</v>
      </c>
      <c r="O36" s="193">
        <f xml:space="preserve"> InpActive!O242</f>
        <v>135.6</v>
      </c>
      <c r="P36" s="193">
        <f xml:space="preserve"> InpActive!P242</f>
        <v>134.32303471947199</v>
      </c>
    </row>
    <row r="37" spans="1:16">
      <c r="C37" s="141"/>
      <c r="D37" s="141"/>
      <c r="E37" s="169" t="str">
        <f xml:space="preserve"> InpActive!E243</f>
        <v>Consumer Price Index (with housing) for March</v>
      </c>
      <c r="F37" s="169">
        <f xml:space="preserve"> InpActive!F243</f>
        <v>0</v>
      </c>
      <c r="G37" s="169" t="str">
        <f xml:space="preserve"> InpActive!G243</f>
        <v>Index</v>
      </c>
      <c r="H37" s="169">
        <f xml:space="preserve"> InpActive!H243</f>
        <v>0</v>
      </c>
      <c r="I37" s="169">
        <f xml:space="preserve"> InpActive!I243</f>
        <v>0</v>
      </c>
      <c r="J37" s="193">
        <f xml:space="preserve"> InpActive!J243</f>
        <v>108.6</v>
      </c>
      <c r="K37" s="193">
        <f xml:space="preserve"> InpActive!K243</f>
        <v>109.7</v>
      </c>
      <c r="L37" s="193">
        <f xml:space="preserve"> InpActive!L243</f>
        <v>116.5</v>
      </c>
      <c r="M37" s="193">
        <f xml:space="preserve"> InpActive!M243</f>
        <v>126.8</v>
      </c>
      <c r="N37" s="193">
        <f xml:space="preserve"> InpActive!N243</f>
        <v>130.51974839976251</v>
      </c>
      <c r="O37" s="193">
        <f xml:space="preserve"> InpActive!O243</f>
        <v>136.1</v>
      </c>
      <c r="P37" s="193">
        <f xml:space="preserve"> InpActive!P243</f>
        <v>134.59245467000969</v>
      </c>
    </row>
    <row r="38" spans="1:16">
      <c r="C38" s="141"/>
      <c r="D38" s="141"/>
      <c r="E38" s="141" t="s">
        <v>633</v>
      </c>
      <c r="F38" s="141"/>
      <c r="G38" s="141" t="s">
        <v>582</v>
      </c>
      <c r="H38" s="141"/>
      <c r="I38" s="141"/>
      <c r="J38" s="163">
        <f xml:space="preserve"> AVERAGE(J26:J37)</f>
        <v>108.24166666666663</v>
      </c>
      <c r="K38" s="163">
        <f t="shared" ref="K38:P38" si="0" xml:space="preserve"> AVERAGE(K26:K37)</f>
        <v>109.10833333333335</v>
      </c>
      <c r="L38" s="163">
        <f t="shared" si="0"/>
        <v>113.11666666666667</v>
      </c>
      <c r="M38" s="163">
        <f t="shared" si="0"/>
        <v>123.04166666666664</v>
      </c>
      <c r="N38" s="163">
        <f t="shared" si="0"/>
        <v>129.73161361409456</v>
      </c>
      <c r="O38" s="163">
        <f t="shared" si="0"/>
        <v>134.04166666666663</v>
      </c>
      <c r="P38" s="163">
        <f t="shared" si="0"/>
        <v>133.69442028211066</v>
      </c>
    </row>
    <row r="39" spans="1:16">
      <c r="C39" s="141"/>
      <c r="D39" s="141"/>
      <c r="E39" s="141"/>
      <c r="F39" s="141"/>
      <c r="G39" s="141"/>
      <c r="H39" s="141"/>
      <c r="I39" s="141"/>
      <c r="J39" s="141"/>
      <c r="K39" s="141"/>
      <c r="L39" s="141"/>
      <c r="M39" s="141"/>
      <c r="N39" s="141"/>
      <c r="O39" s="141"/>
      <c r="P39" s="141"/>
    </row>
    <row r="40" spans="1:16">
      <c r="C40" s="141"/>
      <c r="D40" s="189" t="s">
        <v>634</v>
      </c>
      <c r="E40" s="141"/>
      <c r="F40" s="141"/>
      <c r="G40" s="141"/>
      <c r="H40" s="141"/>
      <c r="I40" s="141"/>
      <c r="J40" s="141"/>
      <c r="K40" s="141"/>
      <c r="L40" s="141"/>
      <c r="M40" s="141"/>
      <c r="N40" s="141"/>
      <c r="O40" s="141"/>
      <c r="P40" s="141"/>
    </row>
    <row r="41" spans="1:16">
      <c r="C41" s="141"/>
      <c r="D41" s="141"/>
      <c r="E41" s="145" t="str">
        <f xml:space="preserve"> E$23</f>
        <v>CPIH 2017/18 FYA - Base Year</v>
      </c>
      <c r="F41" s="145">
        <f t="shared" ref="F41:G41" si="1" xml:space="preserve"> F$23</f>
        <v>104.21666666666665</v>
      </c>
      <c r="G41" s="145" t="str">
        <f t="shared" si="1"/>
        <v>Index</v>
      </c>
      <c r="H41" s="145"/>
      <c r="I41" s="145"/>
      <c r="J41" s="145"/>
      <c r="K41" s="141"/>
      <c r="L41" s="141"/>
      <c r="M41" s="141"/>
      <c r="N41" s="141"/>
      <c r="O41" s="141"/>
      <c r="P41" s="141"/>
    </row>
    <row r="42" spans="1:16">
      <c r="C42" s="141"/>
      <c r="D42" s="141"/>
      <c r="E42" s="145" t="str">
        <f xml:space="preserve"> E$38</f>
        <v>CPIH 2017/18 FYA - Period</v>
      </c>
      <c r="F42" s="145">
        <f t="shared" ref="F42:P42" si="2" xml:space="preserve"> F$38</f>
        <v>0</v>
      </c>
      <c r="G42" s="145" t="str">
        <f t="shared" si="2"/>
        <v>Index</v>
      </c>
      <c r="H42" s="145">
        <f t="shared" si="2"/>
        <v>0</v>
      </c>
      <c r="I42" s="145">
        <f t="shared" si="2"/>
        <v>0</v>
      </c>
      <c r="J42" s="145">
        <f t="shared" si="2"/>
        <v>108.24166666666663</v>
      </c>
      <c r="K42" s="145">
        <f t="shared" si="2"/>
        <v>109.10833333333335</v>
      </c>
      <c r="L42" s="145">
        <f t="shared" si="2"/>
        <v>113.11666666666667</v>
      </c>
      <c r="M42" s="145">
        <f t="shared" si="2"/>
        <v>123.04166666666664</v>
      </c>
      <c r="N42" s="145">
        <f t="shared" si="2"/>
        <v>129.73161361409456</v>
      </c>
      <c r="O42" s="145">
        <f t="shared" si="2"/>
        <v>134.04166666666663</v>
      </c>
      <c r="P42" s="145">
        <f t="shared" si="2"/>
        <v>133.69442028211066</v>
      </c>
    </row>
    <row r="43" spans="1:16">
      <c r="C43" s="141"/>
      <c r="D43" s="141"/>
      <c r="E43" s="194" t="s">
        <v>635</v>
      </c>
      <c r="F43" s="194"/>
      <c r="G43" s="194" t="s">
        <v>207</v>
      </c>
      <c r="H43" s="194"/>
      <c r="I43" s="194"/>
      <c r="J43" s="194">
        <f xml:space="preserve"> IF($F41 = 0, 0, J42 / $F41)</f>
        <v>1.0386214616983847</v>
      </c>
      <c r="K43" s="194">
        <f xml:space="preserve"> IF($F41 = 0, 0, K42 / $F41)</f>
        <v>1.0469374700143934</v>
      </c>
      <c r="L43" s="194">
        <f t="shared" ref="L43:P43" si="3" xml:space="preserve"> IF($F41 = 0, 0, L42 / $F41)</f>
        <v>1.0853990084759317</v>
      </c>
      <c r="M43" s="194">
        <f t="shared" si="3"/>
        <v>1.1806332960179113</v>
      </c>
      <c r="N43" s="194">
        <f t="shared" si="3"/>
        <v>1.2448259742276786</v>
      </c>
      <c r="O43" s="194">
        <f t="shared" si="3"/>
        <v>1.2861826323364782</v>
      </c>
      <c r="P43" s="194">
        <f t="shared" si="3"/>
        <v>1.2828506663883961</v>
      </c>
    </row>
    <row r="44" spans="1:16"/>
    <row r="45" spans="1:16" s="137" customFormat="1" ht="13.2">
      <c r="A45" s="136" t="s">
        <v>57</v>
      </c>
    </row>
  </sheetData>
  <conditionalFormatting sqref="F3">
    <cfRule type="cellIs" dxfId="74" priority="3" stopIfTrue="1" operator="notEqual">
      <formula>0</formula>
    </cfRule>
    <cfRule type="cellIs" dxfId="73" priority="4" stopIfTrue="1" operator="equal">
      <formula>""</formula>
    </cfRule>
  </conditionalFormatting>
  <conditionalFormatting sqref="J4:P4">
    <cfRule type="cellIs" dxfId="72" priority="5" operator="equal">
      <formula>"Post-Fcst"</formula>
    </cfRule>
    <cfRule type="cellIs" dxfId="71" priority="6" operator="equal">
      <formula>"Forecast"</formula>
    </cfRule>
    <cfRule type="cellIs" dxfId="70" priority="7" operator="equal">
      <formula>"Pre Fcst"</formula>
    </cfRule>
  </conditionalFormatting>
  <pageMargins left="0.70866141732283472" right="0.70866141732283472" top="0.74803149606299213" bottom="0.74803149606299213" header="0.31496062992125984" footer="0.31496062992125984"/>
  <pageSetup paperSize="9" scale="80" fitToHeight="0" orientation="landscape" r:id="rId1"/>
  <headerFooter>
    <oddHeader>&amp;L&amp;F        &amp;CSheet: &amp;A      &amp;ROFFICIAL</oddHeader>
    <oddFooter>&amp;LPrinted on &amp;D at &amp;T      &amp;CPage &amp;P of &amp;N         &amp;ROfwat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89B44-39EA-42C7-A571-88D6CA5E1D85}">
  <sheetPr codeName="Sheet5">
    <outlinePr summaryBelow="0" summaryRight="0"/>
    <pageSetUpPr fitToPage="1"/>
  </sheetPr>
  <dimension ref="A1:Q104"/>
  <sheetViews>
    <sheetView zoomScale="80" zoomScaleNormal="80" workbookViewId="0">
      <pane xSplit="9" ySplit="6" topLeftCell="J7" activePane="bottomRight" state="frozen"/>
      <selection pane="topRight" activeCell="A43" sqref="A43:XFD52"/>
      <selection pane="bottomLeft" activeCell="A43" sqref="A43:XFD52"/>
      <selection pane="bottomRight"/>
    </sheetView>
  </sheetViews>
  <sheetFormatPr defaultColWidth="0" defaultRowHeight="13.2" zeroHeight="1"/>
  <cols>
    <col min="1" max="1" width="1.09765625" style="46" customWidth="1"/>
    <col min="2" max="2" width="1.09765625" style="47" customWidth="1"/>
    <col min="3" max="3" width="1.09765625" style="65" customWidth="1"/>
    <col min="4" max="4" width="1.09765625" style="48" customWidth="1"/>
    <col min="5" max="5" width="35.5" style="29" customWidth="1"/>
    <col min="6" max="6" width="11" style="17" customWidth="1"/>
    <col min="7" max="8" width="10.09765625" style="17" customWidth="1"/>
    <col min="9" max="9" width="1.5" style="17" customWidth="1"/>
    <col min="10" max="16" width="10.09765625" style="17" customWidth="1"/>
    <col min="17" max="17" width="0" style="17" hidden="1" customWidth="1"/>
    <col min="18" max="16384" width="8.09765625" style="17" hidden="1"/>
  </cols>
  <sheetData>
    <row r="1" spans="1:16" s="10" customFormat="1" ht="25.2">
      <c r="A1" s="9" t="str">
        <f ca="1" xml:space="preserve"> RIGHT(CELL("filename", $A$1), LEN(CELL("filename", $A$1)) - SEARCH("]", CELL("filename", $A$1)))</f>
        <v>Time</v>
      </c>
      <c r="C1" s="45"/>
      <c r="E1" s="11"/>
    </row>
    <row r="2" spans="1:16" s="12" customFormat="1">
      <c r="A2" s="49"/>
      <c r="B2" s="50"/>
      <c r="C2" s="51"/>
      <c r="D2" s="52"/>
      <c r="E2" s="14" t="str">
        <f>Time!E$22</f>
        <v>Model Period BEG</v>
      </c>
      <c r="F2" s="14"/>
      <c r="G2" s="14"/>
      <c r="H2" s="14"/>
      <c r="I2" s="14"/>
      <c r="J2" s="14">
        <f>Time!J$22</f>
        <v>43556</v>
      </c>
      <c r="K2" s="14">
        <f>Time!K$22</f>
        <v>43922</v>
      </c>
      <c r="L2" s="14">
        <f>Time!L$22</f>
        <v>44287</v>
      </c>
      <c r="M2" s="14">
        <f>Time!M$22</f>
        <v>44652</v>
      </c>
      <c r="N2" s="14">
        <f>Time!N$22</f>
        <v>45017</v>
      </c>
      <c r="O2" s="14">
        <f>Time!O$22</f>
        <v>45383</v>
      </c>
      <c r="P2" s="14">
        <f>Time!P$22</f>
        <v>45748</v>
      </c>
    </row>
    <row r="3" spans="1:16" s="12" customFormat="1">
      <c r="A3" s="49"/>
      <c r="B3" s="50"/>
      <c r="C3" s="51"/>
      <c r="D3" s="52"/>
      <c r="E3" s="13" t="str">
        <f>Time!E$23</f>
        <v>Model Period END</v>
      </c>
      <c r="F3" s="16">
        <f ca="1">Check!F$8</f>
        <v>0</v>
      </c>
      <c r="G3" s="14" t="s">
        <v>472</v>
      </c>
      <c r="H3" s="14"/>
      <c r="I3" s="14"/>
      <c r="J3" s="14">
        <f>Time!J$23</f>
        <v>43921</v>
      </c>
      <c r="K3" s="14">
        <f>Time!K$23</f>
        <v>44286</v>
      </c>
      <c r="L3" s="14">
        <f>Time!L$23</f>
        <v>44651</v>
      </c>
      <c r="M3" s="14">
        <f>Time!M$23</f>
        <v>45016</v>
      </c>
      <c r="N3" s="14">
        <f>Time!N$23</f>
        <v>45382</v>
      </c>
      <c r="O3" s="14">
        <f>Time!O$23</f>
        <v>45747</v>
      </c>
      <c r="P3" s="14">
        <f>Time!P$23</f>
        <v>46112</v>
      </c>
    </row>
    <row r="4" spans="1:16" s="19" customFormat="1">
      <c r="A4" s="53"/>
      <c r="B4" s="54"/>
      <c r="C4" s="55"/>
      <c r="D4" s="56"/>
      <c r="E4" s="13" t="str">
        <f>Time!E$59</f>
        <v>Pre Forecast vs Forecast</v>
      </c>
      <c r="F4" s="144"/>
      <c r="G4" s="144"/>
      <c r="H4" s="14"/>
      <c r="I4" s="14"/>
      <c r="J4" s="14" t="str">
        <f>Time!J$59</f>
        <v>Pre Fcst</v>
      </c>
      <c r="K4" s="14" t="str">
        <f>Time!K$59</f>
        <v>Forecast</v>
      </c>
      <c r="L4" s="14" t="str">
        <f>Time!L$59</f>
        <v>Forecast</v>
      </c>
      <c r="M4" s="14" t="str">
        <f>Time!M$59</f>
        <v>Forecast</v>
      </c>
      <c r="N4" s="14" t="str">
        <f>Time!N$59</f>
        <v>Forecast</v>
      </c>
      <c r="O4" s="14" t="str">
        <f>Time!O$59</f>
        <v>Forecast</v>
      </c>
      <c r="P4" s="14" t="str">
        <f>Time!P$59</f>
        <v>Post-Fcst</v>
      </c>
    </row>
    <row r="5" spans="1:16" s="44" customFormat="1">
      <c r="A5" s="46"/>
      <c r="B5" s="57"/>
      <c r="C5" s="58"/>
      <c r="D5" s="48"/>
      <c r="E5" s="59" t="str">
        <f>Time!E$101</f>
        <v>Financial Year Ending</v>
      </c>
      <c r="F5" s="18"/>
      <c r="G5" s="18"/>
      <c r="H5" s="18"/>
      <c r="J5" s="60">
        <f>Time!J$101</f>
        <v>2020</v>
      </c>
      <c r="K5" s="60">
        <f>Time!K$101</f>
        <v>2021</v>
      </c>
      <c r="L5" s="60">
        <f>Time!L$101</f>
        <v>2022</v>
      </c>
      <c r="M5" s="60">
        <f>Time!M$101</f>
        <v>2023</v>
      </c>
      <c r="N5" s="60">
        <f>Time!N$101</f>
        <v>2024</v>
      </c>
      <c r="O5" s="60">
        <f>Time!O$101</f>
        <v>2025</v>
      </c>
      <c r="P5" s="60">
        <f>Time!P$101</f>
        <v>2026</v>
      </c>
    </row>
    <row r="6" spans="1:16" s="15" customFormat="1">
      <c r="A6" s="61"/>
      <c r="B6" s="62"/>
      <c r="C6" s="63"/>
      <c r="D6" s="64"/>
      <c r="E6" s="13" t="str">
        <f>Time!E$11</f>
        <v>Model column counter</v>
      </c>
      <c r="F6" s="19" t="s">
        <v>473</v>
      </c>
      <c r="G6" s="19" t="s">
        <v>130</v>
      </c>
      <c r="H6" s="19" t="s">
        <v>474</v>
      </c>
      <c r="I6" s="18"/>
      <c r="J6" s="18">
        <f>Time!J$11</f>
        <v>1</v>
      </c>
      <c r="K6" s="18">
        <f>Time!K$11</f>
        <v>2</v>
      </c>
      <c r="L6" s="18">
        <f>Time!L$11</f>
        <v>3</v>
      </c>
      <c r="M6" s="18">
        <f>Time!M$11</f>
        <v>4</v>
      </c>
      <c r="N6" s="18">
        <f>Time!N$11</f>
        <v>5</v>
      </c>
      <c r="O6" s="18">
        <f>Time!O$11</f>
        <v>6</v>
      </c>
      <c r="P6" s="18">
        <f>Time!P$11</f>
        <v>7</v>
      </c>
    </row>
    <row r="7" spans="1:16"/>
    <row r="8" spans="1:16" s="68" customFormat="1">
      <c r="A8" s="66" t="s">
        <v>636</v>
      </c>
      <c r="B8" s="47"/>
      <c r="C8" s="65"/>
      <c r="D8" s="67"/>
      <c r="E8" s="22"/>
    </row>
    <row r="9" spans="1:16" s="68" customFormat="1">
      <c r="A9" s="66"/>
      <c r="B9" s="47"/>
      <c r="C9" s="65"/>
      <c r="D9" s="67"/>
      <c r="E9" s="22"/>
    </row>
    <row r="10" spans="1:16" s="70" customFormat="1">
      <c r="A10" s="53"/>
      <c r="B10" s="54" t="s">
        <v>637</v>
      </c>
      <c r="C10" s="55"/>
      <c r="D10" s="56"/>
      <c r="E10" s="69"/>
      <c r="G10" s="71"/>
    </row>
    <row r="11" spans="1:16" s="76" customFormat="1">
      <c r="A11" s="72"/>
      <c r="B11" s="73"/>
      <c r="C11" s="74"/>
      <c r="D11" s="75"/>
      <c r="E11" s="29" t="s">
        <v>638</v>
      </c>
      <c r="G11" s="76" t="s">
        <v>639</v>
      </c>
      <c r="I11" s="77"/>
      <c r="J11" s="76">
        <f xml:space="preserve"> I11 + 1</f>
        <v>1</v>
      </c>
      <c r="K11" s="76">
        <f xml:space="preserve"> J11 + 1</f>
        <v>2</v>
      </c>
      <c r="L11" s="76">
        <f t="shared" ref="L11:O11" si="0" xml:space="preserve"> K11 + 1</f>
        <v>3</v>
      </c>
      <c r="M11" s="76">
        <f t="shared" si="0"/>
        <v>4</v>
      </c>
      <c r="N11" s="76">
        <f t="shared" si="0"/>
        <v>5</v>
      </c>
      <c r="O11" s="76">
        <f t="shared" si="0"/>
        <v>6</v>
      </c>
      <c r="P11" s="76">
        <f xml:space="preserve"> O11 + 1</f>
        <v>7</v>
      </c>
    </row>
    <row r="12" spans="1:16" s="68" customFormat="1">
      <c r="A12" s="66"/>
      <c r="B12" s="47"/>
      <c r="C12" s="65"/>
      <c r="D12" s="67"/>
      <c r="E12" s="22" t="s">
        <v>640</v>
      </c>
      <c r="F12" s="68">
        <f xml:space="preserve"> MAX(J11:P11)</f>
        <v>7</v>
      </c>
      <c r="G12" s="68" t="s">
        <v>641</v>
      </c>
    </row>
    <row r="13" spans="1:16" s="68" customFormat="1">
      <c r="A13" s="66"/>
      <c r="B13" s="47"/>
      <c r="C13" s="65"/>
      <c r="D13" s="67"/>
      <c r="E13" s="22"/>
    </row>
    <row r="14" spans="1:16" s="82" customFormat="1">
      <c r="A14" s="78"/>
      <c r="B14" s="79"/>
      <c r="C14" s="80"/>
      <c r="D14" s="81"/>
      <c r="E14" s="22" t="str">
        <f t="shared" ref="E14:P14" si="1" xml:space="preserve"> E$11</f>
        <v>Model column counter</v>
      </c>
      <c r="F14" s="82">
        <f t="shared" si="1"/>
        <v>0</v>
      </c>
      <c r="G14" s="82" t="str">
        <f t="shared" si="1"/>
        <v>counter</v>
      </c>
      <c r="H14" s="82">
        <f t="shared" si="1"/>
        <v>0</v>
      </c>
      <c r="I14" s="82">
        <f t="shared" si="1"/>
        <v>0</v>
      </c>
      <c r="J14" s="82">
        <f t="shared" si="1"/>
        <v>1</v>
      </c>
      <c r="K14" s="82">
        <f t="shared" si="1"/>
        <v>2</v>
      </c>
      <c r="L14" s="82">
        <f t="shared" si="1"/>
        <v>3</v>
      </c>
      <c r="M14" s="82">
        <f t="shared" si="1"/>
        <v>4</v>
      </c>
      <c r="N14" s="82">
        <f t="shared" si="1"/>
        <v>5</v>
      </c>
      <c r="O14" s="82">
        <f t="shared" si="1"/>
        <v>6</v>
      </c>
      <c r="P14" s="82">
        <f t="shared" si="1"/>
        <v>7</v>
      </c>
    </row>
    <row r="15" spans="1:16">
      <c r="A15" s="66"/>
      <c r="B15" s="57"/>
      <c r="C15" s="58"/>
      <c r="E15" s="29" t="s">
        <v>642</v>
      </c>
      <c r="G15" s="17" t="s">
        <v>643</v>
      </c>
      <c r="H15" s="17">
        <f xml:space="preserve"> SUM(J15:P15)</f>
        <v>1</v>
      </c>
      <c r="J15" s="17">
        <f t="shared" ref="J15:P15" si="2" xml:space="preserve"> IF( J14 = 1, 1, 0)</f>
        <v>1</v>
      </c>
      <c r="K15" s="17">
        <f xml:space="preserve"> IF( K14 = 1, 1, 0)</f>
        <v>0</v>
      </c>
      <c r="L15" s="17">
        <f t="shared" si="2"/>
        <v>0</v>
      </c>
      <c r="M15" s="17">
        <f t="shared" si="2"/>
        <v>0</v>
      </c>
      <c r="N15" s="17">
        <f t="shared" si="2"/>
        <v>0</v>
      </c>
      <c r="O15" s="17">
        <f t="shared" si="2"/>
        <v>0</v>
      </c>
      <c r="P15" s="17">
        <f t="shared" si="2"/>
        <v>0</v>
      </c>
    </row>
    <row r="16" spans="1:16">
      <c r="A16" s="66"/>
      <c r="B16" s="57"/>
      <c r="C16" s="58"/>
    </row>
    <row r="17" spans="1:16" s="88" customFormat="1">
      <c r="A17" s="83"/>
      <c r="B17" s="84"/>
      <c r="C17" s="85"/>
      <c r="D17" s="86"/>
      <c r="E17" s="87" t="str">
        <f xml:space="preserve"> InpActive!E$10</f>
        <v>First date of time ruler</v>
      </c>
      <c r="F17" s="88">
        <f xml:space="preserve"> InpActive!F$10</f>
        <v>43556</v>
      </c>
      <c r="G17" s="88" t="str">
        <f xml:space="preserve"> InpActive!G$10</f>
        <v>date</v>
      </c>
      <c r="I17" s="89"/>
    </row>
    <row r="18" spans="1:16" s="31" customFormat="1">
      <c r="A18" s="83"/>
      <c r="B18" s="84"/>
      <c r="C18" s="85"/>
      <c r="D18" s="86"/>
      <c r="E18" s="29" t="s">
        <v>644</v>
      </c>
      <c r="F18" s="31">
        <f xml:space="preserve"> DATE(YEAR(F17), MONTH(F17), 1)</f>
        <v>43556</v>
      </c>
      <c r="G18" s="31" t="s">
        <v>645</v>
      </c>
      <c r="I18" s="33"/>
      <c r="J18" s="33"/>
      <c r="K18" s="33"/>
      <c r="L18" s="33"/>
      <c r="M18" s="33"/>
      <c r="N18" s="33"/>
      <c r="O18" s="33"/>
      <c r="P18" s="33"/>
    </row>
    <row r="19" spans="1:16" s="88" customFormat="1">
      <c r="A19" s="83"/>
      <c r="B19" s="84"/>
      <c r="C19" s="85"/>
      <c r="D19" s="86"/>
      <c r="E19" s="87"/>
      <c r="I19" s="89"/>
    </row>
    <row r="20" spans="1:16" s="31" customFormat="1">
      <c r="A20" s="83"/>
      <c r="B20" s="84"/>
      <c r="C20" s="85"/>
      <c r="D20" s="86"/>
      <c r="E20" s="29" t="str">
        <f xml:space="preserve"> E$18</f>
        <v>First model period BEG</v>
      </c>
      <c r="F20" s="31">
        <f xml:space="preserve"> F$18</f>
        <v>43556</v>
      </c>
      <c r="G20" s="31" t="str">
        <f xml:space="preserve"> G$18</f>
        <v>month</v>
      </c>
      <c r="I20" s="33"/>
    </row>
    <row r="21" spans="1:16">
      <c r="A21" s="66"/>
      <c r="B21" s="57"/>
      <c r="C21" s="58"/>
      <c r="E21" s="29" t="str">
        <f t="shared" ref="E21:P21" si="3" xml:space="preserve"> E$15</f>
        <v>First model column flag</v>
      </c>
      <c r="F21" s="17">
        <f t="shared" si="3"/>
        <v>0</v>
      </c>
      <c r="G21" s="17" t="str">
        <f t="shared" si="3"/>
        <v>flag</v>
      </c>
      <c r="H21" s="17">
        <f t="shared" si="3"/>
        <v>1</v>
      </c>
      <c r="I21" s="17">
        <f t="shared" si="3"/>
        <v>0</v>
      </c>
      <c r="J21" s="17">
        <f t="shared" si="3"/>
        <v>1</v>
      </c>
      <c r="K21" s="17">
        <f t="shared" si="3"/>
        <v>0</v>
      </c>
      <c r="L21" s="17">
        <f t="shared" si="3"/>
        <v>0</v>
      </c>
      <c r="M21" s="17">
        <f t="shared" si="3"/>
        <v>0</v>
      </c>
      <c r="N21" s="17">
        <f t="shared" si="3"/>
        <v>0</v>
      </c>
      <c r="O21" s="17">
        <f t="shared" si="3"/>
        <v>0</v>
      </c>
      <c r="P21" s="17">
        <f t="shared" si="3"/>
        <v>0</v>
      </c>
    </row>
    <row r="22" spans="1:16" s="32" customFormat="1">
      <c r="A22" s="90"/>
      <c r="B22" s="91"/>
      <c r="C22" s="92"/>
      <c r="D22" s="93"/>
      <c r="E22" s="29" t="s">
        <v>646</v>
      </c>
      <c r="G22" s="32" t="s">
        <v>477</v>
      </c>
      <c r="J22" s="32">
        <f xml:space="preserve"> IF( J21 = 1, $F20, I23 + 1)</f>
        <v>43556</v>
      </c>
      <c r="K22" s="32">
        <f t="shared" ref="K22:O22" si="4" xml:space="preserve"> IF( K21 = 1, $F20, J23 + 1)</f>
        <v>43922</v>
      </c>
      <c r="L22" s="32">
        <f t="shared" si="4"/>
        <v>44287</v>
      </c>
      <c r="M22" s="32">
        <f t="shared" si="4"/>
        <v>44652</v>
      </c>
      <c r="N22" s="32">
        <f t="shared" si="4"/>
        <v>45017</v>
      </c>
      <c r="O22" s="32">
        <f t="shared" si="4"/>
        <v>45383</v>
      </c>
      <c r="P22" s="32">
        <f xml:space="preserve"> IF( P21 = 1, $F20, O23 + 1)</f>
        <v>45748</v>
      </c>
    </row>
    <row r="23" spans="1:16" s="99" customFormat="1">
      <c r="A23" s="90"/>
      <c r="B23" s="94"/>
      <c r="C23" s="95"/>
      <c r="D23" s="96"/>
      <c r="E23" s="97" t="s">
        <v>647</v>
      </c>
      <c r="F23" s="98"/>
      <c r="G23" s="99" t="s">
        <v>477</v>
      </c>
      <c r="I23" s="100"/>
      <c r="J23" s="99">
        <f t="shared" ref="J23:P23" si="5" xml:space="preserve"> DATE(YEAR(J22), MONTH(J22) + 12, DAY(1) - 1)</f>
        <v>43921</v>
      </c>
      <c r="K23" s="99">
        <f t="shared" si="5"/>
        <v>44286</v>
      </c>
      <c r="L23" s="99">
        <f t="shared" si="5"/>
        <v>44651</v>
      </c>
      <c r="M23" s="99">
        <f t="shared" si="5"/>
        <v>45016</v>
      </c>
      <c r="N23" s="99">
        <f t="shared" si="5"/>
        <v>45382</v>
      </c>
      <c r="O23" s="99">
        <f t="shared" si="5"/>
        <v>45747</v>
      </c>
      <c r="P23" s="99">
        <f t="shared" si="5"/>
        <v>46112</v>
      </c>
    </row>
    <row r="24" spans="1:16" s="41" customFormat="1">
      <c r="A24" s="90"/>
      <c r="B24" s="94"/>
      <c r="C24" s="95"/>
      <c r="D24" s="96"/>
      <c r="E24" s="22"/>
    </row>
    <row r="25" spans="1:16" s="41" customFormat="1">
      <c r="A25" s="90"/>
      <c r="B25" s="94"/>
      <c r="C25" s="95"/>
      <c r="D25" s="96"/>
      <c r="E25" s="22" t="str">
        <f t="shared" ref="E25:P25" si="6" xml:space="preserve"> E$23</f>
        <v>Model Period END</v>
      </c>
      <c r="F25" s="41">
        <f t="shared" si="6"/>
        <v>0</v>
      </c>
      <c r="G25" s="41" t="str">
        <f t="shared" si="6"/>
        <v>date</v>
      </c>
      <c r="H25" s="41">
        <f t="shared" si="6"/>
        <v>0</v>
      </c>
      <c r="I25" s="41">
        <f t="shared" si="6"/>
        <v>0</v>
      </c>
      <c r="J25" s="41">
        <f t="shared" si="6"/>
        <v>43921</v>
      </c>
      <c r="K25" s="41">
        <f t="shared" si="6"/>
        <v>44286</v>
      </c>
      <c r="L25" s="41">
        <f t="shared" si="6"/>
        <v>44651</v>
      </c>
      <c r="M25" s="41">
        <f t="shared" si="6"/>
        <v>45016</v>
      </c>
      <c r="N25" s="41">
        <f t="shared" si="6"/>
        <v>45382</v>
      </c>
      <c r="O25" s="41">
        <f t="shared" si="6"/>
        <v>45747</v>
      </c>
      <c r="P25" s="41">
        <f t="shared" si="6"/>
        <v>46112</v>
      </c>
    </row>
    <row r="26" spans="1:16" s="41" customFormat="1">
      <c r="A26" s="90"/>
      <c r="B26" s="94"/>
      <c r="C26" s="95"/>
      <c r="D26" s="96" t="s">
        <v>648</v>
      </c>
      <c r="E26" s="22" t="str">
        <f t="shared" ref="E26:P26" si="7" xml:space="preserve"> E$22</f>
        <v>Model Period BEG</v>
      </c>
      <c r="F26" s="41">
        <f t="shared" si="7"/>
        <v>0</v>
      </c>
      <c r="G26" s="41" t="str">
        <f t="shared" si="7"/>
        <v>date</v>
      </c>
      <c r="H26" s="41">
        <f t="shared" si="7"/>
        <v>0</v>
      </c>
      <c r="I26" s="41">
        <f t="shared" si="7"/>
        <v>0</v>
      </c>
      <c r="J26" s="41">
        <f t="shared" si="7"/>
        <v>43556</v>
      </c>
      <c r="K26" s="41">
        <f t="shared" si="7"/>
        <v>43922</v>
      </c>
      <c r="L26" s="41">
        <f t="shared" si="7"/>
        <v>44287</v>
      </c>
      <c r="M26" s="41">
        <f t="shared" si="7"/>
        <v>44652</v>
      </c>
      <c r="N26" s="41">
        <f t="shared" si="7"/>
        <v>45017</v>
      </c>
      <c r="O26" s="41">
        <f t="shared" si="7"/>
        <v>45383</v>
      </c>
      <c r="P26" s="41">
        <f t="shared" si="7"/>
        <v>45748</v>
      </c>
    </row>
    <row r="27" spans="1:16" s="105" customFormat="1">
      <c r="A27" s="101"/>
      <c r="B27" s="102"/>
      <c r="C27" s="103"/>
      <c r="D27" s="104"/>
      <c r="E27" s="22" t="s">
        <v>649</v>
      </c>
      <c r="G27" s="105" t="s">
        <v>650</v>
      </c>
      <c r="H27" s="106">
        <f xml:space="preserve"> SUM(J27:P27)</f>
        <v>2557</v>
      </c>
      <c r="J27" s="106">
        <f t="shared" ref="J27:P27" si="8" xml:space="preserve"> J25 - J26 + 1</f>
        <v>366</v>
      </c>
      <c r="K27" s="106">
        <f t="shared" si="8"/>
        <v>365</v>
      </c>
      <c r="L27" s="106">
        <f t="shared" si="8"/>
        <v>365</v>
      </c>
      <c r="M27" s="106">
        <f t="shared" si="8"/>
        <v>365</v>
      </c>
      <c r="N27" s="106">
        <f t="shared" si="8"/>
        <v>366</v>
      </c>
      <c r="O27" s="106">
        <f t="shared" si="8"/>
        <v>365</v>
      </c>
      <c r="P27" s="106">
        <f t="shared" si="8"/>
        <v>365</v>
      </c>
    </row>
    <row r="28" spans="1:16" s="70" customFormat="1">
      <c r="A28" s="107"/>
      <c r="B28" s="54"/>
      <c r="C28" s="55"/>
      <c r="D28" s="56"/>
      <c r="E28" s="69"/>
      <c r="G28" s="71"/>
    </row>
    <row r="29" spans="1:16" s="70" customFormat="1">
      <c r="A29" s="107"/>
      <c r="B29" s="54"/>
      <c r="C29" s="55"/>
      <c r="D29" s="56"/>
      <c r="E29" s="69"/>
      <c r="G29" s="71"/>
    </row>
    <row r="30" spans="1:16" s="41" customFormat="1">
      <c r="A30" s="90" t="s">
        <v>651</v>
      </c>
      <c r="B30" s="94"/>
      <c r="C30" s="95"/>
      <c r="D30" s="96"/>
      <c r="E30" s="22"/>
    </row>
    <row r="31" spans="1:16" s="41" customFormat="1">
      <c r="A31" s="90"/>
      <c r="B31" s="94"/>
      <c r="C31" s="95"/>
      <c r="D31" s="96"/>
      <c r="E31" s="22"/>
    </row>
    <row r="32" spans="1:16" s="89" customFormat="1">
      <c r="A32" s="83"/>
      <c r="B32" s="108"/>
      <c r="C32" s="109"/>
      <c r="D32" s="110"/>
      <c r="E32" s="111" t="str">
        <f xml:space="preserve"> InpActive!E$12</f>
        <v>Last Pre Forecast Date</v>
      </c>
      <c r="F32" s="89">
        <f xml:space="preserve"> InpActive!F$12</f>
        <v>43921</v>
      </c>
      <c r="G32" s="89" t="str">
        <f xml:space="preserve"> InpActive!G$12</f>
        <v>date</v>
      </c>
    </row>
    <row r="33" spans="1:16" s="113" customFormat="1">
      <c r="A33" s="90"/>
      <c r="B33" s="91"/>
      <c r="C33" s="92"/>
      <c r="D33" s="93"/>
      <c r="E33" s="112" t="str">
        <f t="shared" ref="E33:P33" si="9" xml:space="preserve"> E$23</f>
        <v>Model Period END</v>
      </c>
      <c r="F33" s="113">
        <f t="shared" si="9"/>
        <v>0</v>
      </c>
      <c r="G33" s="113" t="str">
        <f t="shared" si="9"/>
        <v>date</v>
      </c>
      <c r="H33" s="113">
        <f t="shared" si="9"/>
        <v>0</v>
      </c>
      <c r="I33" s="113">
        <f t="shared" si="9"/>
        <v>0</v>
      </c>
      <c r="J33" s="113">
        <f t="shared" si="9"/>
        <v>43921</v>
      </c>
      <c r="K33" s="113">
        <f t="shared" si="9"/>
        <v>44286</v>
      </c>
      <c r="L33" s="113">
        <f t="shared" si="9"/>
        <v>44651</v>
      </c>
      <c r="M33" s="113">
        <f t="shared" si="9"/>
        <v>45016</v>
      </c>
      <c r="N33" s="113">
        <f t="shared" si="9"/>
        <v>45382</v>
      </c>
      <c r="O33" s="113">
        <f t="shared" si="9"/>
        <v>45747</v>
      </c>
      <c r="P33" s="113">
        <f t="shared" si="9"/>
        <v>46112</v>
      </c>
    </row>
    <row r="34" spans="1:16">
      <c r="A34" s="66"/>
      <c r="B34" s="57"/>
      <c r="C34" s="58"/>
      <c r="E34" s="29" t="s">
        <v>652</v>
      </c>
      <c r="G34" s="17" t="s">
        <v>643</v>
      </c>
      <c r="H34" s="17">
        <f xml:space="preserve"> SUM(J34:P34)</f>
        <v>1</v>
      </c>
      <c r="J34" s="17">
        <f t="shared" ref="J34:P34" si="10" xml:space="preserve"> IF(J33 = $F32, 1, 0)</f>
        <v>1</v>
      </c>
      <c r="K34" s="17">
        <f t="shared" si="10"/>
        <v>0</v>
      </c>
      <c r="L34" s="17">
        <f t="shared" si="10"/>
        <v>0</v>
      </c>
      <c r="M34" s="17">
        <f t="shared" si="10"/>
        <v>0</v>
      </c>
      <c r="N34" s="17">
        <f t="shared" si="10"/>
        <v>0</v>
      </c>
      <c r="O34" s="17">
        <f t="shared" si="10"/>
        <v>0</v>
      </c>
      <c r="P34" s="17">
        <f t="shared" si="10"/>
        <v>0</v>
      </c>
    </row>
    <row r="35" spans="1:16">
      <c r="A35" s="66"/>
      <c r="B35" s="57"/>
      <c r="C35" s="58"/>
      <c r="E35" s="29" t="s">
        <v>653</v>
      </c>
      <c r="G35" s="17" t="s">
        <v>643</v>
      </c>
      <c r="H35" s="17">
        <f xml:space="preserve"> SUM(J35:P35)</f>
        <v>1</v>
      </c>
      <c r="J35" s="17">
        <f xml:space="preserve"> IF($F32 &gt;= J33, 1, 0)</f>
        <v>1</v>
      </c>
      <c r="K35" s="17">
        <f t="shared" ref="K35:P35" si="11" xml:space="preserve"> IF($F32 &gt;= K33, 1, 0)</f>
        <v>0</v>
      </c>
      <c r="L35" s="17">
        <f t="shared" si="11"/>
        <v>0</v>
      </c>
      <c r="M35" s="17">
        <f t="shared" si="11"/>
        <v>0</v>
      </c>
      <c r="N35" s="17">
        <f t="shared" si="11"/>
        <v>0</v>
      </c>
      <c r="O35" s="17">
        <f t="shared" si="11"/>
        <v>0</v>
      </c>
      <c r="P35" s="17">
        <f t="shared" si="11"/>
        <v>0</v>
      </c>
    </row>
    <row r="36" spans="1:16" s="68" customFormat="1">
      <c r="A36" s="66"/>
      <c r="B36" s="47"/>
      <c r="C36" s="65"/>
      <c r="D36" s="67"/>
      <c r="E36" s="22" t="s">
        <v>654</v>
      </c>
      <c r="F36" s="106">
        <f xml:space="preserve"> SUM(J35:P35)</f>
        <v>1</v>
      </c>
      <c r="G36" s="68" t="s">
        <v>655</v>
      </c>
    </row>
    <row r="37" spans="1:16" s="68" customFormat="1">
      <c r="A37" s="66"/>
      <c r="B37" s="47"/>
      <c r="C37" s="65"/>
      <c r="D37" s="67"/>
      <c r="E37" s="22"/>
    </row>
    <row r="38" spans="1:16" s="88" customFormat="1">
      <c r="A38" s="114"/>
      <c r="B38" s="84"/>
      <c r="C38" s="85"/>
      <c r="D38" s="86"/>
      <c r="E38" s="87" t="str">
        <f xml:space="preserve"> InpActive!E$14</f>
        <v>Acquisition date (midnight)</v>
      </c>
      <c r="F38" s="88">
        <f xml:space="preserve"> InpActive!F$14</f>
        <v>43921</v>
      </c>
      <c r="G38" s="88" t="str">
        <f xml:space="preserve"> InpActive!G$14</f>
        <v>date</v>
      </c>
    </row>
    <row r="39" spans="1:16" s="113" customFormat="1">
      <c r="A39" s="90"/>
      <c r="B39" s="91"/>
      <c r="C39" s="92"/>
      <c r="D39" s="93"/>
      <c r="E39" s="112" t="str">
        <f t="shared" ref="E39:P39" si="12" xml:space="preserve"> E$23</f>
        <v>Model Period END</v>
      </c>
      <c r="F39" s="113">
        <f t="shared" si="12"/>
        <v>0</v>
      </c>
      <c r="G39" s="113" t="str">
        <f t="shared" si="12"/>
        <v>date</v>
      </c>
      <c r="H39" s="113">
        <f t="shared" si="12"/>
        <v>0</v>
      </c>
      <c r="I39" s="113">
        <f t="shared" si="12"/>
        <v>0</v>
      </c>
      <c r="J39" s="113">
        <f t="shared" si="12"/>
        <v>43921</v>
      </c>
      <c r="K39" s="113">
        <f t="shared" si="12"/>
        <v>44286</v>
      </c>
      <c r="L39" s="113">
        <f t="shared" si="12"/>
        <v>44651</v>
      </c>
      <c r="M39" s="113">
        <f t="shared" si="12"/>
        <v>45016</v>
      </c>
      <c r="N39" s="113">
        <f t="shared" si="12"/>
        <v>45382</v>
      </c>
      <c r="O39" s="113">
        <f t="shared" si="12"/>
        <v>45747</v>
      </c>
      <c r="P39" s="113">
        <f t="shared" si="12"/>
        <v>46112</v>
      </c>
    </row>
    <row r="40" spans="1:16" s="116" customFormat="1">
      <c r="A40" s="66"/>
      <c r="B40" s="57"/>
      <c r="C40" s="58"/>
      <c r="D40" s="48"/>
      <c r="E40" s="115" t="s">
        <v>656</v>
      </c>
      <c r="G40" s="116" t="s">
        <v>643</v>
      </c>
      <c r="H40" s="116">
        <f xml:space="preserve"> SUM(J40:P40)</f>
        <v>1</v>
      </c>
      <c r="J40" s="116">
        <f t="shared" ref="J40:P40" si="13" xml:space="preserve"> IF(J39 = $F38, 1, 0)</f>
        <v>1</v>
      </c>
      <c r="K40" s="116">
        <f t="shared" si="13"/>
        <v>0</v>
      </c>
      <c r="L40" s="116">
        <f t="shared" si="13"/>
        <v>0</v>
      </c>
      <c r="M40" s="116">
        <f t="shared" si="13"/>
        <v>0</v>
      </c>
      <c r="N40" s="116">
        <f t="shared" si="13"/>
        <v>0</v>
      </c>
      <c r="O40" s="116">
        <f t="shared" si="13"/>
        <v>0</v>
      </c>
      <c r="P40" s="116">
        <f t="shared" si="13"/>
        <v>0</v>
      </c>
    </row>
    <row r="41" spans="1:16" s="41" customFormat="1">
      <c r="A41" s="90"/>
      <c r="B41" s="94"/>
      <c r="C41" s="95"/>
      <c r="D41" s="96"/>
      <c r="E41" s="22"/>
    </row>
    <row r="42" spans="1:16" s="41" customFormat="1">
      <c r="A42" s="90"/>
      <c r="B42" s="94"/>
      <c r="C42" s="95"/>
      <c r="D42" s="96"/>
      <c r="E42" s="22"/>
    </row>
    <row r="43" spans="1:16" s="68" customFormat="1">
      <c r="A43" s="66" t="s">
        <v>657</v>
      </c>
      <c r="B43" s="47"/>
      <c r="C43" s="65"/>
      <c r="D43" s="67"/>
      <c r="E43" s="22"/>
    </row>
    <row r="44" spans="1:16" s="68" customFormat="1">
      <c r="A44" s="66"/>
      <c r="B44" s="47"/>
      <c r="C44" s="65"/>
      <c r="D44" s="67"/>
      <c r="E44" s="22"/>
    </row>
    <row r="45" spans="1:16">
      <c r="E45" s="29" t="str">
        <f t="shared" ref="E45:P45" si="14" xml:space="preserve"> E$34</f>
        <v>Last Pre Forecast Flag</v>
      </c>
      <c r="F45" s="17">
        <f t="shared" si="14"/>
        <v>0</v>
      </c>
      <c r="G45" s="17" t="str">
        <f t="shared" si="14"/>
        <v>flag</v>
      </c>
      <c r="H45" s="17">
        <f t="shared" si="14"/>
        <v>1</v>
      </c>
      <c r="I45" s="17">
        <f t="shared" si="14"/>
        <v>0</v>
      </c>
      <c r="J45" s="17">
        <f t="shared" si="14"/>
        <v>1</v>
      </c>
      <c r="K45" s="17">
        <f t="shared" si="14"/>
        <v>0</v>
      </c>
      <c r="L45" s="17">
        <f t="shared" si="14"/>
        <v>0</v>
      </c>
      <c r="M45" s="17">
        <f t="shared" si="14"/>
        <v>0</v>
      </c>
      <c r="N45" s="17">
        <f t="shared" si="14"/>
        <v>0</v>
      </c>
      <c r="O45" s="17">
        <f t="shared" si="14"/>
        <v>0</v>
      </c>
      <c r="P45" s="17">
        <f t="shared" si="14"/>
        <v>0</v>
      </c>
    </row>
    <row r="46" spans="1:16">
      <c r="E46" s="29" t="s">
        <v>658</v>
      </c>
      <c r="G46" s="17" t="s">
        <v>643</v>
      </c>
      <c r="H46" s="17">
        <f xml:space="preserve"> SUM(J46:P46)</f>
        <v>1</v>
      </c>
      <c r="J46" s="17">
        <f xml:space="preserve"> I45</f>
        <v>0</v>
      </c>
      <c r="K46" s="17">
        <f t="shared" ref="K46:O46" si="15" xml:space="preserve"> J45</f>
        <v>1</v>
      </c>
      <c r="L46" s="17">
        <f t="shared" si="15"/>
        <v>0</v>
      </c>
      <c r="M46" s="17">
        <f t="shared" si="15"/>
        <v>0</v>
      </c>
      <c r="N46" s="17">
        <f t="shared" si="15"/>
        <v>0</v>
      </c>
      <c r="O46" s="17">
        <f t="shared" si="15"/>
        <v>0</v>
      </c>
      <c r="P46" s="17">
        <f xml:space="preserve"> O45</f>
        <v>0</v>
      </c>
    </row>
    <row r="47" spans="1:16"/>
    <row r="48" spans="1:16" s="89" customFormat="1">
      <c r="A48" s="83"/>
      <c r="B48" s="108"/>
      <c r="C48" s="109"/>
      <c r="D48" s="110"/>
      <c r="E48" s="111" t="str">
        <f>InpActive!E$16</f>
        <v>Last forecast date</v>
      </c>
      <c r="F48" s="89">
        <f>InpActive!F$16</f>
        <v>45747</v>
      </c>
      <c r="G48" s="89" t="str">
        <f>InpActive!G$16</f>
        <v>date</v>
      </c>
    </row>
    <row r="49" spans="1:16">
      <c r="E49" s="117" t="str">
        <f t="shared" ref="E49:P49" si="16" xml:space="preserve"> E$23</f>
        <v>Model Period END</v>
      </c>
      <c r="F49" s="118">
        <f t="shared" si="16"/>
        <v>0</v>
      </c>
      <c r="G49" s="118" t="str">
        <f t="shared" si="16"/>
        <v>date</v>
      </c>
      <c r="H49" s="118">
        <f t="shared" si="16"/>
        <v>0</v>
      </c>
      <c r="I49" s="119">
        <f t="shared" si="16"/>
        <v>0</v>
      </c>
      <c r="J49" s="118">
        <f t="shared" si="16"/>
        <v>43921</v>
      </c>
      <c r="K49" s="118">
        <f t="shared" si="16"/>
        <v>44286</v>
      </c>
      <c r="L49" s="118">
        <f t="shared" si="16"/>
        <v>44651</v>
      </c>
      <c r="M49" s="118">
        <f t="shared" si="16"/>
        <v>45016</v>
      </c>
      <c r="N49" s="118">
        <f t="shared" si="16"/>
        <v>45382</v>
      </c>
      <c r="O49" s="118">
        <f t="shared" si="16"/>
        <v>45747</v>
      </c>
      <c r="P49" s="118">
        <f t="shared" si="16"/>
        <v>46112</v>
      </c>
    </row>
    <row r="50" spans="1:16">
      <c r="E50" s="22" t="s">
        <v>659</v>
      </c>
      <c r="G50" s="17" t="s">
        <v>643</v>
      </c>
      <c r="H50" s="17">
        <f xml:space="preserve"> SUM(J50:P50)</f>
        <v>1</v>
      </c>
      <c r="J50" s="17">
        <f xml:space="preserve"> IF(AND($F48 &gt; I49, $F48 &lt;= J49), 1, 0)</f>
        <v>0</v>
      </c>
      <c r="K50" s="17">
        <f t="shared" ref="K50:O50" si="17" xml:space="preserve"> IF(AND($F48 &gt; J49, $F48 &lt;= K49), 1, 0)</f>
        <v>0</v>
      </c>
      <c r="L50" s="17">
        <f t="shared" si="17"/>
        <v>0</v>
      </c>
      <c r="M50" s="17">
        <f t="shared" si="17"/>
        <v>0</v>
      </c>
      <c r="N50" s="17">
        <f t="shared" si="17"/>
        <v>0</v>
      </c>
      <c r="O50" s="17">
        <f t="shared" si="17"/>
        <v>1</v>
      </c>
      <c r="P50" s="17">
        <f xml:space="preserve"> IF(AND($F48 &gt; O49, $F48 &lt;= P49), 1, 0)</f>
        <v>0</v>
      </c>
    </row>
    <row r="51" spans="1:16">
      <c r="E51" s="22"/>
    </row>
    <row r="52" spans="1:16">
      <c r="E52" s="22" t="str">
        <f t="shared" ref="E52:P52" si="18" xml:space="preserve"> E$46</f>
        <v>1st Forecast Period Flag</v>
      </c>
      <c r="F52" s="68">
        <f t="shared" si="18"/>
        <v>0</v>
      </c>
      <c r="G52" s="68" t="str">
        <f t="shared" si="18"/>
        <v>flag</v>
      </c>
      <c r="H52" s="68">
        <f t="shared" si="18"/>
        <v>1</v>
      </c>
      <c r="I52" s="68">
        <f t="shared" si="18"/>
        <v>0</v>
      </c>
      <c r="J52" s="68">
        <f t="shared" si="18"/>
        <v>0</v>
      </c>
      <c r="K52" s="68">
        <f t="shared" si="18"/>
        <v>1</v>
      </c>
      <c r="L52" s="68">
        <f t="shared" si="18"/>
        <v>0</v>
      </c>
      <c r="M52" s="68">
        <f t="shared" si="18"/>
        <v>0</v>
      </c>
      <c r="N52" s="68">
        <f t="shared" si="18"/>
        <v>0</v>
      </c>
      <c r="O52" s="68">
        <f t="shared" si="18"/>
        <v>0</v>
      </c>
      <c r="P52" s="68">
        <f t="shared" si="18"/>
        <v>0</v>
      </c>
    </row>
    <row r="53" spans="1:16">
      <c r="E53" s="22" t="str">
        <f t="shared" ref="E53:P53" si="19" xml:space="preserve"> E$50</f>
        <v>Last Forecast Period Flag</v>
      </c>
      <c r="F53" s="68">
        <f t="shared" si="19"/>
        <v>0</v>
      </c>
      <c r="G53" s="68" t="str">
        <f t="shared" si="19"/>
        <v>flag</v>
      </c>
      <c r="H53" s="68">
        <f t="shared" si="19"/>
        <v>1</v>
      </c>
      <c r="I53" s="25">
        <f t="shared" si="19"/>
        <v>0</v>
      </c>
      <c r="J53" s="68">
        <f t="shared" si="19"/>
        <v>0</v>
      </c>
      <c r="K53" s="68">
        <f t="shared" si="19"/>
        <v>0</v>
      </c>
      <c r="L53" s="68">
        <f t="shared" si="19"/>
        <v>0</v>
      </c>
      <c r="M53" s="68">
        <f t="shared" si="19"/>
        <v>0</v>
      </c>
      <c r="N53" s="68">
        <f t="shared" si="19"/>
        <v>0</v>
      </c>
      <c r="O53" s="68">
        <f t="shared" si="19"/>
        <v>1</v>
      </c>
      <c r="P53" s="68">
        <f t="shared" si="19"/>
        <v>0</v>
      </c>
    </row>
    <row r="54" spans="1:16" s="120" customFormat="1">
      <c r="A54" s="46"/>
      <c r="B54" s="47"/>
      <c r="C54" s="65"/>
      <c r="D54" s="48"/>
      <c r="E54" s="97" t="s">
        <v>660</v>
      </c>
      <c r="G54" s="120" t="s">
        <v>643</v>
      </c>
      <c r="H54" s="120">
        <f xml:space="preserve"> SUM(J54:P54)</f>
        <v>5</v>
      </c>
      <c r="I54" s="121"/>
      <c r="J54" s="120">
        <f xml:space="preserve"> J52 - I53 + I54</f>
        <v>0</v>
      </c>
      <c r="K54" s="120">
        <f t="shared" ref="K54:O54" si="20" xml:space="preserve"> K52 - J53 + J54</f>
        <v>1</v>
      </c>
      <c r="L54" s="120">
        <f t="shared" si="20"/>
        <v>1</v>
      </c>
      <c r="M54" s="120">
        <f t="shared" si="20"/>
        <v>1</v>
      </c>
      <c r="N54" s="120">
        <f t="shared" si="20"/>
        <v>1</v>
      </c>
      <c r="O54" s="120">
        <f t="shared" si="20"/>
        <v>1</v>
      </c>
      <c r="P54" s="120">
        <f xml:space="preserve"> P52 - O53 + O54</f>
        <v>0</v>
      </c>
    </row>
    <row r="55" spans="1:16" s="68" customFormat="1">
      <c r="A55" s="66"/>
      <c r="B55" s="47"/>
      <c r="C55" s="65"/>
      <c r="D55" s="67"/>
      <c r="E55" s="22" t="s">
        <v>661</v>
      </c>
      <c r="F55" s="68">
        <f xml:space="preserve"> SUM(J54:P54)</f>
        <v>5</v>
      </c>
      <c r="G55" s="68" t="s">
        <v>655</v>
      </c>
    </row>
    <row r="56" spans="1:16" s="68" customFormat="1">
      <c r="A56" s="66"/>
      <c r="B56" s="47"/>
      <c r="C56" s="65"/>
      <c r="D56" s="67"/>
      <c r="E56" s="22"/>
    </row>
    <row r="57" spans="1:16" s="68" customFormat="1">
      <c r="A57" s="66"/>
      <c r="B57" s="47"/>
      <c r="C57" s="65"/>
      <c r="D57" s="67"/>
      <c r="E57" s="22" t="str">
        <f t="shared" ref="E57:P57" si="21" xml:space="preserve"> E$35</f>
        <v>Pre Forecast Period Flag</v>
      </c>
      <c r="F57" s="68">
        <f t="shared" si="21"/>
        <v>0</v>
      </c>
      <c r="G57" s="68" t="str">
        <f t="shared" si="21"/>
        <v>flag</v>
      </c>
      <c r="H57" s="68">
        <f t="shared" si="21"/>
        <v>1</v>
      </c>
      <c r="I57" s="68">
        <f t="shared" si="21"/>
        <v>0</v>
      </c>
      <c r="J57" s="68">
        <f t="shared" si="21"/>
        <v>1</v>
      </c>
      <c r="K57" s="68">
        <f t="shared" si="21"/>
        <v>0</v>
      </c>
      <c r="L57" s="68">
        <f t="shared" si="21"/>
        <v>0</v>
      </c>
      <c r="M57" s="68">
        <f t="shared" si="21"/>
        <v>0</v>
      </c>
      <c r="N57" s="68">
        <f t="shared" si="21"/>
        <v>0</v>
      </c>
      <c r="O57" s="68">
        <f t="shared" si="21"/>
        <v>0</v>
      </c>
      <c r="P57" s="68">
        <f t="shared" si="21"/>
        <v>0</v>
      </c>
    </row>
    <row r="58" spans="1:16" s="68" customFormat="1">
      <c r="A58" s="66"/>
      <c r="B58" s="47"/>
      <c r="C58" s="65"/>
      <c r="D58" s="67"/>
      <c r="E58" s="22" t="str">
        <f t="shared" ref="E58:P58" si="22" xml:space="preserve"> E$54</f>
        <v>Forecast Period Flag</v>
      </c>
      <c r="F58" s="68">
        <f t="shared" si="22"/>
        <v>0</v>
      </c>
      <c r="G58" s="68" t="str">
        <f t="shared" si="22"/>
        <v>flag</v>
      </c>
      <c r="H58" s="68">
        <f t="shared" si="22"/>
        <v>5</v>
      </c>
      <c r="I58" s="68">
        <f t="shared" si="22"/>
        <v>0</v>
      </c>
      <c r="J58" s="68">
        <f t="shared" si="22"/>
        <v>0</v>
      </c>
      <c r="K58" s="68">
        <f t="shared" si="22"/>
        <v>1</v>
      </c>
      <c r="L58" s="68">
        <f t="shared" si="22"/>
        <v>1</v>
      </c>
      <c r="M58" s="68">
        <f t="shared" si="22"/>
        <v>1</v>
      </c>
      <c r="N58" s="68">
        <f t="shared" si="22"/>
        <v>1</v>
      </c>
      <c r="O58" s="68">
        <f t="shared" si="22"/>
        <v>1</v>
      </c>
      <c r="P58" s="68">
        <f t="shared" si="22"/>
        <v>0</v>
      </c>
    </row>
    <row r="59" spans="1:16" s="68" customFormat="1">
      <c r="A59" s="66"/>
      <c r="B59" s="47"/>
      <c r="C59" s="65"/>
      <c r="D59" s="67"/>
      <c r="E59" s="22" t="s">
        <v>662</v>
      </c>
      <c r="G59" s="68" t="s">
        <v>643</v>
      </c>
      <c r="J59" s="68" t="str">
        <f t="shared" ref="J59:P59" si="23" xml:space="preserve"> IF(J57 = 1, "Pre Fcst", IF(J58 = 1, "Forecast", "Post-Fcst"))</f>
        <v>Pre Fcst</v>
      </c>
      <c r="K59" s="68" t="str">
        <f t="shared" si="23"/>
        <v>Forecast</v>
      </c>
      <c r="L59" s="68" t="str">
        <f t="shared" si="23"/>
        <v>Forecast</v>
      </c>
      <c r="M59" s="68" t="str">
        <f t="shared" si="23"/>
        <v>Forecast</v>
      </c>
      <c r="N59" s="68" t="str">
        <f t="shared" si="23"/>
        <v>Forecast</v>
      </c>
      <c r="O59" s="68" t="str">
        <f t="shared" si="23"/>
        <v>Forecast</v>
      </c>
      <c r="P59" s="68" t="str">
        <f t="shared" si="23"/>
        <v>Post-Fcst</v>
      </c>
    </row>
    <row r="60" spans="1:16" s="68" customFormat="1">
      <c r="A60" s="66"/>
      <c r="B60" s="47"/>
      <c r="C60" s="65"/>
      <c r="D60" s="67"/>
      <c r="E60" s="22"/>
    </row>
    <row r="61" spans="1:16" s="68" customFormat="1">
      <c r="A61" s="66"/>
      <c r="B61" s="47"/>
      <c r="C61" s="65"/>
      <c r="D61" s="67"/>
      <c r="E61" s="22"/>
    </row>
    <row r="62" spans="1:16" s="68" customFormat="1">
      <c r="A62" s="66" t="s">
        <v>663</v>
      </c>
      <c r="B62" s="47"/>
      <c r="C62" s="65"/>
      <c r="D62" s="67"/>
      <c r="E62" s="22"/>
    </row>
    <row r="63" spans="1:16" s="68" customFormat="1">
      <c r="A63" s="66"/>
      <c r="B63" s="47"/>
      <c r="C63" s="65"/>
      <c r="D63" s="67"/>
      <c r="E63" s="22"/>
    </row>
    <row r="64" spans="1:16" s="68" customFormat="1">
      <c r="A64" s="66"/>
      <c r="B64" s="47"/>
      <c r="C64" s="65"/>
      <c r="D64" s="67"/>
      <c r="E64" s="22" t="str">
        <f t="shared" ref="E64:P64" si="24" xml:space="preserve"> E$50</f>
        <v>Last Forecast Period Flag</v>
      </c>
      <c r="F64" s="68">
        <f t="shared" si="24"/>
        <v>0</v>
      </c>
      <c r="G64" s="68" t="str">
        <f t="shared" si="24"/>
        <v>flag</v>
      </c>
      <c r="H64" s="68">
        <f t="shared" si="24"/>
        <v>1</v>
      </c>
      <c r="I64" s="25">
        <f t="shared" si="24"/>
        <v>0</v>
      </c>
      <c r="J64" s="68">
        <f t="shared" si="24"/>
        <v>0</v>
      </c>
      <c r="K64" s="68">
        <f t="shared" si="24"/>
        <v>0</v>
      </c>
      <c r="L64" s="68">
        <f t="shared" si="24"/>
        <v>0</v>
      </c>
      <c r="M64" s="68">
        <f t="shared" si="24"/>
        <v>0</v>
      </c>
      <c r="N64" s="68">
        <f t="shared" si="24"/>
        <v>0</v>
      </c>
      <c r="O64" s="68">
        <f t="shared" si="24"/>
        <v>1</v>
      </c>
      <c r="P64" s="68">
        <f t="shared" si="24"/>
        <v>0</v>
      </c>
    </row>
    <row r="65" spans="1:16" s="68" customFormat="1">
      <c r="A65" s="66"/>
      <c r="B65" s="47"/>
      <c r="C65" s="65"/>
      <c r="D65" s="67"/>
      <c r="E65" s="22" t="s">
        <v>664</v>
      </c>
      <c r="G65" s="68" t="s">
        <v>643</v>
      </c>
      <c r="H65" s="68">
        <f xml:space="preserve"> SUM(J65:P65)</f>
        <v>1</v>
      </c>
      <c r="J65" s="68">
        <f xml:space="preserve"> I64</f>
        <v>0</v>
      </c>
      <c r="K65" s="68">
        <f t="shared" ref="K65:O65" si="25" xml:space="preserve"> J64</f>
        <v>0</v>
      </c>
      <c r="L65" s="68">
        <f t="shared" si="25"/>
        <v>0</v>
      </c>
      <c r="M65" s="68">
        <f t="shared" si="25"/>
        <v>0</v>
      </c>
      <c r="N65" s="68">
        <f t="shared" si="25"/>
        <v>0</v>
      </c>
      <c r="O65" s="68">
        <f t="shared" si="25"/>
        <v>0</v>
      </c>
      <c r="P65" s="68">
        <f xml:space="preserve"> O64</f>
        <v>1</v>
      </c>
    </row>
    <row r="66" spans="1:16" s="68" customFormat="1">
      <c r="A66" s="66"/>
      <c r="B66" s="47"/>
      <c r="C66" s="65"/>
      <c r="D66" s="67"/>
      <c r="E66" s="22"/>
    </row>
    <row r="67" spans="1:16" s="68" customFormat="1">
      <c r="A67" s="66"/>
      <c r="B67" s="47"/>
      <c r="C67" s="65"/>
      <c r="D67" s="67"/>
      <c r="E67" s="22" t="str">
        <f t="shared" ref="E67:P67" si="26" xml:space="preserve"> E$65</f>
        <v>1st Post Last Forecast Period Flag</v>
      </c>
      <c r="F67" s="68">
        <f t="shared" si="26"/>
        <v>0</v>
      </c>
      <c r="G67" s="68" t="str">
        <f t="shared" si="26"/>
        <v>flag</v>
      </c>
      <c r="H67" s="68">
        <f t="shared" si="26"/>
        <v>1</v>
      </c>
      <c r="I67" s="68">
        <f t="shared" si="26"/>
        <v>0</v>
      </c>
      <c r="J67" s="68">
        <f t="shared" si="26"/>
        <v>0</v>
      </c>
      <c r="K67" s="68">
        <f t="shared" si="26"/>
        <v>0</v>
      </c>
      <c r="L67" s="68">
        <f t="shared" si="26"/>
        <v>0</v>
      </c>
      <c r="M67" s="68">
        <f t="shared" si="26"/>
        <v>0</v>
      </c>
      <c r="N67" s="68">
        <f t="shared" si="26"/>
        <v>0</v>
      </c>
      <c r="O67" s="68">
        <f t="shared" si="26"/>
        <v>0</v>
      </c>
      <c r="P67" s="68">
        <f t="shared" si="26"/>
        <v>1</v>
      </c>
    </row>
    <row r="68" spans="1:16" s="68" customFormat="1">
      <c r="A68" s="66"/>
      <c r="B68" s="47"/>
      <c r="C68" s="65"/>
      <c r="D68" s="67"/>
      <c r="E68" s="22" t="s">
        <v>665</v>
      </c>
      <c r="G68" s="68" t="s">
        <v>643</v>
      </c>
      <c r="H68" s="68">
        <f xml:space="preserve"> SUM(J68:P68)</f>
        <v>1</v>
      </c>
      <c r="I68" s="25"/>
      <c r="J68" s="68">
        <f xml:space="preserve"> I68 + J67</f>
        <v>0</v>
      </c>
      <c r="K68" s="68">
        <f t="shared" ref="K68:O68" si="27" xml:space="preserve"> J68 + K67</f>
        <v>0</v>
      </c>
      <c r="L68" s="68">
        <f t="shared" si="27"/>
        <v>0</v>
      </c>
      <c r="M68" s="68">
        <f t="shared" si="27"/>
        <v>0</v>
      </c>
      <c r="N68" s="68">
        <f t="shared" si="27"/>
        <v>0</v>
      </c>
      <c r="O68" s="68">
        <f t="shared" si="27"/>
        <v>0</v>
      </c>
      <c r="P68" s="68">
        <f xml:space="preserve"> O68 + P67</f>
        <v>1</v>
      </c>
    </row>
    <row r="69" spans="1:16" s="68" customFormat="1">
      <c r="A69" s="66"/>
      <c r="B69" s="47"/>
      <c r="C69" s="65"/>
      <c r="D69" s="67"/>
      <c r="E69" s="22" t="s">
        <v>666</v>
      </c>
      <c r="F69" s="68">
        <f xml:space="preserve"> SUM(J68:P68)</f>
        <v>1</v>
      </c>
      <c r="G69" s="68" t="s">
        <v>655</v>
      </c>
    </row>
    <row r="70" spans="1:16"/>
    <row r="71" spans="1:16"/>
    <row r="72" spans="1:16" s="68" customFormat="1">
      <c r="A72" s="66" t="s">
        <v>667</v>
      </c>
      <c r="B72" s="47"/>
      <c r="C72" s="65"/>
      <c r="D72" s="67"/>
      <c r="E72" s="22"/>
    </row>
    <row r="73" spans="1:16"/>
    <row r="74" spans="1:16">
      <c r="E74" s="29" t="str">
        <f xml:space="preserve"> E$12</f>
        <v>Model Column Total</v>
      </c>
      <c r="F74" s="17">
        <f xml:space="preserve"> F$12</f>
        <v>7</v>
      </c>
      <c r="G74" s="17" t="str">
        <f xml:space="preserve"> G$12</f>
        <v>column</v>
      </c>
    </row>
    <row r="75" spans="1:16">
      <c r="D75" s="48" t="s">
        <v>648</v>
      </c>
      <c r="E75" s="29" t="str">
        <f xml:space="preserve"> E$36</f>
        <v>Pre Forecast Period Total</v>
      </c>
      <c r="F75" s="17">
        <f xml:space="preserve"> F$36</f>
        <v>1</v>
      </c>
      <c r="G75" s="17" t="str">
        <f xml:space="preserve"> G$36</f>
        <v>columns</v>
      </c>
    </row>
    <row r="76" spans="1:16">
      <c r="D76" s="48" t="s">
        <v>648</v>
      </c>
      <c r="E76" s="29" t="str">
        <f xml:space="preserve"> E$55</f>
        <v xml:space="preserve">Forecast Period Total </v>
      </c>
      <c r="F76" s="17">
        <f xml:space="preserve"> F$55</f>
        <v>5</v>
      </c>
      <c r="G76" s="17" t="str">
        <f xml:space="preserve"> G$55</f>
        <v>columns</v>
      </c>
    </row>
    <row r="77" spans="1:16">
      <c r="D77" s="48" t="s">
        <v>648</v>
      </c>
      <c r="E77" s="29" t="str">
        <f xml:space="preserve"> E$69</f>
        <v>Post Forecast Period Total</v>
      </c>
      <c r="F77" s="17">
        <f xml:space="preserve"> F$69</f>
        <v>1</v>
      </c>
      <c r="G77" s="17" t="str">
        <f xml:space="preserve"> G$69</f>
        <v>columns</v>
      </c>
    </row>
    <row r="78" spans="1:16" s="68" customFormat="1">
      <c r="A78" s="66"/>
      <c r="B78" s="47"/>
      <c r="C78" s="65"/>
      <c r="D78" s="67"/>
      <c r="E78" s="22" t="s">
        <v>668</v>
      </c>
      <c r="F78" s="122">
        <f xml:space="preserve"> IF(F74 - SUM(F75:F77) &lt;&gt; 0, 1, 0)</f>
        <v>0</v>
      </c>
      <c r="G78" s="68" t="s">
        <v>669</v>
      </c>
    </row>
    <row r="79" spans="1:16"/>
    <row r="80" spans="1:16"/>
    <row r="81" spans="1:16" s="68" customFormat="1">
      <c r="A81" s="66" t="s">
        <v>670</v>
      </c>
      <c r="B81" s="47"/>
      <c r="C81" s="65"/>
      <c r="D81" s="67"/>
      <c r="E81" s="22"/>
    </row>
    <row r="82" spans="1:16">
      <c r="C82" s="65" t="s">
        <v>671</v>
      </c>
    </row>
    <row r="83" spans="1:16" s="68" customFormat="1">
      <c r="A83" s="66"/>
      <c r="B83" s="47" t="s">
        <v>672</v>
      </c>
      <c r="C83" s="65"/>
      <c r="D83" s="67"/>
      <c r="E83" s="22"/>
    </row>
    <row r="84" spans="1:16" s="31" customFormat="1">
      <c r="A84" s="83"/>
      <c r="B84" s="84"/>
      <c r="C84" s="85"/>
      <c r="D84" s="86"/>
      <c r="E84" s="29" t="str">
        <f xml:space="preserve"> E$18</f>
        <v>First model period BEG</v>
      </c>
      <c r="F84" s="31">
        <f xml:space="preserve"> F$18</f>
        <v>43556</v>
      </c>
      <c r="G84" s="31" t="str">
        <f xml:space="preserve"> G$18</f>
        <v>month</v>
      </c>
      <c r="I84" s="33"/>
    </row>
    <row r="85" spans="1:16" s="89" customFormat="1">
      <c r="A85" s="83"/>
      <c r="B85" s="108"/>
      <c r="C85" s="109"/>
      <c r="D85" s="110"/>
      <c r="E85" s="111" t="str">
        <f>InpActive!E$20</f>
        <v>Operation Finish Date (midnight)</v>
      </c>
      <c r="F85" s="89">
        <f>InpActive!F$20</f>
        <v>45747</v>
      </c>
      <c r="G85" s="89" t="str">
        <f>InpActive!G$20</f>
        <v>date</v>
      </c>
    </row>
    <row r="86" spans="1:16" s="118" customFormat="1">
      <c r="A86" s="90"/>
      <c r="B86" s="94"/>
      <c r="C86" s="95"/>
      <c r="D86" s="96"/>
      <c r="E86" s="22" t="str">
        <f t="shared" ref="E86:P86" si="28" xml:space="preserve"> E$22</f>
        <v>Model Period BEG</v>
      </c>
      <c r="F86" s="41">
        <f t="shared" si="28"/>
        <v>0</v>
      </c>
      <c r="G86" s="41" t="str">
        <f t="shared" si="28"/>
        <v>date</v>
      </c>
      <c r="H86" s="41">
        <f t="shared" si="28"/>
        <v>0</v>
      </c>
      <c r="I86" s="41">
        <f t="shared" si="28"/>
        <v>0</v>
      </c>
      <c r="J86" s="41">
        <f t="shared" si="28"/>
        <v>43556</v>
      </c>
      <c r="K86" s="41">
        <f t="shared" si="28"/>
        <v>43922</v>
      </c>
      <c r="L86" s="41">
        <f t="shared" si="28"/>
        <v>44287</v>
      </c>
      <c r="M86" s="41">
        <f t="shared" si="28"/>
        <v>44652</v>
      </c>
      <c r="N86" s="41">
        <f t="shared" si="28"/>
        <v>45017</v>
      </c>
      <c r="O86" s="41">
        <f t="shared" si="28"/>
        <v>45383</v>
      </c>
      <c r="P86" s="41">
        <f t="shared" si="28"/>
        <v>45748</v>
      </c>
    </row>
    <row r="87" spans="1:16" s="118" customFormat="1">
      <c r="A87" s="90"/>
      <c r="B87" s="94"/>
      <c r="C87" s="95"/>
      <c r="D87" s="96"/>
      <c r="E87" s="22" t="str">
        <f t="shared" ref="E87:P87" si="29" xml:space="preserve"> E$23</f>
        <v>Model Period END</v>
      </c>
      <c r="F87" s="41">
        <f t="shared" si="29"/>
        <v>0</v>
      </c>
      <c r="G87" s="41" t="str">
        <f t="shared" si="29"/>
        <v>date</v>
      </c>
      <c r="H87" s="41">
        <f t="shared" si="29"/>
        <v>0</v>
      </c>
      <c r="I87" s="41">
        <f t="shared" si="29"/>
        <v>0</v>
      </c>
      <c r="J87" s="41">
        <f t="shared" si="29"/>
        <v>43921</v>
      </c>
      <c r="K87" s="41">
        <f t="shared" si="29"/>
        <v>44286</v>
      </c>
      <c r="L87" s="41">
        <f t="shared" si="29"/>
        <v>44651</v>
      </c>
      <c r="M87" s="41">
        <f t="shared" si="29"/>
        <v>45016</v>
      </c>
      <c r="N87" s="41">
        <f t="shared" si="29"/>
        <v>45382</v>
      </c>
      <c r="O87" s="41">
        <f t="shared" si="29"/>
        <v>45747</v>
      </c>
      <c r="P87" s="41">
        <f t="shared" si="29"/>
        <v>46112</v>
      </c>
    </row>
    <row r="88" spans="1:16" s="123" customFormat="1">
      <c r="A88" s="66"/>
      <c r="B88" s="47"/>
      <c r="C88" s="65"/>
      <c r="D88" s="67"/>
      <c r="E88" s="22" t="s">
        <v>673</v>
      </c>
      <c r="F88" s="68"/>
      <c r="G88" s="68" t="s">
        <v>650</v>
      </c>
      <c r="H88" s="68">
        <f xml:space="preserve"> SUM(J88:P88)</f>
        <v>2192</v>
      </c>
      <c r="I88" s="68"/>
      <c r="J88" s="68">
        <f t="shared" ref="J88:P88" si="30" xml:space="preserve"> MAX(0, (MIN($F85, J87) - MAX($F84, J86) + 1))</f>
        <v>366</v>
      </c>
      <c r="K88" s="68">
        <f t="shared" si="30"/>
        <v>365</v>
      </c>
      <c r="L88" s="68">
        <f t="shared" si="30"/>
        <v>365</v>
      </c>
      <c r="M88" s="68">
        <f t="shared" si="30"/>
        <v>365</v>
      </c>
      <c r="N88" s="68">
        <f t="shared" si="30"/>
        <v>366</v>
      </c>
      <c r="O88" s="68">
        <f t="shared" si="30"/>
        <v>365</v>
      </c>
      <c r="P88" s="68">
        <f t="shared" si="30"/>
        <v>0</v>
      </c>
    </row>
    <row r="89" spans="1:16" s="123" customFormat="1">
      <c r="A89" s="66"/>
      <c r="B89" s="47"/>
      <c r="C89" s="65"/>
      <c r="D89" s="67"/>
      <c r="E89" s="22"/>
      <c r="F89" s="68"/>
      <c r="G89" s="68"/>
      <c r="H89" s="68"/>
      <c r="I89" s="68"/>
      <c r="J89" s="68"/>
      <c r="K89" s="68"/>
      <c r="L89" s="68"/>
      <c r="M89" s="68"/>
      <c r="N89" s="68"/>
      <c r="O89" s="68"/>
      <c r="P89" s="68"/>
    </row>
    <row r="90" spans="1:16" s="68" customFormat="1">
      <c r="A90" s="66"/>
      <c r="B90" s="47"/>
      <c r="C90" s="65"/>
      <c r="D90" s="67"/>
      <c r="E90" s="22" t="str">
        <f t="shared" ref="E90:P90" si="31" xml:space="preserve"> E$88</f>
        <v>Days in Operation Period</v>
      </c>
      <c r="F90" s="68">
        <f t="shared" si="31"/>
        <v>0</v>
      </c>
      <c r="G90" s="68" t="str">
        <f t="shared" si="31"/>
        <v>days</v>
      </c>
      <c r="H90" s="68">
        <f t="shared" si="31"/>
        <v>2192</v>
      </c>
      <c r="I90" s="68">
        <f t="shared" si="31"/>
        <v>0</v>
      </c>
      <c r="J90" s="68">
        <f t="shared" si="31"/>
        <v>366</v>
      </c>
      <c r="K90" s="68">
        <f t="shared" si="31"/>
        <v>365</v>
      </c>
      <c r="L90" s="68">
        <f t="shared" si="31"/>
        <v>365</v>
      </c>
      <c r="M90" s="68">
        <f t="shared" si="31"/>
        <v>365</v>
      </c>
      <c r="N90" s="68">
        <f t="shared" si="31"/>
        <v>366</v>
      </c>
      <c r="O90" s="68">
        <f t="shared" si="31"/>
        <v>365</v>
      </c>
      <c r="P90" s="68">
        <f t="shared" si="31"/>
        <v>0</v>
      </c>
    </row>
    <row r="91" spans="1:16" s="123" customFormat="1">
      <c r="A91" s="66"/>
      <c r="B91" s="47"/>
      <c r="C91" s="65"/>
      <c r="D91" s="67"/>
      <c r="E91" s="117" t="str">
        <f t="shared" ref="E91:P91" si="32" xml:space="preserve"> E$27</f>
        <v>Days in Model Period</v>
      </c>
      <c r="F91" s="123">
        <f t="shared" si="32"/>
        <v>0</v>
      </c>
      <c r="G91" s="123" t="str">
        <f t="shared" si="32"/>
        <v>days</v>
      </c>
      <c r="H91" s="123">
        <f t="shared" si="32"/>
        <v>2557</v>
      </c>
      <c r="I91" s="123">
        <f t="shared" si="32"/>
        <v>0</v>
      </c>
      <c r="J91" s="123">
        <f t="shared" si="32"/>
        <v>366</v>
      </c>
      <c r="K91" s="123">
        <f t="shared" si="32"/>
        <v>365</v>
      </c>
      <c r="L91" s="123">
        <f t="shared" si="32"/>
        <v>365</v>
      </c>
      <c r="M91" s="123">
        <f t="shared" si="32"/>
        <v>365</v>
      </c>
      <c r="N91" s="123">
        <f t="shared" si="32"/>
        <v>366</v>
      </c>
      <c r="O91" s="123">
        <f t="shared" si="32"/>
        <v>365</v>
      </c>
      <c r="P91" s="123">
        <f t="shared" si="32"/>
        <v>365</v>
      </c>
    </row>
    <row r="92" spans="1:16" s="130" customFormat="1">
      <c r="A92" s="124"/>
      <c r="B92" s="125"/>
      <c r="C92" s="126"/>
      <c r="D92" s="127"/>
      <c r="E92" s="128" t="s">
        <v>674</v>
      </c>
      <c r="F92" s="129"/>
      <c r="G92" s="130" t="s">
        <v>675</v>
      </c>
      <c r="H92" s="130">
        <f xml:space="preserve"> SUM(J92:P92)</f>
        <v>6</v>
      </c>
      <c r="J92" s="130">
        <f t="shared" ref="J92:P92" si="33" xml:space="preserve"> J90 / J91</f>
        <v>1</v>
      </c>
      <c r="K92" s="130">
        <f t="shared" si="33"/>
        <v>1</v>
      </c>
      <c r="L92" s="130">
        <f t="shared" si="33"/>
        <v>1</v>
      </c>
      <c r="M92" s="130">
        <f t="shared" si="33"/>
        <v>1</v>
      </c>
      <c r="N92" s="130">
        <f t="shared" si="33"/>
        <v>1</v>
      </c>
      <c r="O92" s="130">
        <f t="shared" si="33"/>
        <v>1</v>
      </c>
      <c r="P92" s="130">
        <f t="shared" si="33"/>
        <v>0</v>
      </c>
    </row>
    <row r="93" spans="1:16"/>
    <row r="94" spans="1:16"/>
    <row r="95" spans="1:16" s="68" customFormat="1">
      <c r="A95" s="131" t="s">
        <v>676</v>
      </c>
      <c r="B95" s="47"/>
      <c r="C95" s="65"/>
      <c r="D95" s="67"/>
      <c r="E95" s="22"/>
    </row>
    <row r="96" spans="1:16"/>
    <row r="97" spans="1:16">
      <c r="E97" s="111" t="str">
        <f>InpActive!E21</f>
        <v>First Modelling Column Financial Year Number</v>
      </c>
      <c r="F97" s="132">
        <f>InpActive!F21</f>
        <v>2020</v>
      </c>
      <c r="G97" s="133" t="str">
        <f>InpActive!G21</f>
        <v>year</v>
      </c>
    </row>
    <row r="98" spans="1:16">
      <c r="E98" s="111" t="str">
        <f>InpActive!E22</f>
        <v>Financial Year End Month Number</v>
      </c>
      <c r="F98" s="133">
        <f>InpActive!F22</f>
        <v>3</v>
      </c>
      <c r="G98" s="133" t="str">
        <f>InpActive!G22</f>
        <v>month #</v>
      </c>
    </row>
    <row r="99" spans="1:16" s="32" customFormat="1">
      <c r="A99" s="134"/>
      <c r="B99" s="94"/>
      <c r="C99" s="95"/>
      <c r="D99" s="93"/>
      <c r="E99" s="29" t="str">
        <f t="shared" ref="E99:P99" si="34" xml:space="preserve"> E$23</f>
        <v>Model Period END</v>
      </c>
      <c r="F99" s="32">
        <f t="shared" si="34"/>
        <v>0</v>
      </c>
      <c r="G99" s="32" t="str">
        <f t="shared" si="34"/>
        <v>date</v>
      </c>
      <c r="H99" s="32">
        <f t="shared" si="34"/>
        <v>0</v>
      </c>
      <c r="I99" s="32">
        <f t="shared" si="34"/>
        <v>0</v>
      </c>
      <c r="J99" s="32">
        <f t="shared" si="34"/>
        <v>43921</v>
      </c>
      <c r="K99" s="32">
        <f t="shared" si="34"/>
        <v>44286</v>
      </c>
      <c r="L99" s="32">
        <f t="shared" si="34"/>
        <v>44651</v>
      </c>
      <c r="M99" s="32">
        <f t="shared" si="34"/>
        <v>45016</v>
      </c>
      <c r="N99" s="32">
        <f t="shared" si="34"/>
        <v>45382</v>
      </c>
      <c r="O99" s="32">
        <f t="shared" si="34"/>
        <v>45747</v>
      </c>
      <c r="P99" s="32">
        <f t="shared" si="34"/>
        <v>46112</v>
      </c>
    </row>
    <row r="100" spans="1:16">
      <c r="E100" s="29" t="str">
        <f t="shared" ref="E100:P100" si="35" xml:space="preserve"> E$15</f>
        <v>First model column flag</v>
      </c>
      <c r="F100" s="17">
        <f t="shared" si="35"/>
        <v>0</v>
      </c>
      <c r="G100" s="17" t="str">
        <f t="shared" si="35"/>
        <v>flag</v>
      </c>
      <c r="H100" s="17">
        <f t="shared" si="35"/>
        <v>1</v>
      </c>
      <c r="I100" s="17">
        <f t="shared" si="35"/>
        <v>0</v>
      </c>
      <c r="J100" s="17">
        <f t="shared" si="35"/>
        <v>1</v>
      </c>
      <c r="K100" s="17">
        <f t="shared" si="35"/>
        <v>0</v>
      </c>
      <c r="L100" s="17">
        <f t="shared" si="35"/>
        <v>0</v>
      </c>
      <c r="M100" s="17">
        <f t="shared" si="35"/>
        <v>0</v>
      </c>
      <c r="N100" s="17">
        <f t="shared" si="35"/>
        <v>0</v>
      </c>
      <c r="O100" s="17">
        <f t="shared" si="35"/>
        <v>0</v>
      </c>
      <c r="P100" s="17">
        <f t="shared" si="35"/>
        <v>0</v>
      </c>
    </row>
    <row r="101" spans="1:16">
      <c r="E101" s="29" t="s">
        <v>677</v>
      </c>
      <c r="G101" s="17" t="s">
        <v>678</v>
      </c>
      <c r="I101" s="25"/>
      <c r="J101" s="135">
        <f xml:space="preserve"> IF(J100 = 1, $F97, IF(J99 &gt; (DATE(I101, $F98 + 1, 1) - 1), I101 + 1, I101))</f>
        <v>2020</v>
      </c>
      <c r="K101" s="135">
        <f t="shared" ref="K101:O101" si="36" xml:space="preserve"> IF(K100 = 1, $F97, IF(K99 &gt; (DATE(J101, $F98 + 1, 1) - 1), J101 + 1, J101))</f>
        <v>2021</v>
      </c>
      <c r="L101" s="135">
        <f t="shared" si="36"/>
        <v>2022</v>
      </c>
      <c r="M101" s="135">
        <f t="shared" si="36"/>
        <v>2023</v>
      </c>
      <c r="N101" s="135">
        <f t="shared" si="36"/>
        <v>2024</v>
      </c>
      <c r="O101" s="135">
        <f t="shared" si="36"/>
        <v>2025</v>
      </c>
      <c r="P101" s="135">
        <f xml:space="preserve"> IF(P100 = 1, $F97, IF(P99 &gt; (DATE(O101, $F98 + 1, 1) - 1), O101 + 1, O101))</f>
        <v>2026</v>
      </c>
    </row>
    <row r="102" spans="1:16"/>
    <row r="103" spans="1:16"/>
    <row r="104" spans="1:16" s="137" customFormat="1">
      <c r="A104" s="136" t="s">
        <v>57</v>
      </c>
    </row>
  </sheetData>
  <conditionalFormatting sqref="F78">
    <cfRule type="cellIs" dxfId="69" priority="12" stopIfTrue="1" operator="notEqual">
      <formula>0</formula>
    </cfRule>
    <cfRule type="cellIs" dxfId="68" priority="13" stopIfTrue="1" operator="equal">
      <formula>""</formula>
    </cfRule>
  </conditionalFormatting>
  <conditionalFormatting sqref="F3">
    <cfRule type="cellIs" dxfId="67" priority="5" stopIfTrue="1" operator="notEqual">
      <formula>0</formula>
    </cfRule>
    <cfRule type="cellIs" dxfId="66" priority="6" stopIfTrue="1" operator="equal">
      <formula>""</formula>
    </cfRule>
  </conditionalFormatting>
  <conditionalFormatting sqref="J4:P4">
    <cfRule type="cellIs" dxfId="65" priority="9" operator="equal">
      <formula>"Post-Fcst"</formula>
    </cfRule>
    <cfRule type="cellIs" dxfId="64" priority="10" operator="equal">
      <formula>"Forecast"</formula>
    </cfRule>
    <cfRule type="cellIs" dxfId="63" priority="11" operator="equal">
      <formula>"Pre Fcst"</formula>
    </cfRule>
  </conditionalFormatting>
  <pageMargins left="0.70866141732283472" right="0.70866141732283472" top="0.74803149606299213" bottom="0.74803149606299213" header="0.31496062992125984" footer="0.31496062992125984"/>
  <pageSetup paperSize="9" scale="62" fitToHeight="0" orientation="landscape" r:id="rId1"/>
  <headerFooter>
    <oddHeader>&amp;L&amp;F        &amp;CSheet: &amp;A      &amp;ROFFICIAL</oddHeader>
    <oddFooter>&amp;LPrinted on &amp;D at &amp;T      &amp;CPage &amp;P of &amp;N         &amp;ROfwat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2CAC0-F557-4024-B8F6-83E781FC4621}">
  <sheetPr codeName="Sheet6">
    <outlinePr summaryBelow="0" summaryRight="0"/>
    <pageSetUpPr fitToPage="1"/>
  </sheetPr>
  <dimension ref="A1:XFD1086"/>
  <sheetViews>
    <sheetView zoomScale="80" zoomScaleNormal="80" workbookViewId="0">
      <pane xSplit="9" ySplit="6" topLeftCell="J346" activePane="bottomRight" state="frozen"/>
      <selection pane="topRight" activeCell="A43" sqref="A43:XFD52"/>
      <selection pane="bottomLeft" activeCell="A43" sqref="A43:XFD52"/>
      <selection pane="bottomRight" activeCell="E346" sqref="E346"/>
    </sheetView>
  </sheetViews>
  <sheetFormatPr defaultColWidth="0" defaultRowHeight="13.8" zeroHeight="1" outlineLevelRow="2"/>
  <cols>
    <col min="1" max="4" width="2" customWidth="1"/>
    <col min="5" max="5" width="78.09765625" customWidth="1"/>
    <col min="6" max="6" width="14.09765625" bestFit="1" customWidth="1"/>
    <col min="7" max="7" width="6.59765625" customWidth="1"/>
    <col min="8" max="8" width="9.5" bestFit="1" customWidth="1"/>
    <col min="9" max="9" width="2.09765625" customWidth="1"/>
    <col min="10" max="12" width="10.59765625" customWidth="1"/>
    <col min="13" max="15" width="9.59765625" customWidth="1"/>
    <col min="16" max="16" width="11" customWidth="1"/>
    <col min="17" max="16384" width="9" hidden="1"/>
  </cols>
  <sheetData>
    <row r="1" spans="1:16" ht="24.6">
      <c r="A1" s="1" t="str">
        <f ca="1" xml:space="preserve"> RIGHT(CELL("filename", $A$1), LEN(CELL("filename", $A$1)) - SEARCH("]", CELL("filename", $A$1)))</f>
        <v>Cost sharing calculations</v>
      </c>
      <c r="B1" s="1"/>
      <c r="C1" s="1"/>
      <c r="D1" s="1"/>
      <c r="E1" s="1"/>
      <c r="F1" s="1"/>
      <c r="G1" s="1"/>
      <c r="H1" s="1"/>
      <c r="I1" s="1"/>
      <c r="J1" s="1"/>
      <c r="K1" s="1"/>
      <c r="L1" s="1"/>
      <c r="M1" s="1"/>
      <c r="N1" s="1"/>
      <c r="O1" s="1"/>
      <c r="P1" s="1"/>
    </row>
    <row r="2" spans="1:16">
      <c r="A2" s="2"/>
      <c r="B2" s="3"/>
      <c r="C2" s="3"/>
      <c r="D2" s="4"/>
      <c r="E2" s="14" t="str">
        <f>Time!E$22</f>
        <v>Model Period BEG</v>
      </c>
      <c r="F2" s="14"/>
      <c r="G2" s="14"/>
      <c r="H2" s="14"/>
      <c r="I2" s="14"/>
      <c r="J2" s="14">
        <f>Time!J$22</f>
        <v>43556</v>
      </c>
      <c r="K2" s="14">
        <f>Time!K$22</f>
        <v>43922</v>
      </c>
      <c r="L2" s="14">
        <f>Time!L$22</f>
        <v>44287</v>
      </c>
      <c r="M2" s="14">
        <f>Time!M$22</f>
        <v>44652</v>
      </c>
      <c r="N2" s="14">
        <f>Time!N$22</f>
        <v>45017</v>
      </c>
      <c r="O2" s="14">
        <f>Time!O$22</f>
        <v>45383</v>
      </c>
      <c r="P2" s="14">
        <f>Time!P$22</f>
        <v>45748</v>
      </c>
    </row>
    <row r="3" spans="1:16">
      <c r="A3" s="2"/>
      <c r="B3" s="3"/>
      <c r="C3" s="3"/>
      <c r="D3" s="4"/>
      <c r="E3" s="13" t="str">
        <f>Time!E$23</f>
        <v>Model Period END</v>
      </c>
      <c r="F3" s="16">
        <f ca="1">Check!F$8</f>
        <v>0</v>
      </c>
      <c r="G3" s="14" t="s">
        <v>472</v>
      </c>
      <c r="H3" s="14"/>
      <c r="I3" s="14"/>
      <c r="J3" s="14">
        <f>Time!J$23</f>
        <v>43921</v>
      </c>
      <c r="K3" s="14">
        <f>Time!K$23</f>
        <v>44286</v>
      </c>
      <c r="L3" s="14">
        <f>Time!L$23</f>
        <v>44651</v>
      </c>
      <c r="M3" s="14">
        <f>Time!M$23</f>
        <v>45016</v>
      </c>
      <c r="N3" s="14">
        <f>Time!N$23</f>
        <v>45382</v>
      </c>
      <c r="O3" s="14">
        <f>Time!O$23</f>
        <v>45747</v>
      </c>
      <c r="P3" s="14">
        <f>Time!P$23</f>
        <v>46112</v>
      </c>
    </row>
    <row r="4" spans="1:16">
      <c r="A4" s="2"/>
      <c r="B4" s="3"/>
      <c r="C4" s="3"/>
      <c r="D4" s="4"/>
      <c r="E4" s="13" t="str">
        <f>Time!E$59</f>
        <v>Pre Forecast vs Forecast</v>
      </c>
      <c r="F4" s="144"/>
      <c r="G4" s="144"/>
      <c r="H4" s="14"/>
      <c r="I4" s="14"/>
      <c r="J4" s="14" t="str">
        <f>Time!J$59</f>
        <v>Pre Fcst</v>
      </c>
      <c r="K4" s="14" t="str">
        <f>Time!K$59</f>
        <v>Forecast</v>
      </c>
      <c r="L4" s="14" t="str">
        <f>Time!L$59</f>
        <v>Forecast</v>
      </c>
      <c r="M4" s="14" t="str">
        <f>Time!M$59</f>
        <v>Forecast</v>
      </c>
      <c r="N4" s="14" t="str">
        <f>Time!N$59</f>
        <v>Forecast</v>
      </c>
      <c r="O4" s="14" t="str">
        <f>Time!O$59</f>
        <v>Forecast</v>
      </c>
      <c r="P4" s="14" t="str">
        <f>Time!P$59</f>
        <v>Post-Fcst</v>
      </c>
    </row>
    <row r="5" spans="1:16">
      <c r="A5" s="2"/>
      <c r="B5" s="3"/>
      <c r="C5" s="3"/>
      <c r="D5" s="4"/>
      <c r="E5" s="59" t="str">
        <f>Time!E$101</f>
        <v>Financial Year Ending</v>
      </c>
      <c r="F5" s="18"/>
      <c r="G5" s="18"/>
      <c r="H5" s="18"/>
      <c r="I5" s="44"/>
      <c r="J5" s="60">
        <f>Time!J$101</f>
        <v>2020</v>
      </c>
      <c r="K5" s="60">
        <f>Time!K$101</f>
        <v>2021</v>
      </c>
      <c r="L5" s="60">
        <f>Time!L$101</f>
        <v>2022</v>
      </c>
      <c r="M5" s="60">
        <f>Time!M$101</f>
        <v>2023</v>
      </c>
      <c r="N5" s="60">
        <f>Time!N$101</f>
        <v>2024</v>
      </c>
      <c r="O5" s="60">
        <f>Time!O$101</f>
        <v>2025</v>
      </c>
      <c r="P5" s="60">
        <f>Time!P$101</f>
        <v>2026</v>
      </c>
    </row>
    <row r="6" spans="1:16">
      <c r="A6" s="2"/>
      <c r="B6" s="3"/>
      <c r="C6" s="3"/>
      <c r="D6" s="4"/>
      <c r="E6" s="13" t="str">
        <f>Time!E$11</f>
        <v>Model column counter</v>
      </c>
      <c r="F6" s="19" t="s">
        <v>473</v>
      </c>
      <c r="G6" s="19" t="s">
        <v>130</v>
      </c>
      <c r="H6" s="19" t="s">
        <v>474</v>
      </c>
      <c r="I6" s="18"/>
      <c r="J6" s="18">
        <f>Time!J$11</f>
        <v>1</v>
      </c>
      <c r="K6" s="18">
        <f>Time!K$11</f>
        <v>2</v>
      </c>
      <c r="L6" s="18">
        <f>Time!L$11</f>
        <v>3</v>
      </c>
      <c r="M6" s="18">
        <f>Time!M$11</f>
        <v>4</v>
      </c>
      <c r="N6" s="18">
        <f>Time!N$11</f>
        <v>5</v>
      </c>
      <c r="O6" s="18">
        <f>Time!O$11</f>
        <v>6</v>
      </c>
      <c r="P6" s="18">
        <f>Time!P$11</f>
        <v>7</v>
      </c>
    </row>
    <row r="7" spans="1:16" s="141" customFormat="1" ht="13.2">
      <c r="A7" s="2"/>
      <c r="B7" s="3"/>
      <c r="C7" s="3"/>
      <c r="D7" s="4"/>
      <c r="E7" s="13"/>
      <c r="F7" s="19"/>
      <c r="G7" s="19"/>
      <c r="H7" s="19"/>
      <c r="I7" s="18"/>
      <c r="J7" s="18"/>
      <c r="K7" s="18"/>
      <c r="L7" s="18"/>
      <c r="M7" s="18"/>
      <c r="N7" s="18"/>
      <c r="O7" s="18"/>
      <c r="P7" s="18"/>
    </row>
    <row r="8" spans="1:16" s="141" customFormat="1" ht="13.2" collapsed="1">
      <c r="A8" s="166" t="s">
        <v>679</v>
      </c>
      <c r="B8" s="153"/>
      <c r="C8" s="153"/>
      <c r="D8" s="154"/>
      <c r="E8" s="155"/>
      <c r="F8" s="156"/>
      <c r="G8" s="156"/>
      <c r="H8" s="156"/>
      <c r="I8" s="157"/>
      <c r="J8" s="157"/>
      <c r="K8" s="157"/>
      <c r="L8" s="157"/>
      <c r="M8" s="157"/>
      <c r="N8" s="157"/>
      <c r="O8" s="157"/>
      <c r="P8" s="157"/>
    </row>
    <row r="9" spans="1:16" s="141" customFormat="1" ht="13.2" hidden="1" outlineLevel="1">
      <c r="A9" s="2"/>
      <c r="B9" s="3"/>
      <c r="C9" s="3"/>
      <c r="D9" s="4"/>
      <c r="E9" s="13"/>
      <c r="F9" s="19"/>
      <c r="G9" s="19"/>
      <c r="H9" s="19"/>
      <c r="I9" s="18"/>
      <c r="J9" s="178"/>
      <c r="K9" s="18"/>
      <c r="L9" s="18"/>
      <c r="M9" s="18"/>
      <c r="N9" s="18"/>
      <c r="O9" s="18"/>
      <c r="P9" s="18"/>
    </row>
    <row r="10" spans="1:16" s="141" customFormat="1" ht="13.2" hidden="1" outlineLevel="1">
      <c r="A10" s="2"/>
      <c r="B10" s="3"/>
      <c r="C10" s="3" t="s">
        <v>680</v>
      </c>
      <c r="D10" s="3"/>
      <c r="E10" s="13"/>
      <c r="F10" s="19"/>
      <c r="G10" s="19"/>
      <c r="H10" s="19"/>
      <c r="I10" s="18"/>
      <c r="J10" s="178"/>
      <c r="K10" s="18"/>
      <c r="L10" s="18"/>
      <c r="M10" s="18"/>
      <c r="N10" s="18"/>
      <c r="O10" s="18"/>
      <c r="P10" s="18"/>
    </row>
    <row r="11" spans="1:16" s="141" customFormat="1" ht="13.2" hidden="1" outlineLevel="1">
      <c r="A11" s="2"/>
      <c r="B11" s="3"/>
      <c r="C11" s="3"/>
      <c r="D11" s="4"/>
      <c r="E11" s="142" t="str">
        <f>InpActive!E250</f>
        <v>ASHE Gross Hourly Wage All - Nominal</v>
      </c>
      <c r="F11" s="186">
        <f>InpActive!F250</f>
        <v>0</v>
      </c>
      <c r="G11" s="186" t="str">
        <f>InpActive!G250</f>
        <v>£ / hour</v>
      </c>
      <c r="H11" s="186">
        <f>InpActive!H250</f>
        <v>0</v>
      </c>
      <c r="I11" s="186">
        <f>InpActive!I250</f>
        <v>0</v>
      </c>
      <c r="J11" s="185">
        <f>InpActive!J250</f>
        <v>17.059999999999999</v>
      </c>
      <c r="K11" s="185">
        <f>InpActive!K250</f>
        <v>17.54</v>
      </c>
      <c r="L11" s="185">
        <f>InpActive!L250</f>
        <v>18.14</v>
      </c>
      <c r="M11" s="185">
        <f>InpActive!M250</f>
        <v>19.68</v>
      </c>
      <c r="N11" s="185">
        <f>InpActive!N250</f>
        <v>20.81</v>
      </c>
      <c r="O11" s="185">
        <f>InpActive!O250</f>
        <v>21.802386509379733</v>
      </c>
      <c r="P11" s="185">
        <f>InpActive!P250</f>
        <v>0</v>
      </c>
    </row>
    <row r="12" spans="1:16" s="141" customFormat="1" ht="13.2" hidden="1" outlineLevel="1">
      <c r="A12" s="2"/>
      <c r="B12" s="3"/>
      <c r="C12" s="3"/>
      <c r="D12" s="4"/>
      <c r="E12" s="195" t="str">
        <f>Index!E$43</f>
        <v>CPI(H): Fin year average - inflate from base year 2017-18 average - CALC</v>
      </c>
      <c r="F12" s="195">
        <f>Index!F$43</f>
        <v>0</v>
      </c>
      <c r="G12" s="195" t="str">
        <f>Index!G$43</f>
        <v>%</v>
      </c>
      <c r="H12" s="195">
        <f>Index!H$43</f>
        <v>0</v>
      </c>
      <c r="I12" s="195">
        <f>Index!I$43</f>
        <v>0</v>
      </c>
      <c r="J12" s="195">
        <f>Index!J$43</f>
        <v>1.0386214616983847</v>
      </c>
      <c r="K12" s="195">
        <f>Index!K$43</f>
        <v>1.0469374700143934</v>
      </c>
      <c r="L12" s="195">
        <f>Index!L$43</f>
        <v>1.0853990084759317</v>
      </c>
      <c r="M12" s="195">
        <f>Index!M$43</f>
        <v>1.1806332960179113</v>
      </c>
      <c r="N12" s="195">
        <f>Index!N$43</f>
        <v>1.2448259742276786</v>
      </c>
      <c r="O12" s="195">
        <f>Index!O$43</f>
        <v>1.2861826323364782</v>
      </c>
      <c r="P12" s="195">
        <f>Index!P$43</f>
        <v>1.2828506663883961</v>
      </c>
    </row>
    <row r="13" spans="1:16" s="141" customFormat="1" ht="13.2" hidden="1" outlineLevel="1">
      <c r="A13" s="2"/>
      <c r="B13" s="3"/>
      <c r="C13" s="3"/>
      <c r="D13" s="4"/>
      <c r="E13" s="141" t="s">
        <v>681</v>
      </c>
      <c r="G13" s="141" t="s">
        <v>599</v>
      </c>
      <c r="J13" s="179">
        <f t="shared" ref="J13:P13" si="0" xml:space="preserve"> IF( J11 = 0, 0, J11 / J12)</f>
        <v>16.425618600354145</v>
      </c>
      <c r="K13" s="179">
        <f t="shared" si="0"/>
        <v>16.753627129000222</v>
      </c>
      <c r="L13" s="179">
        <f t="shared" si="0"/>
        <v>16.712747900397819</v>
      </c>
      <c r="M13" s="179">
        <f t="shared" si="0"/>
        <v>16.669019979681682</v>
      </c>
      <c r="N13" s="179">
        <f t="shared" si="0"/>
        <v>16.717196163030778</v>
      </c>
      <c r="O13" s="179">
        <f t="shared" si="0"/>
        <v>16.951236909313209</v>
      </c>
      <c r="P13" s="179">
        <f t="shared" si="0"/>
        <v>0</v>
      </c>
    </row>
    <row r="14" spans="1:16" s="141" customFormat="1" ht="13.2" hidden="1" outlineLevel="1">
      <c r="A14" s="2"/>
      <c r="B14" s="3"/>
      <c r="C14" s="3"/>
      <c r="D14" s="4"/>
      <c r="E14" s="4"/>
      <c r="J14" s="179"/>
      <c r="K14" s="179"/>
      <c r="L14" s="179"/>
      <c r="M14" s="179"/>
      <c r="N14" s="179"/>
      <c r="O14" s="179"/>
      <c r="P14" s="173"/>
    </row>
    <row r="15" spans="1:16" s="141" customFormat="1" ht="13.2" hidden="1" outlineLevel="1">
      <c r="A15" s="2"/>
      <c r="B15" s="3"/>
      <c r="C15" s="3"/>
      <c r="D15" s="4"/>
      <c r="E15" s="180" t="str">
        <f t="shared" ref="E15:P15" si="1" xml:space="preserve"> E$13</f>
        <v>ASHE GROSS HOURLY WAGE ALL - Real</v>
      </c>
      <c r="F15" s="180">
        <f t="shared" si="1"/>
        <v>0</v>
      </c>
      <c r="G15" s="180" t="str">
        <f t="shared" si="1"/>
        <v>£ / hour</v>
      </c>
      <c r="H15" s="180">
        <f t="shared" si="1"/>
        <v>0</v>
      </c>
      <c r="I15" s="180">
        <f t="shared" si="1"/>
        <v>0</v>
      </c>
      <c r="J15" s="180">
        <f t="shared" si="1"/>
        <v>16.425618600354145</v>
      </c>
      <c r="K15" s="180">
        <f t="shared" si="1"/>
        <v>16.753627129000222</v>
      </c>
      <c r="L15" s="180">
        <f t="shared" si="1"/>
        <v>16.712747900397819</v>
      </c>
      <c r="M15" s="180">
        <f t="shared" si="1"/>
        <v>16.669019979681682</v>
      </c>
      <c r="N15" s="180">
        <f t="shared" si="1"/>
        <v>16.717196163030778</v>
      </c>
      <c r="O15" s="180">
        <f t="shared" si="1"/>
        <v>16.951236909313209</v>
      </c>
      <c r="P15" s="180">
        <f t="shared" si="1"/>
        <v>0</v>
      </c>
    </row>
    <row r="16" spans="1:16" s="141" customFormat="1" ht="13.2" hidden="1" outlineLevel="1">
      <c r="A16" s="2"/>
      <c r="B16" s="3"/>
      <c r="C16" s="3"/>
      <c r="D16" s="4"/>
      <c r="E16" s="141" t="s">
        <v>682</v>
      </c>
      <c r="F16" s="167"/>
      <c r="G16" s="141" t="s">
        <v>207</v>
      </c>
      <c r="J16" s="208">
        <f t="shared" ref="J16:P16" si="2" xml:space="preserve"> IF( J15 = 0, 0, J15 / $J$15)</f>
        <v>1</v>
      </c>
      <c r="K16" s="208">
        <f xml:space="preserve"> IF( K15 = 0, 0, K15 / $J$15)</f>
        <v>1.0199693257603708</v>
      </c>
      <c r="L16" s="208">
        <f t="shared" si="2"/>
        <v>1.0174805775678659</v>
      </c>
      <c r="M16" s="208">
        <f t="shared" si="2"/>
        <v>1.0148183995531401</v>
      </c>
      <c r="N16" s="208">
        <f t="shared" si="2"/>
        <v>1.0177513900554311</v>
      </c>
      <c r="O16" s="208">
        <f t="shared" si="2"/>
        <v>1.0319999095162073</v>
      </c>
      <c r="P16" s="208">
        <f t="shared" si="2"/>
        <v>0</v>
      </c>
    </row>
    <row r="17" spans="1:16" s="141" customFormat="1" ht="13.2" hidden="1" outlineLevel="1">
      <c r="A17" s="2"/>
      <c r="B17" s="3"/>
      <c r="C17" s="3"/>
      <c r="D17" s="4"/>
      <c r="F17" s="167"/>
      <c r="J17" s="208"/>
      <c r="K17" s="208"/>
      <c r="L17" s="208"/>
      <c r="M17" s="208"/>
      <c r="N17" s="208"/>
      <c r="O17" s="208"/>
      <c r="P17" s="208"/>
    </row>
    <row r="18" spans="1:16" s="141" customFormat="1" ht="13.2" hidden="1" outlineLevel="1">
      <c r="A18" s="2"/>
      <c r="B18" s="3"/>
      <c r="C18" s="3" t="s">
        <v>683</v>
      </c>
      <c r="D18" s="4"/>
      <c r="J18" s="179"/>
      <c r="O18" s="209"/>
      <c r="P18" s="173"/>
    </row>
    <row r="19" spans="1:16" s="141" customFormat="1" ht="13.2" hidden="1" outlineLevel="1">
      <c r="A19" s="2"/>
      <c r="B19" s="3"/>
      <c r="C19" s="3"/>
      <c r="D19" s="4"/>
      <c r="E19" s="142" t="str">
        <f>InpActive!E249</f>
        <v>OBR Forecast wage growth for PR19 FD</v>
      </c>
      <c r="F19" s="169">
        <f>InpActive!F249</f>
        <v>0</v>
      </c>
      <c r="G19" s="169" t="str">
        <f>InpActive!G249</f>
        <v>%</v>
      </c>
      <c r="H19" s="169">
        <f>InpActive!H249</f>
        <v>0</v>
      </c>
      <c r="I19" s="169">
        <f>InpActive!I249</f>
        <v>0</v>
      </c>
      <c r="J19" s="182">
        <f>InpActive!J249</f>
        <v>0.01</v>
      </c>
      <c r="K19" s="183">
        <f>InpActive!K249</f>
        <v>1.0999999999999999E-2</v>
      </c>
      <c r="L19" s="183">
        <f>InpActive!L249</f>
        <v>1.0999999999999999E-2</v>
      </c>
      <c r="M19" s="183">
        <f>InpActive!M249</f>
        <v>1.2E-2</v>
      </c>
      <c r="N19" s="183">
        <f>InpActive!N249</f>
        <v>1.2999999999999999E-2</v>
      </c>
      <c r="O19" s="183">
        <f>InpActive!O249</f>
        <v>1.4E-2</v>
      </c>
      <c r="P19" s="183">
        <f>InpActive!P249</f>
        <v>0</v>
      </c>
    </row>
    <row r="20" spans="1:16" s="141" customFormat="1" ht="13.2" hidden="1" outlineLevel="1">
      <c r="A20" s="2"/>
      <c r="B20" s="3"/>
      <c r="C20" s="3"/>
      <c r="D20" s="4"/>
      <c r="E20" s="186" t="str">
        <f>Time!E45</f>
        <v>Last Pre Forecast Flag</v>
      </c>
      <c r="F20" s="186">
        <f>Time!F45</f>
        <v>0</v>
      </c>
      <c r="G20" s="169" t="str">
        <f>Time!G45</f>
        <v>flag</v>
      </c>
      <c r="H20" s="169">
        <f>Time!H45</f>
        <v>1</v>
      </c>
      <c r="I20" s="169">
        <f>Time!I45</f>
        <v>0</v>
      </c>
      <c r="J20" s="169">
        <f>Time!J45</f>
        <v>1</v>
      </c>
      <c r="K20" s="169">
        <f>Time!K45</f>
        <v>0</v>
      </c>
      <c r="L20" s="169">
        <f>Time!L45</f>
        <v>0</v>
      </c>
      <c r="M20" s="169">
        <f>Time!M45</f>
        <v>0</v>
      </c>
      <c r="N20" s="169">
        <f>Time!N45</f>
        <v>0</v>
      </c>
      <c r="O20" s="169">
        <f>Time!O45</f>
        <v>0</v>
      </c>
      <c r="P20" s="169">
        <f>Time!P45</f>
        <v>0</v>
      </c>
    </row>
    <row r="21" spans="1:16" s="141" customFormat="1" ht="13.2" hidden="1" outlineLevel="1">
      <c r="A21" s="2"/>
      <c r="B21" s="3"/>
      <c r="C21" s="3"/>
      <c r="D21" s="4"/>
      <c r="E21" s="141" t="s">
        <v>684</v>
      </c>
      <c r="G21" s="141" t="s">
        <v>207</v>
      </c>
      <c r="I21" s="175"/>
      <c r="J21" s="208">
        <f t="shared" ref="J21:P21" si="3" xml:space="preserve"> IF(J20 = 1, 1, I21 * (J19 + 1))</f>
        <v>1</v>
      </c>
      <c r="K21" s="208">
        <f xml:space="preserve"> IF(K20 = 1, 1, J21 * (K19 + 1))</f>
        <v>1.0109999999999999</v>
      </c>
      <c r="L21" s="208">
        <f t="shared" si="3"/>
        <v>1.0221209999999998</v>
      </c>
      <c r="M21" s="208">
        <f t="shared" si="3"/>
        <v>1.0343864519999999</v>
      </c>
      <c r="N21" s="208">
        <f t="shared" si="3"/>
        <v>1.0478334758759997</v>
      </c>
      <c r="O21" s="208">
        <f t="shared" si="3"/>
        <v>1.0625031445382638</v>
      </c>
      <c r="P21" s="208">
        <f t="shared" si="3"/>
        <v>1.0625031445382638</v>
      </c>
    </row>
    <row r="22" spans="1:16" s="141" customFormat="1" ht="13.2" hidden="1" outlineLevel="1">
      <c r="A22" s="2"/>
      <c r="B22" s="3"/>
      <c r="C22" s="3"/>
      <c r="D22" s="4"/>
      <c r="O22" s="173"/>
    </row>
    <row r="23" spans="1:16" s="141" customFormat="1" ht="13.2" hidden="1" outlineLevel="1">
      <c r="A23" s="2"/>
      <c r="B23" s="3"/>
      <c r="C23" s="3"/>
      <c r="D23" s="4"/>
      <c r="E23" s="181" t="str">
        <f t="shared" ref="E23:P23" si="4" xml:space="preserve"> E$16</f>
        <v>ASHE GROSS HOURLY WAGE ALL - Cumulative growth - Real</v>
      </c>
      <c r="F23" s="168">
        <f t="shared" si="4"/>
        <v>0</v>
      </c>
      <c r="G23" s="168" t="str">
        <f t="shared" si="4"/>
        <v>%</v>
      </c>
      <c r="H23" s="168">
        <f t="shared" si="4"/>
        <v>0</v>
      </c>
      <c r="I23" s="168">
        <f t="shared" si="4"/>
        <v>0</v>
      </c>
      <c r="J23" s="181">
        <f t="shared" si="4"/>
        <v>1</v>
      </c>
      <c r="K23" s="181">
        <f t="shared" si="4"/>
        <v>1.0199693257603708</v>
      </c>
      <c r="L23" s="181">
        <f t="shared" si="4"/>
        <v>1.0174805775678659</v>
      </c>
      <c r="M23" s="181">
        <f t="shared" si="4"/>
        <v>1.0148183995531401</v>
      </c>
      <c r="N23" s="181">
        <f t="shared" si="4"/>
        <v>1.0177513900554311</v>
      </c>
      <c r="O23" s="181">
        <f t="shared" si="4"/>
        <v>1.0319999095162073</v>
      </c>
      <c r="P23" s="181">
        <f t="shared" si="4"/>
        <v>0</v>
      </c>
    </row>
    <row r="24" spans="1:16" s="141" customFormat="1" ht="13.2" hidden="1" outlineLevel="1">
      <c r="A24" s="2"/>
      <c r="B24" s="3"/>
      <c r="C24" s="3"/>
      <c r="D24" s="4"/>
      <c r="E24" s="181" t="str">
        <f t="shared" ref="E24:P24" si="5" xml:space="preserve"> E$21</f>
        <v>Forecast wage growth for adjuster</v>
      </c>
      <c r="F24" s="181">
        <f t="shared" si="5"/>
        <v>0</v>
      </c>
      <c r="G24" s="181" t="str">
        <f t="shared" si="5"/>
        <v>%</v>
      </c>
      <c r="H24" s="181">
        <f t="shared" si="5"/>
        <v>0</v>
      </c>
      <c r="I24" s="181">
        <f t="shared" si="5"/>
        <v>0</v>
      </c>
      <c r="J24" s="181">
        <f t="shared" si="5"/>
        <v>1</v>
      </c>
      <c r="K24" s="181">
        <f t="shared" si="5"/>
        <v>1.0109999999999999</v>
      </c>
      <c r="L24" s="181">
        <f t="shared" si="5"/>
        <v>1.0221209999999998</v>
      </c>
      <c r="M24" s="181">
        <f t="shared" si="5"/>
        <v>1.0343864519999999</v>
      </c>
      <c r="N24" s="181">
        <f t="shared" si="5"/>
        <v>1.0478334758759997</v>
      </c>
      <c r="O24" s="181">
        <f t="shared" si="5"/>
        <v>1.0625031445382638</v>
      </c>
      <c r="P24" s="181">
        <f t="shared" si="5"/>
        <v>1.0625031445382638</v>
      </c>
    </row>
    <row r="25" spans="1:16" s="141" customFormat="1" ht="13.2" hidden="1" outlineLevel="1">
      <c r="A25" s="2"/>
      <c r="B25" s="3"/>
      <c r="C25" s="3"/>
      <c r="D25" s="4"/>
      <c r="E25" s="142" t="str">
        <f>Time!E$54</f>
        <v>Forecast Period Flag</v>
      </c>
      <c r="F25" s="169">
        <f>Time!F$54</f>
        <v>0</v>
      </c>
      <c r="G25" s="169" t="str">
        <f>Time!G$54</f>
        <v>flag</v>
      </c>
      <c r="H25" s="169">
        <f>Time!H$54</f>
        <v>5</v>
      </c>
      <c r="I25" s="169">
        <f>Time!I$54</f>
        <v>0</v>
      </c>
      <c r="J25" s="169">
        <f>Time!J$54</f>
        <v>0</v>
      </c>
      <c r="K25" s="169">
        <f>Time!K$54</f>
        <v>1</v>
      </c>
      <c r="L25" s="169">
        <f>Time!L$54</f>
        <v>1</v>
      </c>
      <c r="M25" s="169">
        <f>Time!M$54</f>
        <v>1</v>
      </c>
      <c r="N25" s="169">
        <f>Time!N$54</f>
        <v>1</v>
      </c>
      <c r="O25" s="169">
        <f>Time!O$54</f>
        <v>1</v>
      </c>
      <c r="P25" s="169">
        <f>Time!P$54</f>
        <v>0</v>
      </c>
    </row>
    <row r="26" spans="1:16" s="141" customFormat="1" ht="13.2" hidden="1" outlineLevel="1">
      <c r="A26" s="2"/>
      <c r="B26" s="3"/>
      <c r="C26" s="3"/>
      <c r="D26" s="4"/>
      <c r="E26" s="210" t="s">
        <v>685</v>
      </c>
      <c r="F26" s="211"/>
      <c r="G26" s="141" t="s">
        <v>207</v>
      </c>
      <c r="J26" s="208">
        <f t="shared" ref="J26:P26" si="6" xml:space="preserve"> IF( J25 = 1, J23/J24, 0)</f>
        <v>0</v>
      </c>
      <c r="K26" s="208">
        <f t="shared" si="6"/>
        <v>1.0088717366571422</v>
      </c>
      <c r="L26" s="208">
        <f t="shared" si="6"/>
        <v>0.99546000675836432</v>
      </c>
      <c r="M26" s="208">
        <f t="shared" si="6"/>
        <v>0.98108245481268175</v>
      </c>
      <c r="N26" s="208">
        <f t="shared" si="6"/>
        <v>0.97129115788611387</v>
      </c>
      <c r="O26" s="208">
        <f t="shared" si="6"/>
        <v>0.97129115788611398</v>
      </c>
      <c r="P26" s="208">
        <f t="shared" si="6"/>
        <v>0</v>
      </c>
    </row>
    <row r="27" spans="1:16" s="141" customFormat="1" ht="13.2">
      <c r="A27" s="2"/>
      <c r="B27" s="3"/>
      <c r="C27" s="3"/>
      <c r="D27" s="4"/>
      <c r="E27" s="4"/>
      <c r="F27" s="19"/>
      <c r="G27" s="19"/>
      <c r="H27" s="19"/>
      <c r="I27" s="18"/>
      <c r="J27" s="18"/>
      <c r="K27" s="18"/>
      <c r="L27" s="18"/>
      <c r="M27" s="18"/>
      <c r="N27" s="18"/>
      <c r="O27" s="207"/>
      <c r="P27" s="18"/>
    </row>
    <row r="28" spans="1:16" s="162" customFormat="1" ht="13.2" collapsed="1">
      <c r="A28" s="166" t="s">
        <v>686</v>
      </c>
      <c r="B28" s="153"/>
      <c r="C28" s="153"/>
      <c r="D28" s="154"/>
      <c r="E28" s="155"/>
      <c r="F28" s="156"/>
      <c r="G28" s="156"/>
      <c r="H28" s="156"/>
      <c r="I28" s="157"/>
      <c r="J28" s="157"/>
      <c r="K28" s="157"/>
      <c r="L28" s="157"/>
      <c r="M28" s="157"/>
      <c r="N28" s="157"/>
      <c r="O28" s="157"/>
      <c r="P28" s="157"/>
    </row>
    <row r="29" spans="1:16" s="141" customFormat="1" ht="13.2" hidden="1" outlineLevel="1">
      <c r="A29" s="2"/>
      <c r="B29" s="3"/>
      <c r="C29" s="3"/>
      <c r="D29" s="4"/>
      <c r="E29" s="4"/>
      <c r="F29" s="19"/>
      <c r="G29" s="19"/>
      <c r="H29" s="19"/>
      <c r="I29" s="18"/>
      <c r="J29" s="18"/>
      <c r="K29" s="18"/>
      <c r="L29" s="18"/>
      <c r="M29" s="18"/>
      <c r="N29" s="18"/>
      <c r="O29" s="207"/>
      <c r="P29" s="18"/>
    </row>
    <row r="30" spans="1:16" s="141" customFormat="1" ht="13.2" hidden="1" outlineLevel="1">
      <c r="A30" s="2"/>
      <c r="B30" s="165"/>
      <c r="C30" s="165" t="s">
        <v>687</v>
      </c>
      <c r="D30" s="4"/>
      <c r="E30" s="4"/>
      <c r="F30" s="19"/>
      <c r="G30" s="19"/>
      <c r="H30" s="19"/>
      <c r="I30" s="18"/>
      <c r="J30" s="18"/>
      <c r="K30" s="18"/>
      <c r="L30" s="18"/>
      <c r="M30" s="18"/>
      <c r="N30" s="18"/>
      <c r="O30" s="207"/>
      <c r="P30" s="18"/>
    </row>
    <row r="31" spans="1:16" s="141" customFormat="1" ht="13.2" hidden="1" outlineLevel="1">
      <c r="A31" s="2"/>
      <c r="B31" s="165"/>
      <c r="C31" s="165"/>
      <c r="D31" s="4"/>
      <c r="E31" s="4"/>
      <c r="F31" s="19"/>
      <c r="G31" s="19"/>
      <c r="H31" s="19"/>
      <c r="I31" s="18"/>
      <c r="J31" s="18"/>
      <c r="K31" s="18"/>
      <c r="L31" s="18"/>
      <c r="M31" s="18"/>
      <c r="N31" s="18"/>
      <c r="O31" s="207"/>
      <c r="P31" s="18"/>
    </row>
    <row r="32" spans="1:16" s="373" customFormat="1" ht="13.2" hidden="1" outlineLevel="1">
      <c r="A32" s="366"/>
      <c r="B32" s="367"/>
      <c r="C32" s="367"/>
      <c r="D32" s="368"/>
      <c r="E32" s="368" t="str">
        <f>E$142</f>
        <v>Total variance to forecast net totex for cost sharing - WR</v>
      </c>
      <c r="F32" s="369">
        <f ca="1">F$142</f>
        <v>27.787890551016986</v>
      </c>
      <c r="G32" s="368" t="str">
        <f>G$142</f>
        <v>£m</v>
      </c>
      <c r="H32" s="370"/>
      <c r="I32" s="371"/>
      <c r="J32" s="371"/>
      <c r="K32" s="371"/>
      <c r="L32" s="371"/>
      <c r="M32" s="371"/>
      <c r="N32" s="371"/>
      <c r="O32" s="372"/>
      <c r="P32" s="371"/>
    </row>
    <row r="33" spans="1:16" s="373" customFormat="1" ht="13.2" hidden="1" outlineLevel="1">
      <c r="A33" s="366"/>
      <c r="B33" s="367"/>
      <c r="C33" s="367"/>
      <c r="D33" s="368"/>
      <c r="E33" s="368" t="str">
        <f>E$309</f>
        <v>Total variance to forecast net totex for cost sharing - WN</v>
      </c>
      <c r="F33" s="369">
        <f ca="1">F$309</f>
        <v>586.40812359080292</v>
      </c>
      <c r="G33" s="368" t="str">
        <f>G$309</f>
        <v>£m</v>
      </c>
      <c r="H33" s="370"/>
      <c r="I33" s="371"/>
      <c r="J33" s="371"/>
      <c r="K33" s="371"/>
      <c r="L33" s="371"/>
      <c r="M33" s="371"/>
      <c r="N33" s="371"/>
      <c r="O33" s="372"/>
      <c r="P33" s="371"/>
    </row>
    <row r="34" spans="1:16" s="141" customFormat="1" ht="13.2" hidden="1" outlineLevel="1">
      <c r="A34" s="2"/>
      <c r="B34" s="3"/>
      <c r="C34" s="3"/>
      <c r="D34" s="4"/>
      <c r="E34" s="4" t="s">
        <v>688</v>
      </c>
      <c r="F34" s="273">
        <f ca="1">SUM(F32:F33)</f>
        <v>614.19601414181989</v>
      </c>
      <c r="G34" s="4" t="s">
        <v>147</v>
      </c>
      <c r="H34" s="291"/>
      <c r="I34" s="364"/>
      <c r="J34" s="364"/>
      <c r="K34" s="364"/>
      <c r="L34" s="364"/>
      <c r="M34" s="364"/>
      <c r="N34" s="364"/>
      <c r="O34" s="365"/>
      <c r="P34" s="364"/>
    </row>
    <row r="35" spans="1:16" s="141" customFormat="1" ht="13.2" hidden="1" outlineLevel="1">
      <c r="A35" s="2"/>
      <c r="B35" s="3"/>
      <c r="C35" s="3"/>
      <c r="D35" s="4"/>
      <c r="E35" s="4"/>
      <c r="F35" s="19"/>
      <c r="G35" s="19"/>
      <c r="H35" s="19"/>
      <c r="I35" s="18"/>
      <c r="J35" s="18"/>
      <c r="K35" s="18"/>
      <c r="L35" s="18"/>
      <c r="M35" s="18"/>
      <c r="N35" s="18"/>
      <c r="O35" s="207"/>
      <c r="P35" s="18"/>
    </row>
    <row r="36" spans="1:16" s="141" customFormat="1" ht="13.2" hidden="1" outlineLevel="1">
      <c r="A36" s="358"/>
      <c r="B36" s="359"/>
      <c r="C36" s="359"/>
      <c r="D36" s="360"/>
      <c r="E36" s="4" t="str">
        <f>E$34</f>
        <v>Total variance to forecast net totex for cost sharing - WATER</v>
      </c>
      <c r="F36" s="273">
        <f ca="1">F$34</f>
        <v>614.19601414181989</v>
      </c>
      <c r="G36" s="4" t="str">
        <f>G$34</f>
        <v>£m</v>
      </c>
      <c r="H36" s="19"/>
      <c r="I36" s="18"/>
      <c r="J36" s="18"/>
      <c r="K36" s="18"/>
      <c r="L36" s="18"/>
      <c r="M36" s="18"/>
      <c r="N36" s="18"/>
      <c r="O36" s="207"/>
      <c r="P36" s="18"/>
    </row>
    <row r="37" spans="1:16" s="141" customFormat="1" ht="13.2" hidden="1" outlineLevel="1">
      <c r="A37" s="358"/>
      <c r="B37" s="359"/>
      <c r="C37" s="359"/>
      <c r="D37" s="360"/>
      <c r="E37" s="142" t="str">
        <f xml:space="preserve"> InpActive!E$267</f>
        <v>Outperformance Rate - WR</v>
      </c>
      <c r="F37" s="169">
        <f xml:space="preserve"> InpActive!F$267</f>
        <v>0</v>
      </c>
      <c r="G37" s="169" t="str">
        <f xml:space="preserve"> InpActive!G$267</f>
        <v>%</v>
      </c>
      <c r="H37" s="169">
        <f xml:space="preserve"> InpActive!H$267</f>
        <v>0</v>
      </c>
      <c r="I37" s="169">
        <f xml:space="preserve"> InpActive!I$267</f>
        <v>0</v>
      </c>
      <c r="J37" s="160">
        <f xml:space="preserve"> InpActive!J$267</f>
        <v>0</v>
      </c>
      <c r="K37" s="160">
        <f xml:space="preserve"> InpActive!K$267</f>
        <v>0.32270460950728297</v>
      </c>
      <c r="L37" s="160">
        <f xml:space="preserve"> InpActive!L$267</f>
        <v>0.32270460950728297</v>
      </c>
      <c r="M37" s="160">
        <f xml:space="preserve"> InpActive!M$267</f>
        <v>0.32270460950728297</v>
      </c>
      <c r="N37" s="160">
        <f xml:space="preserve"> InpActive!N$267</f>
        <v>0.32270460950728297</v>
      </c>
      <c r="O37" s="160">
        <f xml:space="preserve"> InpActive!O$267</f>
        <v>0.32270460950728297</v>
      </c>
      <c r="P37" s="160">
        <f xml:space="preserve"> InpActive!P$267</f>
        <v>0</v>
      </c>
    </row>
    <row r="38" spans="1:16" s="141" customFormat="1" ht="13.2" hidden="1" outlineLevel="1">
      <c r="A38" s="358"/>
      <c r="B38" s="359"/>
      <c r="C38" s="359"/>
      <c r="D38" s="360"/>
      <c r="E38" s="142" t="str">
        <f xml:space="preserve"> InpActive!E$268</f>
        <v>Underperformance Rate - WR</v>
      </c>
      <c r="F38" s="169">
        <f xml:space="preserve"> InpActive!F$268</f>
        <v>0</v>
      </c>
      <c r="G38" s="169" t="str">
        <f xml:space="preserve"> InpActive!G$268</f>
        <v>%</v>
      </c>
      <c r="H38" s="169">
        <f xml:space="preserve"> InpActive!H$268</f>
        <v>0</v>
      </c>
      <c r="I38" s="169">
        <f xml:space="preserve"> InpActive!I$268</f>
        <v>0</v>
      </c>
      <c r="J38" s="160">
        <f xml:space="preserve"> InpActive!J$268</f>
        <v>0</v>
      </c>
      <c r="K38" s="160">
        <f xml:space="preserve"> InpActive!K$268</f>
        <v>0.75</v>
      </c>
      <c r="L38" s="160">
        <f xml:space="preserve"> InpActive!L$268</f>
        <v>0.75</v>
      </c>
      <c r="M38" s="160">
        <f xml:space="preserve"> InpActive!M$268</f>
        <v>0.75</v>
      </c>
      <c r="N38" s="160">
        <f xml:space="preserve"> InpActive!N$268</f>
        <v>0.75</v>
      </c>
      <c r="O38" s="160">
        <f xml:space="preserve"> InpActive!O$268</f>
        <v>0.6</v>
      </c>
      <c r="P38" s="160">
        <f xml:space="preserve"> InpActive!P$268</f>
        <v>0</v>
      </c>
    </row>
    <row r="39" spans="1:16" s="141" customFormat="1" ht="13.2" hidden="1" outlineLevel="1">
      <c r="A39" s="358"/>
      <c r="B39" s="359"/>
      <c r="C39" s="359"/>
      <c r="D39" s="360"/>
      <c r="E39" s="4" t="str">
        <f ca="1">"Active Sharing Rate - "&amp; INDEX(E37:E38,MATCH(K39,K37:K38,0))</f>
        <v>Active Sharing Rate - Underperformance Rate - WR</v>
      </c>
      <c r="F39" s="174">
        <f ca="1">IF(F36&lt;0,F37,F38)</f>
        <v>0</v>
      </c>
      <c r="G39" s="19" t="s">
        <v>207</v>
      </c>
      <c r="H39" s="19"/>
      <c r="I39" s="18"/>
      <c r="J39" s="174">
        <f ca="1">IF($F$36&lt;0,J37,J38)</f>
        <v>0</v>
      </c>
      <c r="K39" s="174">
        <f ca="1">IF($F$36&lt;0,K37,K38)</f>
        <v>0.75</v>
      </c>
      <c r="L39" s="174">
        <f t="shared" ref="L39:O39" ca="1" si="7">IF($F$36&lt;0,L37,L38)</f>
        <v>0.75</v>
      </c>
      <c r="M39" s="174">
        <f t="shared" ca="1" si="7"/>
        <v>0.75</v>
      </c>
      <c r="N39" s="174">
        <f t="shared" ca="1" si="7"/>
        <v>0.75</v>
      </c>
      <c r="O39" s="174">
        <f t="shared" ca="1" si="7"/>
        <v>0.6</v>
      </c>
      <c r="P39" s="174">
        <f ca="1">IF($F$36&lt;0,P37,P38)</f>
        <v>0</v>
      </c>
    </row>
    <row r="40" spans="1:16" s="141" customFormat="1" ht="13.2" hidden="1" outlineLevel="1">
      <c r="A40" s="2"/>
      <c r="B40" s="3"/>
      <c r="C40" s="3"/>
      <c r="D40" s="4"/>
      <c r="E40" s="4"/>
      <c r="F40" s="19"/>
      <c r="G40" s="19"/>
      <c r="H40" s="19"/>
      <c r="I40" s="18"/>
      <c r="J40" s="18"/>
      <c r="K40" s="18"/>
      <c r="L40" s="18"/>
      <c r="M40" s="18"/>
      <c r="N40" s="18"/>
      <c r="O40" s="207"/>
      <c r="P40" s="18"/>
    </row>
    <row r="41" spans="1:16" s="141" customFormat="1" ht="13.2" hidden="1" outlineLevel="1">
      <c r="A41" s="2"/>
      <c r="B41" s="3"/>
      <c r="C41" s="3"/>
      <c r="D41" s="4"/>
      <c r="E41" s="4"/>
      <c r="F41" s="19"/>
      <c r="G41" s="19"/>
      <c r="H41" s="19"/>
      <c r="I41" s="18"/>
      <c r="J41" s="18"/>
      <c r="K41" s="18"/>
      <c r="L41" s="18"/>
      <c r="M41" s="18"/>
      <c r="N41" s="18"/>
      <c r="O41" s="207"/>
      <c r="P41" s="18"/>
    </row>
    <row r="42" spans="1:16" s="141" customFormat="1" ht="13.2" hidden="1" outlineLevel="1">
      <c r="A42" s="358"/>
      <c r="B42" s="359"/>
      <c r="C42" s="359"/>
      <c r="D42" s="360"/>
      <c r="E42" s="4" t="str">
        <f>E$34</f>
        <v>Total variance to forecast net totex for cost sharing - WATER</v>
      </c>
      <c r="F42" s="273">
        <f ca="1">F$34</f>
        <v>614.19601414181989</v>
      </c>
      <c r="G42" s="4" t="str">
        <f>G$34</f>
        <v>£m</v>
      </c>
      <c r="H42" s="19"/>
      <c r="I42" s="18"/>
      <c r="J42" s="18"/>
      <c r="K42" s="18"/>
      <c r="L42" s="18"/>
      <c r="M42" s="18"/>
      <c r="N42" s="18"/>
      <c r="O42" s="207"/>
      <c r="P42" s="18"/>
    </row>
    <row r="43" spans="1:16" s="141" customFormat="1" ht="13.2" hidden="1" outlineLevel="1">
      <c r="A43" s="358"/>
      <c r="B43" s="359"/>
      <c r="C43" s="359"/>
      <c r="D43" s="360"/>
      <c r="E43" s="142" t="str">
        <f xml:space="preserve"> InpActive!E$270</f>
        <v>Outperformance Rate - WN</v>
      </c>
      <c r="F43" s="169">
        <f xml:space="preserve"> InpActive!F$270</f>
        <v>0</v>
      </c>
      <c r="G43" s="169" t="str">
        <f xml:space="preserve"> InpActive!G$270</f>
        <v>%</v>
      </c>
      <c r="H43" s="169">
        <f xml:space="preserve"> InpActive!H$270</f>
        <v>0</v>
      </c>
      <c r="I43" s="169">
        <f xml:space="preserve"> InpActive!I$270</f>
        <v>0</v>
      </c>
      <c r="J43" s="160">
        <f xml:space="preserve"> InpActive!J$270</f>
        <v>0</v>
      </c>
      <c r="K43" s="160">
        <f xml:space="preserve"> InpActive!K$270</f>
        <v>0.32270460950728297</v>
      </c>
      <c r="L43" s="160">
        <f xml:space="preserve"> InpActive!L$270</f>
        <v>0.32270460950728297</v>
      </c>
      <c r="M43" s="160">
        <f xml:space="preserve"> InpActive!M$270</f>
        <v>0.32270460950728297</v>
      </c>
      <c r="N43" s="160">
        <f xml:space="preserve"> InpActive!N$270</f>
        <v>0.32270460950728297</v>
      </c>
      <c r="O43" s="160">
        <f xml:space="preserve"> InpActive!O$270</f>
        <v>0.32270460950728297</v>
      </c>
      <c r="P43" s="160">
        <f xml:space="preserve"> InpActive!P$270</f>
        <v>0</v>
      </c>
    </row>
    <row r="44" spans="1:16" s="141" customFormat="1" ht="13.2" hidden="1" outlineLevel="1">
      <c r="A44" s="358"/>
      <c r="B44" s="359"/>
      <c r="C44" s="359"/>
      <c r="D44" s="360"/>
      <c r="E44" s="142" t="str">
        <f xml:space="preserve"> InpActive!E$271</f>
        <v>Underperformance Rate - WN</v>
      </c>
      <c r="F44" s="169">
        <f xml:space="preserve"> InpActive!F$271</f>
        <v>0</v>
      </c>
      <c r="G44" s="169" t="str">
        <f xml:space="preserve"> InpActive!G$271</f>
        <v>%</v>
      </c>
      <c r="H44" s="169">
        <f xml:space="preserve"> InpActive!H$271</f>
        <v>0</v>
      </c>
      <c r="I44" s="169">
        <f xml:space="preserve"> InpActive!I$271</f>
        <v>0</v>
      </c>
      <c r="J44" s="160">
        <f xml:space="preserve"> InpActive!J$271</f>
        <v>0</v>
      </c>
      <c r="K44" s="160">
        <f xml:space="preserve"> InpActive!K$271</f>
        <v>0.75</v>
      </c>
      <c r="L44" s="160">
        <f xml:space="preserve"> InpActive!L$271</f>
        <v>0.75</v>
      </c>
      <c r="M44" s="160">
        <f xml:space="preserve"> InpActive!M$271</f>
        <v>0.75</v>
      </c>
      <c r="N44" s="160">
        <f xml:space="preserve"> InpActive!N$271</f>
        <v>0.75</v>
      </c>
      <c r="O44" s="160">
        <f xml:space="preserve"> InpActive!O$271</f>
        <v>0.6</v>
      </c>
      <c r="P44" s="160">
        <f xml:space="preserve"> InpActive!P$271</f>
        <v>0</v>
      </c>
    </row>
    <row r="45" spans="1:16" s="141" customFormat="1" ht="13.2" hidden="1" outlineLevel="1">
      <c r="A45" s="358"/>
      <c r="B45" s="359"/>
      <c r="C45" s="359"/>
      <c r="D45" s="360"/>
      <c r="E45" s="4" t="str">
        <f ca="1">"Active Sharing Rate - "&amp; INDEX(E43:E44,MATCH(K45,K43:K44,0))</f>
        <v>Active Sharing Rate - Underperformance Rate - WN</v>
      </c>
      <c r="F45" s="174">
        <f ca="1">IF(F42&lt;0,F43,F44)</f>
        <v>0</v>
      </c>
      <c r="G45" s="19" t="s">
        <v>207</v>
      </c>
      <c r="H45" s="19"/>
      <c r="I45" s="18"/>
      <c r="J45" s="174">
        <f t="shared" ref="J45" ca="1" si="8">IF($F$42&lt;0,J43,J44)</f>
        <v>0</v>
      </c>
      <c r="K45" s="174">
        <f ca="1">IF($F$42&lt;0,K43,K44)</f>
        <v>0.75</v>
      </c>
      <c r="L45" s="174">
        <f t="shared" ref="L45:P45" ca="1" si="9">IF($F$42&lt;0,L43,L44)</f>
        <v>0.75</v>
      </c>
      <c r="M45" s="174">
        <f t="shared" ca="1" si="9"/>
        <v>0.75</v>
      </c>
      <c r="N45" s="174">
        <f t="shared" ca="1" si="9"/>
        <v>0.75</v>
      </c>
      <c r="O45" s="174">
        <f t="shared" ca="1" si="9"/>
        <v>0.6</v>
      </c>
      <c r="P45" s="174">
        <f t="shared" ca="1" si="9"/>
        <v>0</v>
      </c>
    </row>
    <row r="46" spans="1:16" s="141" customFormat="1" ht="13.2">
      <c r="A46" s="2"/>
      <c r="B46" s="3"/>
      <c r="C46" s="3"/>
      <c r="D46" s="4"/>
      <c r="E46" s="4"/>
      <c r="F46" s="19"/>
      <c r="G46" s="19"/>
      <c r="H46" s="19"/>
      <c r="I46" s="18"/>
      <c r="J46" s="18"/>
      <c r="K46" s="18"/>
      <c r="L46" s="18"/>
      <c r="M46" s="18"/>
      <c r="N46" s="18"/>
      <c r="O46" s="207"/>
      <c r="P46" s="18"/>
    </row>
    <row r="47" spans="1:16" s="162" customFormat="1" ht="13.2">
      <c r="A47" s="166" t="s">
        <v>689</v>
      </c>
      <c r="B47" s="166"/>
      <c r="C47" s="153"/>
      <c r="D47" s="153"/>
      <c r="E47" s="155"/>
      <c r="F47" s="156"/>
      <c r="G47" s="156"/>
      <c r="H47" s="156"/>
      <c r="I47" s="157"/>
      <c r="J47" s="157"/>
      <c r="K47" s="157"/>
      <c r="L47" s="157"/>
      <c r="M47" s="157"/>
      <c r="N47" s="157"/>
      <c r="O47" s="157"/>
      <c r="P47" s="157"/>
    </row>
    <row r="48" spans="1:16" s="141" customFormat="1" ht="13.2" outlineLevel="1"/>
    <row r="49" spans="1:16" s="141" customFormat="1" ht="13.2" outlineLevel="1" collapsed="1">
      <c r="A49" s="139"/>
      <c r="B49" s="139"/>
      <c r="C49" s="165" t="s">
        <v>690</v>
      </c>
      <c r="D49" s="139"/>
      <c r="E49" s="139"/>
      <c r="F49" s="139"/>
      <c r="G49" s="139"/>
      <c r="H49" s="152"/>
      <c r="I49" s="139"/>
      <c r="J49" s="139"/>
      <c r="K49" s="139"/>
      <c r="L49" s="139"/>
      <c r="M49" s="139"/>
      <c r="N49" s="139"/>
      <c r="O49" s="139"/>
      <c r="P49" s="139"/>
    </row>
    <row r="50" spans="1:16" s="141" customFormat="1" ht="13.2" hidden="1" outlineLevel="2"/>
    <row r="51" spans="1:16" s="3" customFormat="1" ht="13.2" hidden="1" outlineLevel="2">
      <c r="D51" s="3" t="s">
        <v>691</v>
      </c>
    </row>
    <row r="52" spans="1:16" s="141" customFormat="1" ht="13.2" hidden="1" outlineLevel="2">
      <c r="E52" s="142" t="str">
        <f xml:space="preserve"> InpActive!E$29</f>
        <v>Base Costs - WR - Real</v>
      </c>
      <c r="F52" s="186">
        <f xml:space="preserve"> InpActive!F$29</f>
        <v>342.35834468158703</v>
      </c>
      <c r="G52" s="142" t="str">
        <f xml:space="preserve"> InpActive!G$29</f>
        <v>£m</v>
      </c>
    </row>
    <row r="53" spans="1:16" s="141" customFormat="1" ht="13.2" hidden="1" outlineLevel="2">
      <c r="E53" s="142" t="str">
        <f xml:space="preserve"> InpActive!E$30</f>
        <v>Metering (excluding new connections) for meters requested by optants, customers and businesses - WR - Real</v>
      </c>
      <c r="F53" s="186">
        <f xml:space="preserve"> InpActive!F$30</f>
        <v>0</v>
      </c>
      <c r="G53" s="142" t="str">
        <f xml:space="preserve"> InpActive!G$30</f>
        <v>£m</v>
      </c>
    </row>
    <row r="54" spans="1:16" s="141" customFormat="1" ht="13.2" hidden="1" outlineLevel="2">
      <c r="E54" s="141" t="s">
        <v>692</v>
      </c>
      <c r="F54" s="210">
        <f xml:space="preserve"> SUM(F52:F53)</f>
        <v>342.35834468158703</v>
      </c>
      <c r="G54" s="141" t="s">
        <v>147</v>
      </c>
    </row>
    <row r="55" spans="1:16" s="141" customFormat="1" ht="13.2" hidden="1" outlineLevel="2">
      <c r="F55" s="210"/>
    </row>
    <row r="56" spans="1:16" s="141" customFormat="1" ht="13.2" hidden="1" outlineLevel="2">
      <c r="D56" s="3" t="s">
        <v>693</v>
      </c>
      <c r="F56" s="163"/>
      <c r="K56" s="174"/>
      <c r="L56" s="174"/>
      <c r="M56" s="174"/>
      <c r="N56" s="174"/>
      <c r="O56" s="174"/>
    </row>
    <row r="57" spans="1:16" s="141" customFormat="1" ht="13.2" hidden="1" outlineLevel="2">
      <c r="E57" s="142" t="str">
        <f>InpActive!E$32</f>
        <v xml:space="preserve">Opex split profile - Base costs - WR </v>
      </c>
      <c r="F57" s="186">
        <f>InpActive!F$32</f>
        <v>0</v>
      </c>
      <c r="G57" s="142" t="str">
        <f>InpActive!G$32</f>
        <v>%</v>
      </c>
      <c r="H57" s="186">
        <f>InpActive!H$32</f>
        <v>0</v>
      </c>
      <c r="I57" s="169">
        <f>InpActive!I$32</f>
        <v>0</v>
      </c>
      <c r="J57" s="160">
        <f>InpActive!J$32</f>
        <v>0</v>
      </c>
      <c r="K57" s="160">
        <f>InpActive!K$32</f>
        <v>0.16208897683330037</v>
      </c>
      <c r="L57" s="160">
        <f>InpActive!L$32</f>
        <v>0.16594548486184277</v>
      </c>
      <c r="M57" s="160">
        <f>InpActive!M$32</f>
        <v>0.16026353685736527</v>
      </c>
      <c r="N57" s="160">
        <f>InpActive!N$32</f>
        <v>0.15595999928587997</v>
      </c>
      <c r="O57" s="160">
        <f>InpActive!O$32</f>
        <v>0.16190983901156911</v>
      </c>
      <c r="P57" s="160">
        <f>InpActive!P$32</f>
        <v>0</v>
      </c>
    </row>
    <row r="58" spans="1:16" s="141" customFormat="1" ht="13.2" hidden="1" outlineLevel="2">
      <c r="E58" s="142" t="str">
        <f>InpActive!E$33</f>
        <v>Capex Split Profile - Base costs - WR</v>
      </c>
      <c r="F58" s="186">
        <f>InpActive!F$33</f>
        <v>0</v>
      </c>
      <c r="G58" s="142" t="str">
        <f>InpActive!G$33</f>
        <v>%</v>
      </c>
      <c r="H58" s="186">
        <f>InpActive!H$33</f>
        <v>0</v>
      </c>
      <c r="I58" s="169">
        <f>InpActive!I$33</f>
        <v>0</v>
      </c>
      <c r="J58" s="160">
        <f>InpActive!J$33</f>
        <v>0</v>
      </c>
      <c r="K58" s="160">
        <f>InpActive!K$33</f>
        <v>7.3171023327490092E-2</v>
      </c>
      <c r="L58" s="160">
        <f>InpActive!L$33</f>
        <v>6.3021982242461014E-2</v>
      </c>
      <c r="M58" s="160">
        <f>InpActive!M$33</f>
        <v>4.4951026760819461E-2</v>
      </c>
      <c r="N58" s="160">
        <f>InpActive!N$33</f>
        <v>7.6061505752114903E-3</v>
      </c>
      <c r="O58" s="160">
        <f>InpActive!O$33</f>
        <v>5.0819802440607272E-3</v>
      </c>
      <c r="P58" s="160">
        <f>InpActive!P$33</f>
        <v>0</v>
      </c>
    </row>
    <row r="59" spans="1:16" s="141" customFormat="1" ht="13.2" hidden="1" outlineLevel="2">
      <c r="E59" s="141" t="s">
        <v>694</v>
      </c>
      <c r="F59" s="163"/>
      <c r="G59" s="141" t="s">
        <v>207</v>
      </c>
      <c r="H59" s="203">
        <f xml:space="preserve"> SUM(J59:P59)</f>
        <v>1.0000000000000002</v>
      </c>
      <c r="J59" s="174">
        <f t="shared" ref="J59:P59" si="10" xml:space="preserve"> SUM(J57:J58)</f>
        <v>0</v>
      </c>
      <c r="K59" s="174">
        <f t="shared" si="10"/>
        <v>0.23526000016079046</v>
      </c>
      <c r="L59" s="174">
        <f t="shared" si="10"/>
        <v>0.22896746710430377</v>
      </c>
      <c r="M59" s="174">
        <f t="shared" si="10"/>
        <v>0.20521456361818474</v>
      </c>
      <c r="N59" s="174">
        <f t="shared" si="10"/>
        <v>0.16356614986109147</v>
      </c>
      <c r="O59" s="174">
        <f t="shared" si="10"/>
        <v>0.16699181925562984</v>
      </c>
      <c r="P59" s="174">
        <f t="shared" si="10"/>
        <v>0</v>
      </c>
    </row>
    <row r="60" spans="1:16" s="141" customFormat="1" ht="13.2" hidden="1" outlineLevel="2">
      <c r="E60" s="141" t="s">
        <v>695</v>
      </c>
      <c r="F60" s="208">
        <f>H$59</f>
        <v>1.0000000000000002</v>
      </c>
      <c r="G60" s="141" t="s">
        <v>207</v>
      </c>
      <c r="H60" s="203"/>
      <c r="J60" s="174"/>
      <c r="K60" s="174"/>
      <c r="L60" s="174"/>
      <c r="M60" s="174"/>
      <c r="N60" s="174"/>
      <c r="O60" s="174"/>
      <c r="P60" s="174"/>
    </row>
    <row r="61" spans="1:16" s="141" customFormat="1" ht="13.2" hidden="1" outlineLevel="2">
      <c r="F61" s="163"/>
    </row>
    <row r="62" spans="1:16" s="141" customFormat="1" ht="13.2" hidden="1" outlineLevel="2">
      <c r="E62" s="175" t="str">
        <f xml:space="preserve"> E$60</f>
        <v>Totex profile - Base costs - 5 year percentage - WR</v>
      </c>
      <c r="F62" s="181">
        <f xml:space="preserve"> F$60</f>
        <v>1.0000000000000002</v>
      </c>
      <c r="G62" s="175" t="str">
        <f xml:space="preserve"> G$60</f>
        <v>%</v>
      </c>
    </row>
    <row r="63" spans="1:16" s="141" customFormat="1" ht="13.2" hidden="1" outlineLevel="2">
      <c r="E63" s="141" t="s">
        <v>696</v>
      </c>
      <c r="F63" s="16">
        <f xml:space="preserve"> IF(OR($F$62 = 1, F62 = 0), 0, 1)</f>
        <v>0</v>
      </c>
      <c r="G63" s="141" t="s">
        <v>697</v>
      </c>
    </row>
    <row r="64" spans="1:16" s="141" customFormat="1" ht="13.2" hidden="1" outlineLevel="2"/>
    <row r="65" spans="4:16" s="141" customFormat="1" ht="13.2" hidden="1" outlineLevel="2">
      <c r="E65" s="141" t="str">
        <f xml:space="preserve"> E$54</f>
        <v>Totex available for wage indexation adjustment - WR - Real</v>
      </c>
      <c r="F65" s="167">
        <f xml:space="preserve"> F$54</f>
        <v>342.35834468158703</v>
      </c>
      <c r="G65" s="141" t="str">
        <f xml:space="preserve"> G$54</f>
        <v>£m</v>
      </c>
    </row>
    <row r="66" spans="4:16" s="141" customFormat="1" ht="13.2" hidden="1" outlineLevel="2">
      <c r="E66" s="142" t="str">
        <f>Time!E$54</f>
        <v>Forecast Period Flag</v>
      </c>
      <c r="F66" s="186">
        <f>Time!F$54</f>
        <v>0</v>
      </c>
      <c r="G66" s="186" t="str">
        <f>Time!G$54</f>
        <v>flag</v>
      </c>
      <c r="H66" s="186">
        <f>Time!H$54</f>
        <v>5</v>
      </c>
      <c r="I66" s="169">
        <f>Time!I$54</f>
        <v>0</v>
      </c>
      <c r="J66" s="169">
        <f>Time!J$54</f>
        <v>0</v>
      </c>
      <c r="K66" s="169">
        <f>Time!K$54</f>
        <v>1</v>
      </c>
      <c r="L66" s="169">
        <f>Time!L$54</f>
        <v>1</v>
      </c>
      <c r="M66" s="169">
        <f>Time!M$54</f>
        <v>1</v>
      </c>
      <c r="N66" s="169">
        <f>Time!N$54</f>
        <v>1</v>
      </c>
      <c r="O66" s="169">
        <f>Time!O$54</f>
        <v>1</v>
      </c>
      <c r="P66" s="169">
        <f>Time!P$54</f>
        <v>0</v>
      </c>
    </row>
    <row r="67" spans="4:16" s="141" customFormat="1" ht="13.2" hidden="1" outlineLevel="2">
      <c r="E67" s="203" t="str">
        <f t="shared" ref="E67:P67" si="11" xml:space="preserve"> E$59</f>
        <v>Totex profile - Base costs - WR</v>
      </c>
      <c r="F67" s="186">
        <f t="shared" si="11"/>
        <v>0</v>
      </c>
      <c r="G67" s="203" t="str">
        <f t="shared" si="11"/>
        <v>%</v>
      </c>
      <c r="H67" s="203">
        <f t="shared" si="11"/>
        <v>1.0000000000000002</v>
      </c>
      <c r="I67" s="169">
        <f t="shared" si="11"/>
        <v>0</v>
      </c>
      <c r="J67" s="174">
        <f t="shared" si="11"/>
        <v>0</v>
      </c>
      <c r="K67" s="174">
        <f t="shared" si="11"/>
        <v>0.23526000016079046</v>
      </c>
      <c r="L67" s="174">
        <f t="shared" si="11"/>
        <v>0.22896746710430377</v>
      </c>
      <c r="M67" s="174">
        <f t="shared" si="11"/>
        <v>0.20521456361818474</v>
      </c>
      <c r="N67" s="174">
        <f t="shared" si="11"/>
        <v>0.16356614986109147</v>
      </c>
      <c r="O67" s="174">
        <f t="shared" si="11"/>
        <v>0.16699181925562984</v>
      </c>
      <c r="P67" s="174">
        <f t="shared" si="11"/>
        <v>0</v>
      </c>
    </row>
    <row r="68" spans="4:16" s="141" customFormat="1" ht="13.2" hidden="1" outlineLevel="2">
      <c r="E68" s="141" t="s">
        <v>698</v>
      </c>
      <c r="F68" s="163"/>
      <c r="G68" s="141" t="s">
        <v>147</v>
      </c>
      <c r="H68" s="210">
        <f xml:space="preserve"> SUM(J68:P68)</f>
        <v>342.35834468158714</v>
      </c>
      <c r="J68" s="168">
        <f t="shared" ref="J68:P68" si="12" xml:space="preserve"> IF(J66 = 1, J67 * $F65, 0)</f>
        <v>0</v>
      </c>
      <c r="K68" s="168">
        <f t="shared" si="12"/>
        <v>80.543224224838127</v>
      </c>
      <c r="L68" s="168">
        <f t="shared" si="12"/>
        <v>78.388923023765173</v>
      </c>
      <c r="M68" s="168">
        <f t="shared" si="12"/>
        <v>70.256918304875967</v>
      </c>
      <c r="N68" s="168">
        <f t="shared" si="12"/>
        <v>55.998236312383675</v>
      </c>
      <c r="O68" s="168">
        <f t="shared" si="12"/>
        <v>57.171042815724199</v>
      </c>
      <c r="P68" s="168">
        <f t="shared" si="12"/>
        <v>0</v>
      </c>
    </row>
    <row r="69" spans="4:16" s="141" customFormat="1" ht="13.2" hidden="1" outlineLevel="2">
      <c r="F69" s="163"/>
      <c r="H69" s="210"/>
    </row>
    <row r="70" spans="4:16" s="141" customFormat="1" ht="13.2" hidden="1" outlineLevel="2">
      <c r="D70" s="165" t="s">
        <v>699</v>
      </c>
      <c r="F70" s="163"/>
      <c r="H70" s="210"/>
    </row>
    <row r="71" spans="4:16" s="141" customFormat="1" ht="13.2" hidden="1" outlineLevel="2">
      <c r="E71" s="142" t="str">
        <f>InpActive!E$253</f>
        <v>Percentage totex linked to wage growth - WR</v>
      </c>
      <c r="F71" s="171">
        <f>InpActive!F$253</f>
        <v>0.38600000000000001</v>
      </c>
      <c r="G71" s="142" t="str">
        <f>InpActive!G$253</f>
        <v>%</v>
      </c>
    </row>
    <row r="72" spans="4:16" s="141" customFormat="1" ht="13.2" hidden="1" outlineLevel="2">
      <c r="E72" s="210" t="str">
        <f t="shared" ref="E72:P72" si="13">E68</f>
        <v>Profiled Totex available for wage indexation adjustment - WR - Real</v>
      </c>
      <c r="F72" s="210">
        <f t="shared" si="13"/>
        <v>0</v>
      </c>
      <c r="G72" s="210" t="str">
        <f t="shared" si="13"/>
        <v>£m</v>
      </c>
      <c r="H72" s="214">
        <f t="shared" si="13"/>
        <v>342.35834468158714</v>
      </c>
      <c r="I72" s="196">
        <f t="shared" si="13"/>
        <v>0</v>
      </c>
      <c r="J72" s="196">
        <f t="shared" si="13"/>
        <v>0</v>
      </c>
      <c r="K72" s="196">
        <f t="shared" si="13"/>
        <v>80.543224224838127</v>
      </c>
      <c r="L72" s="196">
        <f t="shared" si="13"/>
        <v>78.388923023765173</v>
      </c>
      <c r="M72" s="196">
        <f t="shared" si="13"/>
        <v>70.256918304875967</v>
      </c>
      <c r="N72" s="196">
        <f t="shared" si="13"/>
        <v>55.998236312383675</v>
      </c>
      <c r="O72" s="196">
        <f t="shared" si="13"/>
        <v>57.171042815724199</v>
      </c>
      <c r="P72" s="196">
        <f t="shared" si="13"/>
        <v>0</v>
      </c>
    </row>
    <row r="73" spans="4:16" s="141" customFormat="1" ht="13.2" hidden="1" outlineLevel="2">
      <c r="E73" s="210" t="s">
        <v>700</v>
      </c>
      <c r="F73" s="210"/>
      <c r="G73" s="210" t="s">
        <v>147</v>
      </c>
      <c r="H73" s="214">
        <f xml:space="preserve"> SUM(J73:P73)</f>
        <v>132.15032104709263</v>
      </c>
      <c r="I73" s="196"/>
      <c r="J73" s="196">
        <f t="shared" ref="J73:P73" si="14" xml:space="preserve"> J72 * $F71</f>
        <v>0</v>
      </c>
      <c r="K73" s="196">
        <f t="shared" si="14"/>
        <v>31.089684550787517</v>
      </c>
      <c r="L73" s="196">
        <f t="shared" si="14"/>
        <v>30.258124287173359</v>
      </c>
      <c r="M73" s="196">
        <f t="shared" si="14"/>
        <v>27.119170465682124</v>
      </c>
      <c r="N73" s="196">
        <f t="shared" si="14"/>
        <v>21.615319216580097</v>
      </c>
      <c r="O73" s="196">
        <f t="shared" si="14"/>
        <v>22.068022526869541</v>
      </c>
      <c r="P73" s="196">
        <f t="shared" si="14"/>
        <v>0</v>
      </c>
    </row>
    <row r="74" spans="4:16" s="141" customFormat="1" ht="13.2" hidden="1" outlineLevel="2">
      <c r="E74" s="210"/>
      <c r="F74" s="210"/>
      <c r="G74" s="210"/>
      <c r="H74" s="214"/>
      <c r="I74" s="196"/>
      <c r="J74" s="196"/>
      <c r="K74" s="196"/>
      <c r="L74" s="196"/>
      <c r="M74" s="196"/>
      <c r="N74" s="196"/>
      <c r="O74" s="196"/>
      <c r="P74" s="196"/>
    </row>
    <row r="75" spans="4:16" s="141" customFormat="1" ht="13.2" hidden="1" outlineLevel="2">
      <c r="D75" s="165" t="s">
        <v>701</v>
      </c>
      <c r="F75" s="163"/>
    </row>
    <row r="76" spans="4:16" s="141" customFormat="1" ht="13.2" hidden="1" outlineLevel="2">
      <c r="E76" s="186" t="str">
        <f>Time!E$54</f>
        <v>Forecast Period Flag</v>
      </c>
      <c r="F76" s="186">
        <f>Time!F$54</f>
        <v>0</v>
      </c>
      <c r="G76" s="186" t="str">
        <f>Time!G$54</f>
        <v>flag</v>
      </c>
      <c r="H76" s="186">
        <f>Time!H$54</f>
        <v>5</v>
      </c>
      <c r="I76" s="169">
        <f>Time!I$54</f>
        <v>0</v>
      </c>
      <c r="J76" s="169">
        <f>Time!J$54</f>
        <v>0</v>
      </c>
      <c r="K76" s="169">
        <f>Time!K$54</f>
        <v>1</v>
      </c>
      <c r="L76" s="169">
        <f>Time!L$54</f>
        <v>1</v>
      </c>
      <c r="M76" s="169">
        <f>Time!M$54</f>
        <v>1</v>
      </c>
      <c r="N76" s="169">
        <f>Time!N$54</f>
        <v>1</v>
      </c>
      <c r="O76" s="169">
        <f>Time!O$54</f>
        <v>1</v>
      </c>
      <c r="P76" s="169">
        <f>Time!P$54</f>
        <v>0</v>
      </c>
    </row>
    <row r="77" spans="4:16" s="141" customFormat="1" ht="13.2" hidden="1" outlineLevel="2">
      <c r="E77" s="141" t="str">
        <f t="shared" ref="E77:P77" si="15" xml:space="preserve"> E$73</f>
        <v>Profiled Net totex available for wage adj - WR - Real</v>
      </c>
      <c r="F77" s="210">
        <f t="shared" si="15"/>
        <v>0</v>
      </c>
      <c r="G77" s="210" t="str">
        <f t="shared" si="15"/>
        <v>£m</v>
      </c>
      <c r="H77" s="210">
        <f t="shared" si="15"/>
        <v>132.15032104709263</v>
      </c>
      <c r="I77" s="168">
        <f t="shared" si="15"/>
        <v>0</v>
      </c>
      <c r="J77" s="168">
        <f t="shared" si="15"/>
        <v>0</v>
      </c>
      <c r="K77" s="168">
        <f t="shared" si="15"/>
        <v>31.089684550787517</v>
      </c>
      <c r="L77" s="168">
        <f t="shared" si="15"/>
        <v>30.258124287173359</v>
      </c>
      <c r="M77" s="168">
        <f t="shared" si="15"/>
        <v>27.119170465682124</v>
      </c>
      <c r="N77" s="168">
        <f t="shared" si="15"/>
        <v>21.615319216580097</v>
      </c>
      <c r="O77" s="168">
        <f t="shared" si="15"/>
        <v>22.068022526869541</v>
      </c>
      <c r="P77" s="168">
        <f t="shared" si="15"/>
        <v>0</v>
      </c>
    </row>
    <row r="78" spans="4:16" s="141" customFormat="1" ht="13.2" hidden="1" outlineLevel="2">
      <c r="E78" s="172" t="str">
        <f t="shared" ref="E78:P78" si="16" xml:space="preserve"> E$26</f>
        <v>Real adjustment factor for wages</v>
      </c>
      <c r="F78" s="172">
        <f t="shared" si="16"/>
        <v>0</v>
      </c>
      <c r="G78" s="172" t="str">
        <f t="shared" si="16"/>
        <v>%</v>
      </c>
      <c r="H78" s="212">
        <f t="shared" si="16"/>
        <v>0</v>
      </c>
      <c r="I78" s="172">
        <f t="shared" si="16"/>
        <v>0</v>
      </c>
      <c r="J78" s="174">
        <f t="shared" si="16"/>
        <v>0</v>
      </c>
      <c r="K78" s="174">
        <f t="shared" si="16"/>
        <v>1.0088717366571422</v>
      </c>
      <c r="L78" s="174">
        <f t="shared" si="16"/>
        <v>0.99546000675836432</v>
      </c>
      <c r="M78" s="174">
        <f t="shared" si="16"/>
        <v>0.98108245481268175</v>
      </c>
      <c r="N78" s="174">
        <f t="shared" si="16"/>
        <v>0.97129115788611387</v>
      </c>
      <c r="O78" s="174">
        <f t="shared" si="16"/>
        <v>0.97129115788611398</v>
      </c>
      <c r="P78" s="174">
        <f t="shared" si="16"/>
        <v>0</v>
      </c>
    </row>
    <row r="79" spans="4:16" s="141" customFormat="1" ht="13.2" hidden="1" outlineLevel="2">
      <c r="E79" s="141" t="s">
        <v>702</v>
      </c>
      <c r="F79" s="163"/>
      <c r="G79" s="141" t="s">
        <v>147</v>
      </c>
      <c r="H79" s="210">
        <f xml:space="preserve"> SUM(J79:P79)</f>
        <v>130.52164256756578</v>
      </c>
      <c r="I79" s="168"/>
      <c r="J79" s="168">
        <f t="shared" ref="J79:P79" si="17" xml:space="preserve"> IF(J76 = 1, J77 * J78, 0)</f>
        <v>0</v>
      </c>
      <c r="K79" s="168">
        <f t="shared" si="17"/>
        <v>31.365504044875728</v>
      </c>
      <c r="L79" s="168">
        <f t="shared" si="17"/>
        <v>30.12075260740502</v>
      </c>
      <c r="M79" s="168">
        <f t="shared" si="17"/>
        <v>26.606142332954995</v>
      </c>
      <c r="N79" s="168">
        <f t="shared" si="17"/>
        <v>20.994768429950049</v>
      </c>
      <c r="O79" s="168">
        <f t="shared" si="17"/>
        <v>21.434475152379964</v>
      </c>
      <c r="P79" s="168">
        <f t="shared" si="17"/>
        <v>0</v>
      </c>
    </row>
    <row r="80" spans="4:16" s="141" customFormat="1" ht="13.2" hidden="1" outlineLevel="2">
      <c r="F80" s="214"/>
    </row>
    <row r="81" spans="3:16" s="141" customFormat="1" ht="13.2" hidden="1" outlineLevel="2">
      <c r="D81" s="165" t="s">
        <v>703</v>
      </c>
      <c r="F81" s="214"/>
    </row>
    <row r="82" spans="3:16" s="141" customFormat="1" ht="13.2" hidden="1" outlineLevel="2">
      <c r="E82" s="210" t="str">
        <f t="shared" ref="E82:P82" si="18" xml:space="preserve"> E$79</f>
        <v>Profiled adjustment wage related totex - WR - Real</v>
      </c>
      <c r="F82" s="210">
        <f t="shared" si="18"/>
        <v>0</v>
      </c>
      <c r="G82" s="210" t="str">
        <f t="shared" si="18"/>
        <v>£m</v>
      </c>
      <c r="H82" s="210">
        <f t="shared" si="18"/>
        <v>130.52164256756578</v>
      </c>
      <c r="I82" s="168">
        <f t="shared" si="18"/>
        <v>0</v>
      </c>
      <c r="J82" s="168">
        <f t="shared" si="18"/>
        <v>0</v>
      </c>
      <c r="K82" s="168">
        <f t="shared" si="18"/>
        <v>31.365504044875728</v>
      </c>
      <c r="L82" s="168">
        <f t="shared" si="18"/>
        <v>30.12075260740502</v>
      </c>
      <c r="M82" s="168">
        <f t="shared" si="18"/>
        <v>26.606142332954995</v>
      </c>
      <c r="N82" s="168">
        <f t="shared" si="18"/>
        <v>20.994768429950049</v>
      </c>
      <c r="O82" s="168">
        <f t="shared" si="18"/>
        <v>21.434475152379964</v>
      </c>
      <c r="P82" s="168">
        <f t="shared" si="18"/>
        <v>0</v>
      </c>
    </row>
    <row r="83" spans="3:16" s="141" customFormat="1" ht="13.2" hidden="1" outlineLevel="2">
      <c r="E83" s="141" t="str">
        <f t="shared" ref="E83:P83" si="19" xml:space="preserve"> E$73</f>
        <v>Profiled Net totex available for wage adj - WR - Real</v>
      </c>
      <c r="F83" s="210">
        <f t="shared" si="19"/>
        <v>0</v>
      </c>
      <c r="G83" s="210" t="str">
        <f t="shared" si="19"/>
        <v>£m</v>
      </c>
      <c r="H83" s="210">
        <f t="shared" si="19"/>
        <v>132.15032104709263</v>
      </c>
      <c r="I83" s="168">
        <f t="shared" si="19"/>
        <v>0</v>
      </c>
      <c r="J83" s="168">
        <f t="shared" si="19"/>
        <v>0</v>
      </c>
      <c r="K83" s="168">
        <f t="shared" si="19"/>
        <v>31.089684550787517</v>
      </c>
      <c r="L83" s="168">
        <f t="shared" si="19"/>
        <v>30.258124287173359</v>
      </c>
      <c r="M83" s="168">
        <f t="shared" si="19"/>
        <v>27.119170465682124</v>
      </c>
      <c r="N83" s="168">
        <f t="shared" si="19"/>
        <v>21.615319216580097</v>
      </c>
      <c r="O83" s="168">
        <f t="shared" si="19"/>
        <v>22.068022526869541</v>
      </c>
      <c r="P83" s="168">
        <f t="shared" si="19"/>
        <v>0</v>
      </c>
    </row>
    <row r="84" spans="3:16" s="141" customFormat="1" ht="13.2" hidden="1" outlineLevel="2">
      <c r="E84" s="141" t="s">
        <v>704</v>
      </c>
      <c r="F84" s="214"/>
      <c r="G84" s="141" t="s">
        <v>147</v>
      </c>
      <c r="H84" s="172">
        <f xml:space="preserve"> SUM(J84:P84)</f>
        <v>-1.6286784795268829</v>
      </c>
      <c r="J84" s="196">
        <f t="shared" ref="J84:P84" si="20" xml:space="preserve"> J82 - J83</f>
        <v>0</v>
      </c>
      <c r="K84" s="196">
        <f xml:space="preserve"> K82 - K83</f>
        <v>0.2758194940882106</v>
      </c>
      <c r="L84" s="196">
        <f t="shared" si="20"/>
        <v>-0.13737167976833931</v>
      </c>
      <c r="M84" s="196">
        <f t="shared" si="20"/>
        <v>-0.5130281327271291</v>
      </c>
      <c r="N84" s="196">
        <f t="shared" si="20"/>
        <v>-0.62055078663004792</v>
      </c>
      <c r="O84" s="196">
        <f t="shared" si="20"/>
        <v>-0.63354737448957721</v>
      </c>
      <c r="P84" s="196">
        <f t="shared" si="20"/>
        <v>0</v>
      </c>
    </row>
    <row r="85" spans="3:16" s="141" customFormat="1" ht="13.2" hidden="1" outlineLevel="2">
      <c r="F85" s="214"/>
      <c r="H85" s="172"/>
      <c r="J85" s="196"/>
      <c r="K85" s="196"/>
      <c r="L85" s="196"/>
      <c r="M85" s="196"/>
      <c r="N85" s="196"/>
      <c r="O85" s="196"/>
      <c r="P85" s="196"/>
    </row>
    <row r="86" spans="3:16" s="141" customFormat="1" ht="13.2" hidden="1" outlineLevel="2">
      <c r="D86" s="165" t="s">
        <v>705</v>
      </c>
      <c r="F86" s="214"/>
      <c r="H86" s="172"/>
      <c r="J86" s="196"/>
      <c r="K86" s="196"/>
      <c r="L86" s="196"/>
      <c r="M86" s="196"/>
      <c r="N86" s="196"/>
      <c r="O86" s="196"/>
      <c r="P86" s="196"/>
    </row>
    <row r="87" spans="3:16" s="141" customFormat="1" ht="13.2" hidden="1" outlineLevel="2">
      <c r="E87" s="141" t="str">
        <f xml:space="preserve"> E$84</f>
        <v>Variance to forecast totex for wage adjustment - WR</v>
      </c>
      <c r="F87" s="141">
        <f t="shared" ref="F87:P87" si="21" xml:space="preserve"> F$84</f>
        <v>0</v>
      </c>
      <c r="G87" s="141" t="str">
        <f t="shared" si="21"/>
        <v>£m</v>
      </c>
      <c r="H87" s="196">
        <f t="shared" si="21"/>
        <v>-1.6286784795268829</v>
      </c>
      <c r="I87" s="141">
        <f t="shared" si="21"/>
        <v>0</v>
      </c>
      <c r="J87" s="196">
        <f t="shared" si="21"/>
        <v>0</v>
      </c>
      <c r="K87" s="196">
        <f xml:space="preserve"> K$84</f>
        <v>0.2758194940882106</v>
      </c>
      <c r="L87" s="196">
        <f t="shared" si="21"/>
        <v>-0.13737167976833931</v>
      </c>
      <c r="M87" s="196">
        <f t="shared" si="21"/>
        <v>-0.5130281327271291</v>
      </c>
      <c r="N87" s="196">
        <f t="shared" si="21"/>
        <v>-0.62055078663004792</v>
      </c>
      <c r="O87" s="196">
        <f t="shared" si="21"/>
        <v>-0.63354737448957721</v>
      </c>
      <c r="P87" s="196">
        <f t="shared" si="21"/>
        <v>0</v>
      </c>
    </row>
    <row r="88" spans="3:16" s="141" customFormat="1" ht="13.2" hidden="1" outlineLevel="2">
      <c r="E88" s="271" t="str">
        <f t="shared" ref="E88:P88" si="22">E137</f>
        <v>Time value of money factor - WR</v>
      </c>
      <c r="F88" s="294">
        <f t="shared" si="22"/>
        <v>0</v>
      </c>
      <c r="G88" s="271" t="str">
        <f t="shared" si="22"/>
        <v>Factor</v>
      </c>
      <c r="H88" s="295">
        <f t="shared" si="22"/>
        <v>0</v>
      </c>
      <c r="I88" s="271">
        <f t="shared" si="22"/>
        <v>0</v>
      </c>
      <c r="J88" s="295">
        <f t="shared" si="22"/>
        <v>1</v>
      </c>
      <c r="K88" s="295">
        <f t="shared" si="22"/>
        <v>1.122016155346969</v>
      </c>
      <c r="L88" s="295">
        <f t="shared" si="22"/>
        <v>1.0901828170879997</v>
      </c>
      <c r="M88" s="295">
        <f t="shared" si="22"/>
        <v>1.0592526399999997</v>
      </c>
      <c r="N88" s="295">
        <f t="shared" si="22"/>
        <v>1.0291999999999999</v>
      </c>
      <c r="O88" s="295">
        <f t="shared" si="22"/>
        <v>1</v>
      </c>
      <c r="P88" s="295">
        <f t="shared" si="22"/>
        <v>1</v>
      </c>
    </row>
    <row r="89" spans="3:16" s="141" customFormat="1" ht="13.2" hidden="1" outlineLevel="2">
      <c r="E89" s="141" t="s">
        <v>706</v>
      </c>
      <c r="F89" s="202"/>
      <c r="G89" s="141" t="s">
        <v>147</v>
      </c>
      <c r="H89" s="172">
        <f xml:space="preserve"> SUM(J89:P89)</f>
        <v>-1.6559309645860629</v>
      </c>
      <c r="J89" s="172">
        <f t="shared" ref="J89" si="23" xml:space="preserve"> J87*J88</f>
        <v>0</v>
      </c>
      <c r="K89" s="172">
        <f xml:space="preserve"> K87*K88</f>
        <v>0.30947392832660009</v>
      </c>
      <c r="L89" s="172">
        <f t="shared" ref="L89:P89" si="24" xml:space="preserve"> L87*L88</f>
        <v>-0.14976024483795872</v>
      </c>
      <c r="M89" s="172">
        <f t="shared" si="24"/>
        <v>-0.54342640398548181</v>
      </c>
      <c r="N89" s="172">
        <f t="shared" si="24"/>
        <v>-0.63867086959964525</v>
      </c>
      <c r="O89" s="172">
        <f t="shared" si="24"/>
        <v>-0.63354737448957721</v>
      </c>
      <c r="P89" s="172">
        <f t="shared" si="24"/>
        <v>0</v>
      </c>
    </row>
    <row r="90" spans="3:16" s="141" customFormat="1" ht="13.2" hidden="1" outlineLevel="2">
      <c r="E90" s="141" t="s">
        <v>707</v>
      </c>
      <c r="F90" s="172">
        <f xml:space="preserve"> H89 * -1</f>
        <v>1.6559309645860629</v>
      </c>
      <c r="G90" s="141" t="s">
        <v>147</v>
      </c>
      <c r="H90" s="172"/>
      <c r="J90" s="172"/>
      <c r="K90" s="172"/>
      <c r="L90" s="172"/>
      <c r="M90" s="172"/>
      <c r="N90" s="172"/>
      <c r="O90" s="172"/>
      <c r="P90" s="172"/>
    </row>
    <row r="91" spans="3:16" s="141" customFormat="1" ht="13.2" outlineLevel="1">
      <c r="H91" s="287"/>
      <c r="K91" s="173"/>
      <c r="L91" s="173"/>
      <c r="M91" s="173"/>
      <c r="N91" s="173"/>
      <c r="O91" s="173"/>
    </row>
    <row r="92" spans="3:16" s="141" customFormat="1" ht="13.2" outlineLevel="1">
      <c r="C92" s="165" t="s">
        <v>708</v>
      </c>
    </row>
    <row r="93" spans="3:16" s="141" customFormat="1" ht="13.2" outlineLevel="2">
      <c r="C93" s="165"/>
      <c r="K93" s="173"/>
      <c r="L93" s="173"/>
      <c r="M93" s="173"/>
      <c r="N93" s="173"/>
      <c r="O93" s="173"/>
    </row>
    <row r="94" spans="3:16" s="141" customFormat="1" ht="13.2" outlineLevel="2">
      <c r="C94" s="165"/>
      <c r="E94" s="186" t="str">
        <f>InpActive!E$42</f>
        <v>Net totex for cost sharing reconciliation - WR - Nominal</v>
      </c>
      <c r="F94" s="186">
        <f>InpActive!F$42</f>
        <v>0</v>
      </c>
      <c r="G94" s="186" t="str">
        <f>InpActive!G$42</f>
        <v>£m</v>
      </c>
      <c r="H94" s="186">
        <f>InpActive!H$42</f>
        <v>0</v>
      </c>
      <c r="I94" s="169">
        <f>InpActive!I$42</f>
        <v>0</v>
      </c>
      <c r="J94" s="169">
        <f>InpActive!J$42</f>
        <v>0</v>
      </c>
      <c r="K94" s="169">
        <f>InpActive!K$42</f>
        <v>66.795000000000002</v>
      </c>
      <c r="L94" s="169">
        <f>InpActive!L$42</f>
        <v>80.703999999999994</v>
      </c>
      <c r="M94" s="169">
        <f>InpActive!M$42</f>
        <v>78.869</v>
      </c>
      <c r="N94" s="169">
        <f>InpActive!N$42</f>
        <v>72.259542303206374</v>
      </c>
      <c r="O94" s="169">
        <f>InpActive!O$42</f>
        <v>76.320999999999998</v>
      </c>
      <c r="P94" s="169">
        <f>InpActive!P$42</f>
        <v>0</v>
      </c>
    </row>
    <row r="95" spans="3:16" s="141" customFormat="1" ht="13.2" outlineLevel="2">
      <c r="C95" s="165"/>
      <c r="E95" s="171" t="str">
        <f>Index!E$43</f>
        <v>CPI(H): Fin year average - inflate from base year 2017-18 average - CALC</v>
      </c>
      <c r="F95" s="186">
        <f>Index!F$43</f>
        <v>0</v>
      </c>
      <c r="G95" s="171" t="str">
        <f>Index!G$43</f>
        <v>%</v>
      </c>
      <c r="H95" s="186">
        <f>Index!H$43</f>
        <v>0</v>
      </c>
      <c r="I95" s="169">
        <f>Index!I$43</f>
        <v>0</v>
      </c>
      <c r="J95" s="160">
        <f>Index!J$43</f>
        <v>1.0386214616983847</v>
      </c>
      <c r="K95" s="160">
        <f>Index!K$43</f>
        <v>1.0469374700143934</v>
      </c>
      <c r="L95" s="160">
        <f>Index!L$43</f>
        <v>1.0853990084759317</v>
      </c>
      <c r="M95" s="160">
        <f>Index!M$43</f>
        <v>1.1806332960179113</v>
      </c>
      <c r="N95" s="160">
        <f>Index!N$43</f>
        <v>1.2448259742276786</v>
      </c>
      <c r="O95" s="160">
        <f>Index!O$43</f>
        <v>1.2861826323364782</v>
      </c>
      <c r="P95" s="160">
        <f>Index!P$43</f>
        <v>1.2828506663883961</v>
      </c>
    </row>
    <row r="96" spans="3:16" s="141" customFormat="1" ht="13.2" outlineLevel="2">
      <c r="C96" s="165"/>
      <c r="E96" s="141" t="s">
        <v>709</v>
      </c>
      <c r="G96" s="141" t="s">
        <v>147</v>
      </c>
      <c r="J96" s="173">
        <f xml:space="preserve"> J94 / J95</f>
        <v>0</v>
      </c>
      <c r="K96" s="173">
        <f xml:space="preserve"> K94 / K95</f>
        <v>63.800371954479473</v>
      </c>
      <c r="L96" s="173">
        <f t="shared" ref="L96:P96" si="25" xml:space="preserve"> L94 / L95</f>
        <v>74.354223073522888</v>
      </c>
      <c r="M96" s="173">
        <f t="shared" si="25"/>
        <v>66.802283372841188</v>
      </c>
      <c r="N96" s="173">
        <f t="shared" si="25"/>
        <v>58.047906935777121</v>
      </c>
      <c r="O96" s="173">
        <f t="shared" si="25"/>
        <v>59.339162325147662</v>
      </c>
      <c r="P96" s="173">
        <f t="shared" si="25"/>
        <v>0</v>
      </c>
    </row>
    <row r="97" spans="3:16" s="141" customFormat="1" ht="13.2" outlineLevel="2">
      <c r="C97" s="165"/>
      <c r="J97" s="173"/>
      <c r="K97" s="173"/>
      <c r="L97" s="173"/>
      <c r="M97" s="173"/>
      <c r="N97" s="173"/>
      <c r="O97" s="173"/>
      <c r="P97" s="173"/>
    </row>
    <row r="98" spans="3:16" s="141" customFormat="1" ht="13.2" outlineLevel="2">
      <c r="C98" s="165"/>
      <c r="E98" s="186" t="str">
        <f>InpActive!E$44</f>
        <v>Performance related pay recovery mechanism adjustment - WR - Nominal (Neg)</v>
      </c>
      <c r="F98" s="186">
        <f>InpActive!F$44</f>
        <v>0</v>
      </c>
      <c r="G98" s="186" t="str">
        <f>InpActive!G$44</f>
        <v>£m</v>
      </c>
      <c r="H98" s="186">
        <f>InpActive!H$44</f>
        <v>0</v>
      </c>
      <c r="I98" s="186">
        <f>InpActive!I$44</f>
        <v>0</v>
      </c>
      <c r="J98" s="186">
        <f>InpActive!J$44</f>
        <v>0</v>
      </c>
      <c r="K98" s="186">
        <f>InpActive!K$44</f>
        <v>0</v>
      </c>
      <c r="L98" s="186">
        <f>InpActive!L$44</f>
        <v>0</v>
      </c>
      <c r="M98" s="186">
        <f>InpActive!M$44</f>
        <v>0</v>
      </c>
      <c r="N98" s="186">
        <f>InpActive!N$44</f>
        <v>0</v>
      </c>
      <c r="O98" s="186">
        <f>InpActive!O$44</f>
        <v>0</v>
      </c>
      <c r="P98" s="186">
        <f>InpActive!P$44</f>
        <v>0</v>
      </c>
    </row>
    <row r="99" spans="3:16" s="141" customFormat="1" ht="13.2" outlineLevel="2">
      <c r="C99" s="165"/>
      <c r="E99" s="171" t="str">
        <f>Index!E$43</f>
        <v>CPI(H): Fin year average - inflate from base year 2017-18 average - CALC</v>
      </c>
      <c r="F99" s="186">
        <f>Index!F$43</f>
        <v>0</v>
      </c>
      <c r="G99" s="171" t="str">
        <f>Index!G$43</f>
        <v>%</v>
      </c>
      <c r="H99" s="186">
        <f>Index!H$43</f>
        <v>0</v>
      </c>
      <c r="I99" s="169">
        <f>Index!I$43</f>
        <v>0</v>
      </c>
      <c r="J99" s="160">
        <f>Index!J$43</f>
        <v>1.0386214616983847</v>
      </c>
      <c r="K99" s="160">
        <f>Index!K$43</f>
        <v>1.0469374700143934</v>
      </c>
      <c r="L99" s="160">
        <f>Index!L$43</f>
        <v>1.0853990084759317</v>
      </c>
      <c r="M99" s="160">
        <f>Index!M$43</f>
        <v>1.1806332960179113</v>
      </c>
      <c r="N99" s="160">
        <f>Index!N$43</f>
        <v>1.2448259742276786</v>
      </c>
      <c r="O99" s="160">
        <f>Index!O$43</f>
        <v>1.2861826323364782</v>
      </c>
      <c r="P99" s="160">
        <f>Index!P$43</f>
        <v>1.2828506663883961</v>
      </c>
    </row>
    <row r="100" spans="3:16" s="141" customFormat="1" ht="13.2" outlineLevel="2">
      <c r="C100" s="165"/>
      <c r="E100" s="141" t="s">
        <v>710</v>
      </c>
      <c r="G100" s="141" t="s">
        <v>147</v>
      </c>
      <c r="H100" s="173">
        <f>SUM(K100:O100)</f>
        <v>0</v>
      </c>
      <c r="J100" s="173">
        <f xml:space="preserve"> J98 / J99</f>
        <v>0</v>
      </c>
      <c r="K100" s="173">
        <f xml:space="preserve"> K98 / K99</f>
        <v>0</v>
      </c>
      <c r="L100" s="173">
        <f t="shared" ref="L100:P100" si="26" xml:space="preserve"> L98 / L99</f>
        <v>0</v>
      </c>
      <c r="M100" s="173">
        <f t="shared" si="26"/>
        <v>0</v>
      </c>
      <c r="N100" s="173">
        <f t="shared" si="26"/>
        <v>0</v>
      </c>
      <c r="O100" s="173">
        <f t="shared" si="26"/>
        <v>0</v>
      </c>
      <c r="P100" s="173">
        <f t="shared" si="26"/>
        <v>0</v>
      </c>
    </row>
    <row r="101" spans="3:16" s="141" customFormat="1" ht="13.2" outlineLevel="2">
      <c r="C101" s="165"/>
      <c r="E101" s="141" t="s">
        <v>711</v>
      </c>
      <c r="F101" s="168">
        <f>H100</f>
        <v>0</v>
      </c>
      <c r="G101" s="141" t="s">
        <v>147</v>
      </c>
      <c r="J101" s="173"/>
      <c r="K101" s="173"/>
      <c r="L101" s="173"/>
      <c r="M101" s="173"/>
      <c r="N101" s="173"/>
      <c r="O101" s="173"/>
      <c r="P101" s="173"/>
    </row>
    <row r="102" spans="3:16" s="141" customFormat="1" ht="13.2" outlineLevel="2">
      <c r="C102" s="165"/>
    </row>
    <row r="103" spans="3:16" s="141" customFormat="1" ht="13.2" outlineLevel="2">
      <c r="C103" s="165"/>
      <c r="E103" s="214" t="str">
        <f xml:space="preserve"> E$96</f>
        <v>Actual net totex for cost sharing reconciliation - WR - Real</v>
      </c>
      <c r="F103" s="214">
        <f t="shared" ref="F103:P103" si="27" xml:space="preserve"> F$96</f>
        <v>0</v>
      </c>
      <c r="G103" s="214" t="str">
        <f t="shared" si="27"/>
        <v>£m</v>
      </c>
      <c r="H103" s="214">
        <f t="shared" si="27"/>
        <v>0</v>
      </c>
      <c r="I103" s="196">
        <f t="shared" si="27"/>
        <v>0</v>
      </c>
      <c r="J103" s="196">
        <f t="shared" si="27"/>
        <v>0</v>
      </c>
      <c r="K103" s="196">
        <f t="shared" si="27"/>
        <v>63.800371954479473</v>
      </c>
      <c r="L103" s="196">
        <f t="shared" si="27"/>
        <v>74.354223073522888</v>
      </c>
      <c r="M103" s="196">
        <f t="shared" si="27"/>
        <v>66.802283372841188</v>
      </c>
      <c r="N103" s="196">
        <f t="shared" si="27"/>
        <v>58.047906935777121</v>
      </c>
      <c r="O103" s="196">
        <f t="shared" si="27"/>
        <v>59.339162325147662</v>
      </c>
      <c r="P103" s="196">
        <f t="shared" si="27"/>
        <v>0</v>
      </c>
    </row>
    <row r="104" spans="3:16" s="141" customFormat="1" ht="13.2" outlineLevel="2">
      <c r="C104" s="165"/>
      <c r="E104" s="168" t="str">
        <f>E100</f>
        <v>Performance related pay recovery mechanism adjustment  - WR - real</v>
      </c>
      <c r="F104" s="168">
        <f t="shared" ref="F104:P104" si="28">F100</f>
        <v>0</v>
      </c>
      <c r="G104" s="168" t="str">
        <f t="shared" si="28"/>
        <v>£m</v>
      </c>
      <c r="H104" s="168">
        <f t="shared" si="28"/>
        <v>0</v>
      </c>
      <c r="I104" s="168">
        <f t="shared" si="28"/>
        <v>0</v>
      </c>
      <c r="J104" s="168">
        <f t="shared" si="28"/>
        <v>0</v>
      </c>
      <c r="K104" s="168">
        <f t="shared" si="28"/>
        <v>0</v>
      </c>
      <c r="L104" s="168">
        <f t="shared" si="28"/>
        <v>0</v>
      </c>
      <c r="M104" s="168">
        <f t="shared" si="28"/>
        <v>0</v>
      </c>
      <c r="N104" s="168">
        <f t="shared" si="28"/>
        <v>0</v>
      </c>
      <c r="O104" s="168">
        <f t="shared" si="28"/>
        <v>0</v>
      </c>
      <c r="P104" s="168">
        <f t="shared" si="28"/>
        <v>0</v>
      </c>
    </row>
    <row r="105" spans="3:16" s="141" customFormat="1" ht="13.2" outlineLevel="2">
      <c r="C105" s="165"/>
      <c r="E105" s="186" t="str">
        <f>Time!E$54</f>
        <v>Forecast Period Flag</v>
      </c>
      <c r="F105" s="186">
        <f>Time!F$54</f>
        <v>0</v>
      </c>
      <c r="G105" s="186" t="str">
        <f>Time!G$54</f>
        <v>flag</v>
      </c>
      <c r="H105" s="186">
        <f>Time!H$54</f>
        <v>5</v>
      </c>
      <c r="I105" s="169">
        <f>Time!I$54</f>
        <v>0</v>
      </c>
      <c r="J105" s="169">
        <f>Time!J$54</f>
        <v>0</v>
      </c>
      <c r="K105" s="169">
        <f>Time!K$54</f>
        <v>1</v>
      </c>
      <c r="L105" s="169">
        <f>Time!L$54</f>
        <v>1</v>
      </c>
      <c r="M105" s="169">
        <f>Time!M$54</f>
        <v>1</v>
      </c>
      <c r="N105" s="169">
        <f>Time!N$54</f>
        <v>1</v>
      </c>
      <c r="O105" s="169">
        <f>Time!O$54</f>
        <v>1</v>
      </c>
      <c r="P105" s="169">
        <f>Time!P$54</f>
        <v>0</v>
      </c>
    </row>
    <row r="106" spans="3:16" s="141" customFormat="1" ht="13.2" outlineLevel="2">
      <c r="C106" s="165"/>
      <c r="E106" s="141" t="s">
        <v>712</v>
      </c>
      <c r="G106" s="141" t="s">
        <v>147</v>
      </c>
      <c r="H106" s="172">
        <f xml:space="preserve"> SUM(J106:P106)</f>
        <v>322.34394766176831</v>
      </c>
      <c r="J106" s="210">
        <f t="shared" ref="J106" si="29" xml:space="preserve"> (J103 + J104)* J105</f>
        <v>0</v>
      </c>
      <c r="K106" s="210">
        <f xml:space="preserve"> (K103 + K104)* K105</f>
        <v>63.800371954479473</v>
      </c>
      <c r="L106" s="210">
        <f t="shared" ref="L106:P106" si="30" xml:space="preserve"> (L103 + L104)* L105</f>
        <v>74.354223073522888</v>
      </c>
      <c r="M106" s="210">
        <f t="shared" si="30"/>
        <v>66.802283372841188</v>
      </c>
      <c r="N106" s="210">
        <f t="shared" si="30"/>
        <v>58.047906935777121</v>
      </c>
      <c r="O106" s="210">
        <f t="shared" si="30"/>
        <v>59.339162325147662</v>
      </c>
      <c r="P106" s="210">
        <f t="shared" si="30"/>
        <v>0</v>
      </c>
    </row>
    <row r="107" spans="3:16" s="141" customFormat="1" ht="13.2" outlineLevel="2">
      <c r="C107" s="165"/>
      <c r="H107" s="172"/>
      <c r="J107" s="210"/>
      <c r="K107" s="210"/>
      <c r="L107" s="210"/>
      <c r="M107" s="210"/>
      <c r="N107" s="210"/>
      <c r="O107" s="210"/>
      <c r="P107" s="210"/>
    </row>
    <row r="108" spans="3:16" s="141" customFormat="1" ht="13.2" outlineLevel="2">
      <c r="C108" s="165"/>
      <c r="D108" s="3" t="s">
        <v>713</v>
      </c>
    </row>
    <row r="109" spans="3:16" s="141" customFormat="1" ht="13.2" outlineLevel="2">
      <c r="C109" s="165"/>
      <c r="D109" s="3"/>
    </row>
    <row r="110" spans="3:16" s="141" customFormat="1" ht="13.2" outlineLevel="2">
      <c r="C110" s="165"/>
      <c r="D110" s="3"/>
      <c r="E110" s="171" t="str">
        <f>InpActive!E$35</f>
        <v>Opex split profile - Cost sharing - WR</v>
      </c>
      <c r="F110" s="186">
        <f>InpActive!F$35</f>
        <v>0</v>
      </c>
      <c r="G110" s="171" t="str">
        <f>InpActive!G$35</f>
        <v>%</v>
      </c>
      <c r="H110" s="186">
        <f>InpActive!H$35</f>
        <v>0</v>
      </c>
      <c r="I110" s="169">
        <f>InpActive!I$35</f>
        <v>0</v>
      </c>
      <c r="J110" s="160">
        <f>InpActive!J$35</f>
        <v>0</v>
      </c>
      <c r="K110" s="160">
        <f ca="1">InpActive!K$35</f>
        <v>0.11739107899715051</v>
      </c>
      <c r="L110" s="160">
        <f ca="1">InpActive!L$35</f>
        <v>0.12161883374681554</v>
      </c>
      <c r="M110" s="160">
        <f ca="1">InpActive!M$35</f>
        <v>0.11280366616429675</v>
      </c>
      <c r="N110" s="160">
        <f ca="1">InpActive!N$35</f>
        <v>0.10811803885585715</v>
      </c>
      <c r="O110" s="160">
        <f ca="1">InpActive!O$35</f>
        <v>0.11444871973762152</v>
      </c>
      <c r="P110" s="160">
        <f>InpActive!P$35</f>
        <v>0</v>
      </c>
    </row>
    <row r="111" spans="3:16" s="141" customFormat="1" ht="13.2" outlineLevel="2">
      <c r="C111" s="165"/>
      <c r="D111" s="3"/>
      <c r="E111" s="171" t="str">
        <f>InpActive!E$36</f>
        <v>Capex split profile - Cost sharing - WR</v>
      </c>
      <c r="F111" s="186">
        <f>InpActive!F$36</f>
        <v>0</v>
      </c>
      <c r="G111" s="171" t="str">
        <f>InpActive!G$36</f>
        <v>%</v>
      </c>
      <c r="H111" s="186">
        <f>InpActive!H$36</f>
        <v>0</v>
      </c>
      <c r="I111" s="169">
        <f>InpActive!I$36</f>
        <v>0</v>
      </c>
      <c r="J111" s="160">
        <f>InpActive!J$36</f>
        <v>0</v>
      </c>
      <c r="K111" s="160">
        <f ca="1">InpActive!K$36</f>
        <v>8.5809242321765372E-2</v>
      </c>
      <c r="L111" s="160">
        <f ca="1">InpActive!L$36</f>
        <v>9.2506655156031556E-2</v>
      </c>
      <c r="M111" s="160">
        <f ca="1">InpActive!M$36</f>
        <v>0.12278968648752885</v>
      </c>
      <c r="N111" s="160">
        <f ca="1">InpActive!N$36</f>
        <v>8.54993989575943E-2</v>
      </c>
      <c r="O111" s="160">
        <f ca="1">InpActive!O$36</f>
        <v>3.901467957533869E-2</v>
      </c>
      <c r="P111" s="160">
        <f>InpActive!P$36</f>
        <v>0</v>
      </c>
    </row>
    <row r="112" spans="3:16" s="141" customFormat="1" ht="13.2" outlineLevel="2">
      <c r="C112" s="165"/>
      <c r="D112" s="3"/>
      <c r="E112" s="141" t="s">
        <v>714</v>
      </c>
      <c r="F112" s="163"/>
      <c r="G112" s="141" t="s">
        <v>207</v>
      </c>
      <c r="H112" s="203">
        <f ca="1" xml:space="preserve"> SUM(J112:P112)</f>
        <v>1.0000000000000002</v>
      </c>
      <c r="J112" s="174">
        <f t="shared" ref="J112:P112" si="31" xml:space="preserve"> SUM(J110:J111)</f>
        <v>0</v>
      </c>
      <c r="K112" s="174">
        <f ca="1" xml:space="preserve"> SUM(K110:K111)</f>
        <v>0.20320032131891588</v>
      </c>
      <c r="L112" s="174">
        <f t="shared" ca="1" si="31"/>
        <v>0.21412548890284711</v>
      </c>
      <c r="M112" s="174">
        <f t="shared" ca="1" si="31"/>
        <v>0.2355933526518256</v>
      </c>
      <c r="N112" s="174">
        <f t="shared" ca="1" si="31"/>
        <v>0.19361743781345145</v>
      </c>
      <c r="O112" s="174">
        <f t="shared" ca="1" si="31"/>
        <v>0.15346339931296021</v>
      </c>
      <c r="P112" s="174">
        <f t="shared" si="31"/>
        <v>0</v>
      </c>
    </row>
    <row r="113" spans="3:16" s="141" customFormat="1" ht="13.2" outlineLevel="2">
      <c r="C113" s="165"/>
      <c r="D113" s="3"/>
      <c r="E113" s="141" t="s">
        <v>715</v>
      </c>
      <c r="F113" s="208">
        <f>H$59</f>
        <v>1.0000000000000002</v>
      </c>
      <c r="G113" s="141" t="s">
        <v>207</v>
      </c>
      <c r="H113" s="203"/>
      <c r="J113" s="174"/>
      <c r="K113" s="174"/>
      <c r="L113" s="174"/>
      <c r="M113" s="174"/>
      <c r="N113" s="174"/>
      <c r="O113" s="174"/>
      <c r="P113" s="174"/>
    </row>
    <row r="114" spans="3:16" s="141" customFormat="1" ht="13.2" outlineLevel="2">
      <c r="C114" s="165"/>
      <c r="D114" s="3"/>
    </row>
    <row r="115" spans="3:16" s="141" customFormat="1" ht="13.2" outlineLevel="2">
      <c r="C115" s="165"/>
      <c r="D115" s="3"/>
      <c r="E115" s="175" t="str">
        <f xml:space="preserve"> E$60</f>
        <v>Totex profile - Base costs - 5 year percentage - WR</v>
      </c>
      <c r="F115" s="181">
        <f xml:space="preserve"> F$60</f>
        <v>1.0000000000000002</v>
      </c>
      <c r="G115" s="175" t="str">
        <f xml:space="preserve"> G$60</f>
        <v>%</v>
      </c>
    </row>
    <row r="116" spans="3:16" s="141" customFormat="1" ht="13.2" outlineLevel="2">
      <c r="C116" s="165"/>
      <c r="D116" s="3"/>
      <c r="E116" s="141" t="s">
        <v>716</v>
      </c>
      <c r="F116" s="16">
        <f xml:space="preserve"> IF(OR($F$115 = 1, F115 = 0), 0, 1)</f>
        <v>0</v>
      </c>
      <c r="G116" s="141" t="s">
        <v>697</v>
      </c>
    </row>
    <row r="117" spans="3:16" s="141" customFormat="1" ht="13.2" outlineLevel="2">
      <c r="C117" s="165"/>
      <c r="D117" s="3"/>
    </row>
    <row r="118" spans="3:16" s="141" customFormat="1" ht="13.2" outlineLevel="2">
      <c r="C118" s="165"/>
      <c r="E118" s="142" t="str">
        <f>InpActive!E$43</f>
        <v>Net totex available for cost sharing - WR - Real</v>
      </c>
      <c r="F118" s="288">
        <f ca="1">InpActive!F$43</f>
        <v>377.50107553365962</v>
      </c>
      <c r="G118" s="142" t="str">
        <f>InpActive!G$43</f>
        <v>£m</v>
      </c>
    </row>
    <row r="119" spans="3:16" s="141" customFormat="1" ht="13.2" outlineLevel="2">
      <c r="C119" s="165"/>
      <c r="E119" s="141" t="str">
        <f xml:space="preserve"> E$112</f>
        <v>Totex profile - Cost Sharing - WR</v>
      </c>
      <c r="F119" s="210">
        <f t="shared" ref="F119:P119" si="32" xml:space="preserve"> F$112</f>
        <v>0</v>
      </c>
      <c r="G119" s="141" t="str">
        <f t="shared" si="32"/>
        <v>%</v>
      </c>
      <c r="H119" s="203">
        <f t="shared" ca="1" si="32"/>
        <v>1.0000000000000002</v>
      </c>
      <c r="I119" s="168">
        <f t="shared" si="32"/>
        <v>0</v>
      </c>
      <c r="J119" s="174">
        <f t="shared" si="32"/>
        <v>0</v>
      </c>
      <c r="K119" s="174">
        <f t="shared" ca="1" si="32"/>
        <v>0.20320032131891588</v>
      </c>
      <c r="L119" s="174">
        <f t="shared" ca="1" si="32"/>
        <v>0.21412548890284711</v>
      </c>
      <c r="M119" s="174">
        <f t="shared" ca="1" si="32"/>
        <v>0.2355933526518256</v>
      </c>
      <c r="N119" s="174">
        <f t="shared" ca="1" si="32"/>
        <v>0.19361743781345145</v>
      </c>
      <c r="O119" s="174">
        <f t="shared" ca="1" si="32"/>
        <v>0.15346339931296021</v>
      </c>
      <c r="P119" s="174">
        <f t="shared" si="32"/>
        <v>0</v>
      </c>
    </row>
    <row r="120" spans="3:16" s="141" customFormat="1" ht="13.2" outlineLevel="2">
      <c r="C120" s="165"/>
      <c r="E120" s="141" t="s">
        <v>717</v>
      </c>
      <c r="G120" s="141" t="s">
        <v>147</v>
      </c>
      <c r="H120" s="172">
        <f ca="1" xml:space="preserve"> SUM(J120:P120)</f>
        <v>377.50107553365979</v>
      </c>
      <c r="J120" s="210">
        <f t="shared" ref="J120:P120" ca="1" si="33" xml:space="preserve"> J119 * $F118</f>
        <v>0</v>
      </c>
      <c r="K120" s="210">
        <f ca="1" xml:space="preserve"> K119 * $F118</f>
        <v>76.708339846675969</v>
      </c>
      <c r="L120" s="210">
        <f t="shared" ca="1" si="33"/>
        <v>80.832602359995477</v>
      </c>
      <c r="M120" s="210">
        <f t="shared" ca="1" si="33"/>
        <v>88.93674401464493</v>
      </c>
      <c r="N120" s="210">
        <f t="shared" ca="1" si="33"/>
        <v>73.090791016649376</v>
      </c>
      <c r="O120" s="210">
        <f t="shared" ca="1" si="33"/>
        <v>57.932598295693964</v>
      </c>
      <c r="P120" s="210">
        <f t="shared" ca="1" si="33"/>
        <v>0</v>
      </c>
    </row>
    <row r="121" spans="3:16" s="141" customFormat="1" ht="13.2" outlineLevel="2">
      <c r="C121" s="165"/>
      <c r="H121" s="172"/>
      <c r="J121" s="210"/>
      <c r="K121" s="210"/>
      <c r="L121" s="210"/>
      <c r="M121" s="210"/>
      <c r="N121" s="210"/>
      <c r="O121" s="210"/>
      <c r="P121" s="210"/>
    </row>
    <row r="122" spans="3:16" s="141" customFormat="1" ht="13.2" outlineLevel="2">
      <c r="C122" s="165"/>
      <c r="D122" s="165"/>
      <c r="H122" s="172"/>
      <c r="J122" s="210"/>
      <c r="K122" s="210"/>
      <c r="L122" s="210"/>
      <c r="M122" s="210"/>
      <c r="N122" s="210"/>
      <c r="O122" s="210"/>
      <c r="P122" s="210"/>
    </row>
    <row r="123" spans="3:16" s="141" customFormat="1" ht="13.2" outlineLevel="2">
      <c r="C123" s="165"/>
      <c r="D123" s="165"/>
      <c r="E123" s="210" t="str">
        <f t="shared" ref="E123:P123" si="34" xml:space="preserve"> E$120</f>
        <v>Net totex available for cost sharing profiled - WR - Real</v>
      </c>
      <c r="F123" s="210">
        <f t="shared" si="34"/>
        <v>0</v>
      </c>
      <c r="G123" s="210" t="str">
        <f t="shared" si="34"/>
        <v>£m</v>
      </c>
      <c r="H123" s="210">
        <f t="shared" ca="1" si="34"/>
        <v>377.50107553365979</v>
      </c>
      <c r="I123" s="210">
        <f t="shared" si="34"/>
        <v>0</v>
      </c>
      <c r="J123" s="210">
        <f t="shared" ca="1" si="34"/>
        <v>0</v>
      </c>
      <c r="K123" s="210">
        <f t="shared" ca="1" si="34"/>
        <v>76.708339846675969</v>
      </c>
      <c r="L123" s="210">
        <f t="shared" ca="1" si="34"/>
        <v>80.832602359995477</v>
      </c>
      <c r="M123" s="210">
        <f t="shared" ca="1" si="34"/>
        <v>88.93674401464493</v>
      </c>
      <c r="N123" s="210">
        <f t="shared" ca="1" si="34"/>
        <v>73.090791016649376</v>
      </c>
      <c r="O123" s="210">
        <f t="shared" ca="1" si="34"/>
        <v>57.932598295693964</v>
      </c>
      <c r="P123" s="210">
        <f t="shared" ca="1" si="34"/>
        <v>0</v>
      </c>
    </row>
    <row r="124" spans="3:16" s="141" customFormat="1" ht="13.2" outlineLevel="2">
      <c r="C124" s="165"/>
      <c r="E124" s="210" t="str">
        <f t="shared" ref="E124:P124" si="35" xml:space="preserve"> E$84</f>
        <v>Variance to forecast totex for wage adjustment - WR</v>
      </c>
      <c r="F124" s="210">
        <f t="shared" si="35"/>
        <v>0</v>
      </c>
      <c r="G124" s="210" t="str">
        <f t="shared" si="35"/>
        <v>£m</v>
      </c>
      <c r="H124" s="210">
        <f t="shared" si="35"/>
        <v>-1.6286784795268829</v>
      </c>
      <c r="I124" s="210">
        <f t="shared" si="35"/>
        <v>0</v>
      </c>
      <c r="J124" s="210">
        <f t="shared" si="35"/>
        <v>0</v>
      </c>
      <c r="K124" s="210">
        <f t="shared" si="35"/>
        <v>0.2758194940882106</v>
      </c>
      <c r="L124" s="210">
        <f t="shared" si="35"/>
        <v>-0.13737167976833931</v>
      </c>
      <c r="M124" s="210">
        <f t="shared" si="35"/>
        <v>-0.5130281327271291</v>
      </c>
      <c r="N124" s="210">
        <f t="shared" si="35"/>
        <v>-0.62055078663004792</v>
      </c>
      <c r="O124" s="210">
        <f t="shared" si="35"/>
        <v>-0.63354737448957721</v>
      </c>
      <c r="P124" s="210">
        <f t="shared" si="35"/>
        <v>0</v>
      </c>
    </row>
    <row r="125" spans="3:16" s="141" customFormat="1" ht="13.2" outlineLevel="2">
      <c r="C125" s="165"/>
      <c r="E125" s="186" t="str">
        <f>InpActive!E$46</f>
        <v>Total final WINEP reconciliation - WR - real</v>
      </c>
      <c r="F125" s="186">
        <f>InpActive!F$46</f>
        <v>0</v>
      </c>
      <c r="G125" s="186" t="str">
        <f>InpActive!G$46</f>
        <v>£m</v>
      </c>
      <c r="H125" s="186">
        <f>InpActive!H$46</f>
        <v>0</v>
      </c>
      <c r="I125" s="186">
        <f>InpActive!I$46</f>
        <v>0</v>
      </c>
      <c r="J125" s="186">
        <f>InpActive!J$46</f>
        <v>0</v>
      </c>
      <c r="K125" s="186">
        <f>InpActive!K$46</f>
        <v>0</v>
      </c>
      <c r="L125" s="186">
        <f>InpActive!L$46</f>
        <v>0</v>
      </c>
      <c r="M125" s="186">
        <f>InpActive!M$46</f>
        <v>-27.586333333333332</v>
      </c>
      <c r="N125" s="186">
        <f>InpActive!N$46</f>
        <v>-27.586333333333332</v>
      </c>
      <c r="O125" s="186">
        <f>InpActive!O$46</f>
        <v>-27.586333333333332</v>
      </c>
      <c r="P125" s="186">
        <f>InpActive!P$46</f>
        <v>0</v>
      </c>
    </row>
    <row r="126" spans="3:16" s="141" customFormat="1" ht="13.2" outlineLevel="2">
      <c r="C126" s="165"/>
      <c r="E126" s="214" t="str">
        <f>E100</f>
        <v>Performance related pay recovery mechanism adjustment  - WR - real</v>
      </c>
      <c r="F126" s="214">
        <f t="shared" ref="F126:P126" si="36">F100</f>
        <v>0</v>
      </c>
      <c r="G126" s="214" t="str">
        <f t="shared" si="36"/>
        <v>£m</v>
      </c>
      <c r="H126" s="214">
        <f t="shared" si="36"/>
        <v>0</v>
      </c>
      <c r="I126" s="214">
        <f t="shared" si="36"/>
        <v>0</v>
      </c>
      <c r="J126" s="214">
        <f t="shared" si="36"/>
        <v>0</v>
      </c>
      <c r="K126" s="214">
        <f t="shared" si="36"/>
        <v>0</v>
      </c>
      <c r="L126" s="214">
        <f t="shared" si="36"/>
        <v>0</v>
      </c>
      <c r="M126" s="214">
        <f t="shared" si="36"/>
        <v>0</v>
      </c>
      <c r="N126" s="214">
        <f t="shared" si="36"/>
        <v>0</v>
      </c>
      <c r="O126" s="214">
        <f t="shared" si="36"/>
        <v>0</v>
      </c>
      <c r="P126" s="214">
        <f t="shared" si="36"/>
        <v>0</v>
      </c>
    </row>
    <row r="127" spans="3:16" s="141" customFormat="1" ht="13.2" outlineLevel="2">
      <c r="C127" s="165"/>
      <c r="E127" s="141" t="s">
        <v>718</v>
      </c>
      <c r="G127" s="141" t="s">
        <v>147</v>
      </c>
      <c r="H127" s="172">
        <f ca="1" xml:space="preserve"> SUM(J127:P127)</f>
        <v>293.1133970541328</v>
      </c>
      <c r="J127" s="210">
        <f ca="1">SUM(J123:J126)</f>
        <v>0</v>
      </c>
      <c r="K127" s="210">
        <f t="shared" ref="K127:P127" ca="1" si="37">SUM(K123:K126)</f>
        <v>76.98415934076418</v>
      </c>
      <c r="L127" s="210">
        <f ca="1">SUM(L123:L126)</f>
        <v>80.695230680227141</v>
      </c>
      <c r="M127" s="210">
        <f t="shared" ca="1" si="37"/>
        <v>60.837382548584472</v>
      </c>
      <c r="N127" s="210">
        <f t="shared" ca="1" si="37"/>
        <v>44.883906896686</v>
      </c>
      <c r="O127" s="210">
        <f t="shared" ca="1" si="37"/>
        <v>29.712717587871051</v>
      </c>
      <c r="P127" s="210">
        <f t="shared" ca="1" si="37"/>
        <v>0</v>
      </c>
    </row>
    <row r="128" spans="3:16" s="141" customFormat="1" ht="13.2" outlineLevel="2">
      <c r="C128" s="165"/>
      <c r="H128" s="172"/>
      <c r="J128" s="210"/>
      <c r="K128" s="210"/>
      <c r="L128" s="210"/>
      <c r="M128" s="210"/>
      <c r="N128" s="210"/>
      <c r="O128" s="210"/>
      <c r="P128" s="210"/>
    </row>
    <row r="129" spans="3:16" s="141" customFormat="1" ht="13.2" outlineLevel="2">
      <c r="C129" s="165"/>
      <c r="D129" s="165" t="s">
        <v>719</v>
      </c>
      <c r="H129" s="172"/>
      <c r="J129" s="210"/>
      <c r="K129" s="210"/>
      <c r="L129" s="210"/>
      <c r="M129" s="210"/>
      <c r="N129" s="210"/>
      <c r="O129" s="210"/>
      <c r="P129" s="210"/>
    </row>
    <row r="130" spans="3:16" s="141" customFormat="1" ht="13.2" outlineLevel="2">
      <c r="E130" s="210" t="str">
        <f t="shared" ref="E130:P130" si="38" xml:space="preserve"> E$106</f>
        <v xml:space="preserve">Actual net totex for cost sharing reconciliation - WR - Real </v>
      </c>
      <c r="F130" s="210">
        <f t="shared" si="38"/>
        <v>0</v>
      </c>
      <c r="G130" s="210" t="str">
        <f t="shared" si="38"/>
        <v>£m</v>
      </c>
      <c r="H130" s="210">
        <f t="shared" si="38"/>
        <v>322.34394766176831</v>
      </c>
      <c r="I130" s="168">
        <f t="shared" si="38"/>
        <v>0</v>
      </c>
      <c r="J130" s="168">
        <f t="shared" si="38"/>
        <v>0</v>
      </c>
      <c r="K130" s="168">
        <f t="shared" si="38"/>
        <v>63.800371954479473</v>
      </c>
      <c r="L130" s="168">
        <f t="shared" si="38"/>
        <v>74.354223073522888</v>
      </c>
      <c r="M130" s="168">
        <f t="shared" si="38"/>
        <v>66.802283372841188</v>
      </c>
      <c r="N130" s="168">
        <f t="shared" si="38"/>
        <v>58.047906935777121</v>
      </c>
      <c r="O130" s="168">
        <f t="shared" si="38"/>
        <v>59.339162325147662</v>
      </c>
      <c r="P130" s="168">
        <f t="shared" si="38"/>
        <v>0</v>
      </c>
    </row>
    <row r="131" spans="3:16" s="141" customFormat="1" ht="13.2" outlineLevel="2">
      <c r="E131" s="141" t="str">
        <f t="shared" ref="E131:P131" si="39" xml:space="preserve"> E$127</f>
        <v>Net totex available for cost sharing after adjustments profiled - WR - Real</v>
      </c>
      <c r="F131" s="210">
        <f t="shared" si="39"/>
        <v>0</v>
      </c>
      <c r="G131" s="141" t="str">
        <f t="shared" si="39"/>
        <v>£m</v>
      </c>
      <c r="H131" s="172">
        <f t="shared" ca="1" si="39"/>
        <v>293.1133970541328</v>
      </c>
      <c r="I131" s="168">
        <f t="shared" si="39"/>
        <v>0</v>
      </c>
      <c r="J131" s="168">
        <f t="shared" ca="1" si="39"/>
        <v>0</v>
      </c>
      <c r="K131" s="168">
        <f t="shared" ca="1" si="39"/>
        <v>76.98415934076418</v>
      </c>
      <c r="L131" s="168">
        <f t="shared" ca="1" si="39"/>
        <v>80.695230680227141</v>
      </c>
      <c r="M131" s="168">
        <f t="shared" ca="1" si="39"/>
        <v>60.837382548584472</v>
      </c>
      <c r="N131" s="168">
        <f t="shared" ca="1" si="39"/>
        <v>44.883906896686</v>
      </c>
      <c r="O131" s="168">
        <f t="shared" ca="1" si="39"/>
        <v>29.712717587871051</v>
      </c>
      <c r="P131" s="168">
        <f t="shared" ca="1" si="39"/>
        <v>0</v>
      </c>
    </row>
    <row r="132" spans="3:16" s="141" customFormat="1" ht="13.2" outlineLevel="2">
      <c r="E132" s="143" t="s">
        <v>720</v>
      </c>
      <c r="F132" s="172"/>
      <c r="G132" s="141" t="s">
        <v>147</v>
      </c>
      <c r="H132" s="172">
        <f ca="1" xml:space="preserve"> SUM(J132:P132)</f>
        <v>29.23055060763549</v>
      </c>
      <c r="J132" s="168">
        <f t="shared" ref="J132:P132" ca="1" si="40" xml:space="preserve"> J130 - J131</f>
        <v>0</v>
      </c>
      <c r="K132" s="168">
        <f t="shared" ca="1" si="40"/>
        <v>-13.183787386284706</v>
      </c>
      <c r="L132" s="168">
        <f t="shared" ca="1" si="40"/>
        <v>-6.3410076067042525</v>
      </c>
      <c r="M132" s="168">
        <f t="shared" ca="1" si="40"/>
        <v>5.9649008242567163</v>
      </c>
      <c r="N132" s="168">
        <f t="shared" ca="1" si="40"/>
        <v>13.164000039091121</v>
      </c>
      <c r="O132" s="168">
        <f t="shared" ca="1" si="40"/>
        <v>29.626444737276611</v>
      </c>
      <c r="P132" s="168">
        <f t="shared" ca="1" si="40"/>
        <v>0</v>
      </c>
    </row>
    <row r="133" spans="3:16" s="141" customFormat="1" ht="13.2" outlineLevel="2">
      <c r="E133" s="143"/>
      <c r="F133" s="172"/>
      <c r="H133" s="172"/>
      <c r="J133" s="168"/>
      <c r="K133" s="168"/>
      <c r="L133" s="168"/>
      <c r="M133" s="168"/>
      <c r="N133" s="168"/>
      <c r="O133" s="168"/>
      <c r="P133" s="168"/>
    </row>
    <row r="134" spans="3:16" s="141" customFormat="1" ht="13.2" outlineLevel="2">
      <c r="D134" s="165" t="s">
        <v>721</v>
      </c>
      <c r="E134" s="143"/>
      <c r="F134" s="172"/>
      <c r="G134" s="143"/>
    </row>
    <row r="135" spans="3:16" s="141" customFormat="1" ht="13.2" outlineLevel="2">
      <c r="D135" s="165"/>
      <c r="E135" s="199" t="str">
        <f xml:space="preserve"> InpActive!E$288</f>
        <v>Financing cost index</v>
      </c>
      <c r="F135" s="206">
        <f xml:space="preserve"> InpActive!F$288</f>
        <v>0</v>
      </c>
      <c r="G135" s="199" t="str">
        <f xml:space="preserve"> InpActive!G$288</f>
        <v>Index</v>
      </c>
      <c r="H135" s="206">
        <f xml:space="preserve"> InpActive!H$288</f>
        <v>0</v>
      </c>
      <c r="I135" s="206">
        <f xml:space="preserve"> InpActive!I$288</f>
        <v>0</v>
      </c>
      <c r="J135" s="206">
        <f xml:space="preserve"> InpActive!J$288</f>
        <v>0</v>
      </c>
      <c r="K135" s="206">
        <f xml:space="preserve"> InpActive!K$288</f>
        <v>4</v>
      </c>
      <c r="L135" s="206">
        <f xml:space="preserve"> InpActive!L$288</f>
        <v>3</v>
      </c>
      <c r="M135" s="206">
        <f xml:space="preserve"> InpActive!M$288</f>
        <v>2</v>
      </c>
      <c r="N135" s="206">
        <f xml:space="preserve"> InpActive!N$288</f>
        <v>1</v>
      </c>
      <c r="O135" s="206">
        <f xml:space="preserve"> InpActive!O$288</f>
        <v>0</v>
      </c>
      <c r="P135" s="206">
        <f xml:space="preserve"> InpActive!P$288</f>
        <v>0</v>
      </c>
    </row>
    <row r="136" spans="3:16" s="141" customFormat="1" ht="13.2" outlineLevel="2">
      <c r="D136" s="165"/>
      <c r="E136" s="199" t="str">
        <f xml:space="preserve"> InpActive!E$290</f>
        <v>Real WACC CPIH Deflated - WR</v>
      </c>
      <c r="F136" s="205">
        <f xml:space="preserve"> InpActive!F$290</f>
        <v>2.92E-2</v>
      </c>
      <c r="G136" s="199" t="str">
        <f xml:space="preserve"> InpActive!G$290</f>
        <v>%</v>
      </c>
      <c r="H136" s="199"/>
      <c r="I136" s="199"/>
      <c r="J136" s="199"/>
      <c r="K136" s="199"/>
      <c r="L136" s="199"/>
      <c r="M136" s="199"/>
      <c r="N136" s="199"/>
      <c r="O136" s="199"/>
      <c r="P136" s="199"/>
    </row>
    <row r="137" spans="3:16" s="141" customFormat="1" ht="13.2" outlineLevel="2">
      <c r="D137" s="165"/>
      <c r="E137" s="298" t="s">
        <v>722</v>
      </c>
      <c r="F137" s="298"/>
      <c r="G137" s="298" t="s">
        <v>723</v>
      </c>
      <c r="H137" s="298"/>
      <c r="I137" s="298"/>
      <c r="J137" s="299">
        <f t="shared" ref="J137:P137" si="41">(1+$F136) ^ J135</f>
        <v>1</v>
      </c>
      <c r="K137" s="299">
        <f t="shared" si="41"/>
        <v>1.122016155346969</v>
      </c>
      <c r="L137" s="299">
        <f t="shared" si="41"/>
        <v>1.0901828170879997</v>
      </c>
      <c r="M137" s="299">
        <f t="shared" si="41"/>
        <v>1.0592526399999997</v>
      </c>
      <c r="N137" s="299">
        <f t="shared" si="41"/>
        <v>1.0291999999999999</v>
      </c>
      <c r="O137" s="299">
        <f t="shared" si="41"/>
        <v>1</v>
      </c>
      <c r="P137" s="299">
        <f t="shared" si="41"/>
        <v>1</v>
      </c>
    </row>
    <row r="138" spans="3:16" s="141" customFormat="1" ht="13.2" outlineLevel="2">
      <c r="D138" s="165"/>
      <c r="E138" s="143"/>
      <c r="F138" s="172"/>
      <c r="G138" s="143"/>
    </row>
    <row r="139" spans="3:16" s="141" customFormat="1" ht="13.2" outlineLevel="2">
      <c r="E139" s="143" t="str">
        <f t="shared" ref="E139:P139" si="42" xml:space="preserve"> E$132</f>
        <v>Variance to forecast net totex for cost sharing - WR</v>
      </c>
      <c r="F139" s="172">
        <f t="shared" si="42"/>
        <v>0</v>
      </c>
      <c r="G139" s="141" t="str">
        <f t="shared" si="42"/>
        <v>£m</v>
      </c>
      <c r="H139" s="172">
        <f t="shared" ca="1" si="42"/>
        <v>29.23055060763549</v>
      </c>
      <c r="I139" s="168">
        <f t="shared" si="42"/>
        <v>0</v>
      </c>
      <c r="J139" s="168">
        <f t="shared" ca="1" si="42"/>
        <v>0</v>
      </c>
      <c r="K139" s="168">
        <f t="shared" ca="1" si="42"/>
        <v>-13.183787386284706</v>
      </c>
      <c r="L139" s="168">
        <f t="shared" ca="1" si="42"/>
        <v>-6.3410076067042525</v>
      </c>
      <c r="M139" s="168">
        <f t="shared" ca="1" si="42"/>
        <v>5.9649008242567163</v>
      </c>
      <c r="N139" s="168">
        <f t="shared" ca="1" si="42"/>
        <v>13.164000039091121</v>
      </c>
      <c r="O139" s="168">
        <f t="shared" ca="1" si="42"/>
        <v>29.626444737276611</v>
      </c>
      <c r="P139" s="168">
        <f t="shared" ca="1" si="42"/>
        <v>0</v>
      </c>
    </row>
    <row r="140" spans="3:16" s="141" customFormat="1" ht="13.2" outlineLevel="2">
      <c r="E140" s="200" t="str">
        <f t="shared" ref="E140:P140" si="43">E$137</f>
        <v>Time value of money factor - WR</v>
      </c>
      <c r="F140" s="210">
        <f t="shared" si="43"/>
        <v>0</v>
      </c>
      <c r="G140" s="210" t="str">
        <f t="shared" si="43"/>
        <v>Factor</v>
      </c>
      <c r="H140" s="210">
        <f t="shared" si="43"/>
        <v>0</v>
      </c>
      <c r="I140" s="168">
        <f t="shared" si="43"/>
        <v>0</v>
      </c>
      <c r="J140" s="201">
        <f t="shared" si="43"/>
        <v>1</v>
      </c>
      <c r="K140" s="201">
        <f t="shared" si="43"/>
        <v>1.122016155346969</v>
      </c>
      <c r="L140" s="201">
        <f t="shared" si="43"/>
        <v>1.0901828170879997</v>
      </c>
      <c r="M140" s="201">
        <f t="shared" si="43"/>
        <v>1.0592526399999997</v>
      </c>
      <c r="N140" s="201">
        <f t="shared" si="43"/>
        <v>1.0291999999999999</v>
      </c>
      <c r="O140" s="201">
        <f t="shared" si="43"/>
        <v>1</v>
      </c>
      <c r="P140" s="201">
        <f t="shared" si="43"/>
        <v>1</v>
      </c>
    </row>
    <row r="141" spans="3:16" s="141" customFormat="1" ht="13.2" outlineLevel="2">
      <c r="E141" s="141" t="s">
        <v>724</v>
      </c>
      <c r="F141" s="172"/>
      <c r="G141" s="141" t="s">
        <v>147</v>
      </c>
      <c r="H141" s="172">
        <f ca="1" xml:space="preserve"> SUM(J141:P141)</f>
        <v>27.787890551016986</v>
      </c>
      <c r="J141" s="172">
        <f t="shared" ref="J141:P141" ca="1" si="44" xml:space="preserve"> J139 * J140</f>
        <v>0</v>
      </c>
      <c r="K141" s="172">
        <f t="shared" ca="1" si="44"/>
        <v>-14.79242243607103</v>
      </c>
      <c r="L141" s="172">
        <f t="shared" ca="1" si="44"/>
        <v>-6.9128575358532771</v>
      </c>
      <c r="M141" s="172">
        <f t="shared" ca="1" si="44"/>
        <v>6.318336945432101</v>
      </c>
      <c r="N141" s="172">
        <f t="shared" ca="1" si="44"/>
        <v>13.54838884023258</v>
      </c>
      <c r="O141" s="172">
        <f t="shared" ca="1" si="44"/>
        <v>29.626444737276611</v>
      </c>
      <c r="P141" s="172">
        <f t="shared" ca="1" si="44"/>
        <v>0</v>
      </c>
    </row>
    <row r="142" spans="3:16" s="141" customFormat="1" ht="13.2" outlineLevel="2">
      <c r="E142" s="141" t="s">
        <v>725</v>
      </c>
      <c r="F142" s="172">
        <f ca="1" xml:space="preserve"> $H141</f>
        <v>27.787890551016986</v>
      </c>
      <c r="G142" s="143" t="s">
        <v>147</v>
      </c>
    </row>
    <row r="143" spans="3:16" s="141" customFormat="1" ht="13.2" outlineLevel="2">
      <c r="F143" s="172"/>
      <c r="G143" s="143"/>
    </row>
    <row r="144" spans="3:16" s="141" customFormat="1" ht="13.2" outlineLevel="2">
      <c r="D144" s="165" t="s">
        <v>726</v>
      </c>
      <c r="E144" s="143"/>
      <c r="F144" s="172"/>
      <c r="G144" s="143"/>
    </row>
    <row r="145" spans="1:16" s="141" customFormat="1" ht="13.2" outlineLevel="2">
      <c r="A145" s="357"/>
      <c r="B145" s="357"/>
      <c r="C145" s="357"/>
      <c r="D145" s="357"/>
      <c r="E145" s="214" t="str">
        <f t="shared" ref="E145:I145" si="45">E$141</f>
        <v>Time adjusted variance to forecast net totex for cost sharing - WR</v>
      </c>
      <c r="F145" s="214">
        <f t="shared" si="45"/>
        <v>0</v>
      </c>
      <c r="G145" s="214" t="str">
        <f t="shared" si="45"/>
        <v>£m</v>
      </c>
      <c r="H145" s="214">
        <f t="shared" ca="1" si="45"/>
        <v>27.787890551016986</v>
      </c>
      <c r="I145" s="214">
        <f t="shared" si="45"/>
        <v>0</v>
      </c>
      <c r="J145" s="214">
        <f ca="1">J$141</f>
        <v>0</v>
      </c>
      <c r="K145" s="214">
        <f t="shared" ref="K145:P145" ca="1" si="46">K$141</f>
        <v>-14.79242243607103</v>
      </c>
      <c r="L145" s="214">
        <f t="shared" ca="1" si="46"/>
        <v>-6.9128575358532771</v>
      </c>
      <c r="M145" s="214">
        <f t="shared" ca="1" si="46"/>
        <v>6.318336945432101</v>
      </c>
      <c r="N145" s="214">
        <f t="shared" ca="1" si="46"/>
        <v>13.54838884023258</v>
      </c>
      <c r="O145" s="214">
        <f t="shared" ca="1" si="46"/>
        <v>29.626444737276611</v>
      </c>
      <c r="P145" s="214">
        <f t="shared" ca="1" si="46"/>
        <v>0</v>
      </c>
    </row>
    <row r="146" spans="1:16" s="141" customFormat="1" ht="13.2" outlineLevel="2">
      <c r="A146" s="357"/>
      <c r="B146" s="357"/>
      <c r="C146" s="357"/>
      <c r="D146" s="357"/>
      <c r="E146" s="214" t="str">
        <f ca="1">E$39</f>
        <v>Active Sharing Rate - Underperformance Rate - WR</v>
      </c>
      <c r="F146" s="292"/>
      <c r="G146" s="214" t="str">
        <f>G$39</f>
        <v>%</v>
      </c>
      <c r="J146" s="292">
        <f ca="1">J$39</f>
        <v>0</v>
      </c>
      <c r="K146" s="292">
        <f t="shared" ref="K146:P146" ca="1" si="47">K$39</f>
        <v>0.75</v>
      </c>
      <c r="L146" s="292">
        <f t="shared" ca="1" si="47"/>
        <v>0.75</v>
      </c>
      <c r="M146" s="292">
        <f t="shared" ca="1" si="47"/>
        <v>0.75</v>
      </c>
      <c r="N146" s="292">
        <f t="shared" ca="1" si="47"/>
        <v>0.75</v>
      </c>
      <c r="O146" s="292">
        <f t="shared" ca="1" si="47"/>
        <v>0.6</v>
      </c>
      <c r="P146" s="292">
        <f t="shared" ca="1" si="47"/>
        <v>0</v>
      </c>
    </row>
    <row r="147" spans="1:16" s="141" customFormat="1" ht="13.2" outlineLevel="2">
      <c r="A147" s="357"/>
      <c r="B147" s="357"/>
      <c r="C147" s="357"/>
      <c r="D147" s="357"/>
      <c r="E147" s="141" t="s">
        <v>727</v>
      </c>
      <c r="G147" s="141" t="s">
        <v>147</v>
      </c>
      <c r="J147" s="214">
        <f ca="1" xml:space="preserve"> J145 * (1-J146)</f>
        <v>0</v>
      </c>
      <c r="K147" s="214">
        <f ca="1" xml:space="preserve"> K145 * (1-K146)</f>
        <v>-3.6981056090177575</v>
      </c>
      <c r="L147" s="214">
        <f t="shared" ref="L147:P147" ca="1" si="48" xml:space="preserve"> L145 * (1-L146)</f>
        <v>-1.7282143839633193</v>
      </c>
      <c r="M147" s="214">
        <f t="shared" ca="1" si="48"/>
        <v>1.5795842363580253</v>
      </c>
      <c r="N147" s="214">
        <f t="shared" ca="1" si="48"/>
        <v>3.3870972100581449</v>
      </c>
      <c r="O147" s="214">
        <f t="shared" ca="1" si="48"/>
        <v>11.850577894910645</v>
      </c>
      <c r="P147" s="214">
        <f t="shared" ca="1" si="48"/>
        <v>0</v>
      </c>
    </row>
    <row r="148" spans="1:16" s="141" customFormat="1" ht="13.2" outlineLevel="2">
      <c r="A148" s="357"/>
      <c r="B148" s="357"/>
      <c r="C148" s="357"/>
      <c r="D148" s="357"/>
      <c r="E148" s="141" t="s">
        <v>728</v>
      </c>
      <c r="F148" s="214">
        <f ca="1">SUM(K147:O147)</f>
        <v>11.390939348345739</v>
      </c>
      <c r="G148" s="141" t="s">
        <v>147</v>
      </c>
    </row>
    <row r="149" spans="1:16" s="141" customFormat="1" ht="13.2" outlineLevel="2">
      <c r="E149" s="280"/>
      <c r="F149" s="198"/>
      <c r="G149" s="280"/>
    </row>
    <row r="150" spans="1:16" s="141" customFormat="1" ht="13.2" outlineLevel="2">
      <c r="E150" s="142" t="str">
        <f xml:space="preserve"> InpActive!E$57</f>
        <v>Ex ante allowance above Ofwat forecast  - Water Resources - Real</v>
      </c>
      <c r="F150" s="142">
        <f xml:space="preserve"> InpActive!F$57</f>
        <v>0</v>
      </c>
      <c r="G150" s="142" t="str">
        <f xml:space="preserve"> InpActive!G$57</f>
        <v>£m</v>
      </c>
    </row>
    <row r="151" spans="1:16" s="141" customFormat="1" ht="13.2" outlineLevel="2">
      <c r="E151" s="141" t="str">
        <f xml:space="preserve"> E$112</f>
        <v>Totex profile - Cost Sharing - WR</v>
      </c>
      <c r="F151" s="210">
        <f t="shared" ref="F151:P151" si="49" xml:space="preserve"> F$112</f>
        <v>0</v>
      </c>
      <c r="G151" s="141" t="str">
        <f t="shared" si="49"/>
        <v>%</v>
      </c>
      <c r="H151" s="203">
        <f t="shared" ca="1" si="49"/>
        <v>1.0000000000000002</v>
      </c>
      <c r="I151" s="168">
        <f t="shared" si="49"/>
        <v>0</v>
      </c>
      <c r="J151" s="174">
        <f t="shared" si="49"/>
        <v>0</v>
      </c>
      <c r="K151" s="174">
        <f t="shared" ca="1" si="49"/>
        <v>0.20320032131891588</v>
      </c>
      <c r="L151" s="174">
        <f t="shared" ca="1" si="49"/>
        <v>0.21412548890284711</v>
      </c>
      <c r="M151" s="174">
        <f t="shared" ca="1" si="49"/>
        <v>0.2355933526518256</v>
      </c>
      <c r="N151" s="174">
        <f t="shared" ca="1" si="49"/>
        <v>0.19361743781345145</v>
      </c>
      <c r="O151" s="174">
        <f t="shared" ca="1" si="49"/>
        <v>0.15346339931296021</v>
      </c>
      <c r="P151" s="174">
        <f t="shared" si="49"/>
        <v>0</v>
      </c>
    </row>
    <row r="152" spans="1:16" s="141" customFormat="1" ht="13.2" outlineLevel="2">
      <c r="E152" s="141" t="s">
        <v>729</v>
      </c>
      <c r="G152" s="141" t="s">
        <v>147</v>
      </c>
      <c r="H152" s="172">
        <f ca="1" xml:space="preserve"> SUM(J152:P152)</f>
        <v>0</v>
      </c>
      <c r="J152" s="168">
        <f t="shared" ref="J152:P152" si="50" xml:space="preserve"> J151 * $F150</f>
        <v>0</v>
      </c>
      <c r="K152" s="168">
        <f t="shared" ca="1" si="50"/>
        <v>0</v>
      </c>
      <c r="L152" s="168">
        <f t="shared" ca="1" si="50"/>
        <v>0</v>
      </c>
      <c r="M152" s="168">
        <f t="shared" ca="1" si="50"/>
        <v>0</v>
      </c>
      <c r="N152" s="168">
        <f t="shared" ca="1" si="50"/>
        <v>0</v>
      </c>
      <c r="O152" s="168">
        <f t="shared" ca="1" si="50"/>
        <v>0</v>
      </c>
      <c r="P152" s="168">
        <f t="shared" si="50"/>
        <v>0</v>
      </c>
    </row>
    <row r="153" spans="1:16" s="141" customFormat="1" ht="13.2" outlineLevel="2">
      <c r="E153" s="280"/>
      <c r="F153" s="198"/>
      <c r="G153" s="280"/>
    </row>
    <row r="154" spans="1:16" s="141" customFormat="1" ht="13.2" outlineLevel="2">
      <c r="E154" s="214" t="str">
        <f t="shared" ref="E154:P154" si="51" xml:space="preserve"> E$152</f>
        <v>Ex ante allowance profiled - WR - Real</v>
      </c>
      <c r="F154" s="214">
        <f t="shared" si="51"/>
        <v>0</v>
      </c>
      <c r="G154" s="214" t="str">
        <f t="shared" si="51"/>
        <v>£m</v>
      </c>
      <c r="H154" s="214">
        <f t="shared" ca="1" si="51"/>
        <v>0</v>
      </c>
      <c r="I154" s="196">
        <f t="shared" si="51"/>
        <v>0</v>
      </c>
      <c r="J154" s="196">
        <f t="shared" si="51"/>
        <v>0</v>
      </c>
      <c r="K154" s="196">
        <f t="shared" ca="1" si="51"/>
        <v>0</v>
      </c>
      <c r="L154" s="196">
        <f t="shared" ca="1" si="51"/>
        <v>0</v>
      </c>
      <c r="M154" s="196">
        <f t="shared" ca="1" si="51"/>
        <v>0</v>
      </c>
      <c r="N154" s="196">
        <f t="shared" ca="1" si="51"/>
        <v>0</v>
      </c>
      <c r="O154" s="196">
        <f t="shared" ca="1" si="51"/>
        <v>0</v>
      </c>
      <c r="P154" s="196">
        <f t="shared" si="51"/>
        <v>0</v>
      </c>
    </row>
    <row r="155" spans="1:16" s="141" customFormat="1" ht="13.2" outlineLevel="2">
      <c r="E155" s="200" t="str">
        <f t="shared" ref="E155:P155" si="52">E$137</f>
        <v>Time value of money factor - WR</v>
      </c>
      <c r="F155" s="200">
        <f t="shared" si="52"/>
        <v>0</v>
      </c>
      <c r="G155" s="200" t="str">
        <f t="shared" si="52"/>
        <v>Factor</v>
      </c>
      <c r="H155" s="200">
        <f t="shared" si="52"/>
        <v>0</v>
      </c>
      <c r="I155" s="200">
        <f t="shared" si="52"/>
        <v>0</v>
      </c>
      <c r="J155" s="201">
        <f t="shared" si="52"/>
        <v>1</v>
      </c>
      <c r="K155" s="201">
        <f t="shared" si="52"/>
        <v>1.122016155346969</v>
      </c>
      <c r="L155" s="201">
        <f t="shared" si="52"/>
        <v>1.0901828170879997</v>
      </c>
      <c r="M155" s="201">
        <f t="shared" si="52"/>
        <v>1.0592526399999997</v>
      </c>
      <c r="N155" s="201">
        <f t="shared" si="52"/>
        <v>1.0291999999999999</v>
      </c>
      <c r="O155" s="201">
        <f t="shared" si="52"/>
        <v>1</v>
      </c>
      <c r="P155" s="201">
        <f t="shared" si="52"/>
        <v>1</v>
      </c>
    </row>
    <row r="156" spans="1:16" s="141" customFormat="1" ht="13.2" outlineLevel="2">
      <c r="E156" s="214" t="s">
        <v>730</v>
      </c>
      <c r="F156" s="198"/>
      <c r="G156" s="141" t="s">
        <v>147</v>
      </c>
      <c r="H156" s="172">
        <f ca="1" xml:space="preserve"> SUM(J156:P156)</f>
        <v>0</v>
      </c>
      <c r="J156" s="213">
        <f t="shared" ref="J156:P156" si="53" xml:space="preserve"> J154 * J155</f>
        <v>0</v>
      </c>
      <c r="K156" s="213">
        <f t="shared" ca="1" si="53"/>
        <v>0</v>
      </c>
      <c r="L156" s="213">
        <f t="shared" ca="1" si="53"/>
        <v>0</v>
      </c>
      <c r="M156" s="213">
        <f t="shared" ca="1" si="53"/>
        <v>0</v>
      </c>
      <c r="N156" s="213">
        <f t="shared" ca="1" si="53"/>
        <v>0</v>
      </c>
      <c r="O156" s="213">
        <f t="shared" ca="1" si="53"/>
        <v>0</v>
      </c>
      <c r="P156" s="213">
        <f t="shared" si="53"/>
        <v>0</v>
      </c>
    </row>
    <row r="157" spans="1:16" s="141" customFormat="1" ht="13.2" outlineLevel="2">
      <c r="E157" s="143" t="s">
        <v>731</v>
      </c>
      <c r="F157" s="177">
        <f ca="1" xml:space="preserve"> H156</f>
        <v>0</v>
      </c>
      <c r="G157" s="143" t="s">
        <v>147</v>
      </c>
    </row>
    <row r="158" spans="1:16" s="141" customFormat="1" ht="13.2" outlineLevel="2"/>
    <row r="159" spans="1:16" s="141" customFormat="1" ht="13.2" outlineLevel="2">
      <c r="E159" s="186" t="str">
        <f>InpActive!E$64</f>
        <v>Actuals for CMA excluded items - WR - nominal</v>
      </c>
      <c r="F159" s="186">
        <f>InpActive!F$64</f>
        <v>0</v>
      </c>
      <c r="G159" s="186" t="str">
        <f>InpActive!G$64</f>
        <v>£m</v>
      </c>
      <c r="H159" s="186">
        <f>InpActive!H$64</f>
        <v>0</v>
      </c>
      <c r="I159" s="186">
        <f>InpActive!I$64</f>
        <v>0</v>
      </c>
      <c r="J159" s="186">
        <f>InpActive!J$64</f>
        <v>0</v>
      </c>
      <c r="K159" s="186">
        <f>InpActive!K$64</f>
        <v>0</v>
      </c>
      <c r="L159" s="186">
        <f>InpActive!L$64</f>
        <v>0</v>
      </c>
      <c r="M159" s="186">
        <f>InpActive!M$64</f>
        <v>0</v>
      </c>
      <c r="N159" s="186">
        <f>InpActive!N$64</f>
        <v>0</v>
      </c>
      <c r="O159" s="186">
        <f>InpActive!O$64</f>
        <v>0</v>
      </c>
      <c r="P159" s="186">
        <f>InpActive!P$64</f>
        <v>0</v>
      </c>
    </row>
    <row r="160" spans="1:16" s="141" customFormat="1" ht="13.2" outlineLevel="2">
      <c r="E160" s="171" t="str">
        <f>Index!E$43</f>
        <v>CPI(H): Fin year average - inflate from base year 2017-18 average - CALC</v>
      </c>
      <c r="F160" s="186">
        <f>Index!F$43</f>
        <v>0</v>
      </c>
      <c r="G160" s="171" t="str">
        <f>Index!G$43</f>
        <v>%</v>
      </c>
      <c r="H160" s="186">
        <f>Index!H$43</f>
        <v>0</v>
      </c>
      <c r="I160" s="169">
        <f>Index!I$43</f>
        <v>0</v>
      </c>
      <c r="J160" s="160">
        <f>Index!J$43</f>
        <v>1.0386214616983847</v>
      </c>
      <c r="K160" s="160">
        <f>Index!K$43</f>
        <v>1.0469374700143934</v>
      </c>
      <c r="L160" s="160">
        <f>Index!L$43</f>
        <v>1.0853990084759317</v>
      </c>
      <c r="M160" s="160">
        <f>Index!M$43</f>
        <v>1.1806332960179113</v>
      </c>
      <c r="N160" s="160">
        <f>Index!N$43</f>
        <v>1.2448259742276786</v>
      </c>
      <c r="O160" s="160">
        <f>Index!O$43</f>
        <v>1.2861826323364782</v>
      </c>
      <c r="P160" s="160">
        <f>Index!P$43</f>
        <v>1.2828506663883961</v>
      </c>
    </row>
    <row r="161" spans="3:16" s="141" customFormat="1" ht="13.2" outlineLevel="2">
      <c r="E161" s="141" t="s">
        <v>732</v>
      </c>
      <c r="G161" s="141" t="s">
        <v>147</v>
      </c>
      <c r="J161" s="173">
        <f xml:space="preserve"> J159 / J160</f>
        <v>0</v>
      </c>
      <c r="K161" s="173">
        <f xml:space="preserve"> K159 / K160</f>
        <v>0</v>
      </c>
      <c r="L161" s="173">
        <f t="shared" ref="L161:P161" si="54" xml:space="preserve"> L159 / L160</f>
        <v>0</v>
      </c>
      <c r="M161" s="173">
        <f t="shared" si="54"/>
        <v>0</v>
      </c>
      <c r="N161" s="173">
        <f t="shared" si="54"/>
        <v>0</v>
      </c>
      <c r="O161" s="173">
        <f t="shared" si="54"/>
        <v>0</v>
      </c>
      <c r="P161" s="173">
        <f t="shared" si="54"/>
        <v>0</v>
      </c>
    </row>
    <row r="162" spans="3:16" s="141" customFormat="1" ht="13.2" outlineLevel="2"/>
    <row r="163" spans="3:16" s="186" customFormat="1" ht="13.2" outlineLevel="2">
      <c r="C163" s="141"/>
      <c r="D163" s="141"/>
      <c r="E163" s="186" t="str">
        <f>InpActive!E$65</f>
        <v>Allowance for CMA excluded items - WR - real</v>
      </c>
      <c r="F163" s="186">
        <f>InpActive!F$65</f>
        <v>0</v>
      </c>
      <c r="G163" s="186" t="str">
        <f>InpActive!G$65</f>
        <v>£m</v>
      </c>
      <c r="H163" s="186">
        <f>InpActive!H$65</f>
        <v>0</v>
      </c>
      <c r="I163" s="186">
        <f>InpActive!I$65</f>
        <v>0</v>
      </c>
      <c r="J163" s="186">
        <f>InpActive!J$65</f>
        <v>0</v>
      </c>
      <c r="K163" s="186">
        <f>InpActive!K$65</f>
        <v>0</v>
      </c>
      <c r="L163" s="186">
        <f>InpActive!L$65</f>
        <v>0</v>
      </c>
      <c r="M163" s="186">
        <f>InpActive!M$65</f>
        <v>0</v>
      </c>
      <c r="N163" s="186">
        <f>InpActive!N$65</f>
        <v>0</v>
      </c>
      <c r="O163" s="186">
        <f>InpActive!O$65</f>
        <v>0</v>
      </c>
      <c r="P163" s="186">
        <f>InpActive!P$65</f>
        <v>0</v>
      </c>
    </row>
    <row r="164" spans="3:16" s="141" customFormat="1" ht="13.2" outlineLevel="2">
      <c r="E164" s="168" t="str">
        <f>E161</f>
        <v>Actuals for CMA excluded items - WR - real</v>
      </c>
      <c r="F164" s="168">
        <f t="shared" ref="F164:P164" si="55">F161</f>
        <v>0</v>
      </c>
      <c r="G164" s="168" t="str">
        <f t="shared" si="55"/>
        <v>£m</v>
      </c>
      <c r="H164" s="168">
        <f t="shared" si="55"/>
        <v>0</v>
      </c>
      <c r="I164" s="168">
        <f t="shared" si="55"/>
        <v>0</v>
      </c>
      <c r="J164" s="168">
        <f t="shared" si="55"/>
        <v>0</v>
      </c>
      <c r="K164" s="168">
        <f t="shared" ref="K164" si="56">K161</f>
        <v>0</v>
      </c>
      <c r="L164" s="168">
        <f t="shared" si="55"/>
        <v>0</v>
      </c>
      <c r="M164" s="168">
        <f t="shared" si="55"/>
        <v>0</v>
      </c>
      <c r="N164" s="168">
        <f t="shared" si="55"/>
        <v>0</v>
      </c>
      <c r="O164" s="168">
        <f t="shared" si="55"/>
        <v>0</v>
      </c>
      <c r="P164" s="168">
        <f t="shared" si="55"/>
        <v>0</v>
      </c>
    </row>
    <row r="165" spans="3:16" s="141" customFormat="1" ht="13.2" outlineLevel="2">
      <c r="E165" s="168" t="s">
        <v>733</v>
      </c>
      <c r="F165" s="168"/>
      <c r="G165" s="168" t="s">
        <v>147</v>
      </c>
      <c r="H165" s="168">
        <f xml:space="preserve"> SUM(J165:P165)</f>
        <v>0</v>
      </c>
      <c r="I165" s="168"/>
      <c r="J165" s="168">
        <f t="shared" ref="J165:K165" si="57">J164-J163</f>
        <v>0</v>
      </c>
      <c r="K165" s="168">
        <f t="shared" si="57"/>
        <v>0</v>
      </c>
      <c r="L165" s="168">
        <f t="shared" ref="L165:P165" si="58">L164-L163</f>
        <v>0</v>
      </c>
      <c r="M165" s="168">
        <f t="shared" si="58"/>
        <v>0</v>
      </c>
      <c r="N165" s="168">
        <f t="shared" si="58"/>
        <v>0</v>
      </c>
      <c r="O165" s="168">
        <f t="shared" si="58"/>
        <v>0</v>
      </c>
      <c r="P165" s="168">
        <f t="shared" si="58"/>
        <v>0</v>
      </c>
    </row>
    <row r="166" spans="3:16" s="141" customFormat="1" ht="13.2" outlineLevel="2">
      <c r="E166" s="168"/>
      <c r="F166" s="168"/>
      <c r="G166" s="168"/>
      <c r="H166" s="168"/>
      <c r="I166" s="168"/>
      <c r="J166" s="168"/>
      <c r="K166" s="168"/>
      <c r="L166" s="168"/>
      <c r="M166" s="168"/>
      <c r="N166" s="168"/>
      <c r="O166" s="168"/>
      <c r="P166" s="168"/>
    </row>
    <row r="167" spans="3:16" s="141" customFormat="1" ht="13.2" outlineLevel="2">
      <c r="E167" s="168" t="str">
        <f>E$165</f>
        <v>Variance to allowances for CMA excluded items - WR</v>
      </c>
      <c r="F167" s="168">
        <f t="shared" ref="F167:P167" si="59">F$165</f>
        <v>0</v>
      </c>
      <c r="G167" s="168" t="str">
        <f t="shared" si="59"/>
        <v>£m</v>
      </c>
      <c r="H167" s="168">
        <f t="shared" si="59"/>
        <v>0</v>
      </c>
      <c r="I167" s="168">
        <f t="shared" si="59"/>
        <v>0</v>
      </c>
      <c r="J167" s="168">
        <f t="shared" si="59"/>
        <v>0</v>
      </c>
      <c r="K167" s="168">
        <f t="shared" si="59"/>
        <v>0</v>
      </c>
      <c r="L167" s="168">
        <f t="shared" si="59"/>
        <v>0</v>
      </c>
      <c r="M167" s="168">
        <f t="shared" si="59"/>
        <v>0</v>
      </c>
      <c r="N167" s="168">
        <f t="shared" si="59"/>
        <v>0</v>
      </c>
      <c r="O167" s="168">
        <f t="shared" si="59"/>
        <v>0</v>
      </c>
      <c r="P167" s="168">
        <f t="shared" si="59"/>
        <v>0</v>
      </c>
    </row>
    <row r="168" spans="3:16" s="141" customFormat="1" ht="13.2" outlineLevel="2">
      <c r="E168" s="200" t="str">
        <f t="shared" ref="E168:P168" si="60">E$137</f>
        <v>Time value of money factor - WR</v>
      </c>
      <c r="F168" s="200">
        <f t="shared" si="60"/>
        <v>0</v>
      </c>
      <c r="G168" s="200" t="str">
        <f t="shared" si="60"/>
        <v>Factor</v>
      </c>
      <c r="H168" s="200">
        <f t="shared" si="60"/>
        <v>0</v>
      </c>
      <c r="I168" s="200">
        <f t="shared" si="60"/>
        <v>0</v>
      </c>
      <c r="J168" s="201">
        <f t="shared" si="60"/>
        <v>1</v>
      </c>
      <c r="K168" s="201">
        <f t="shared" si="60"/>
        <v>1.122016155346969</v>
      </c>
      <c r="L168" s="201">
        <f t="shared" si="60"/>
        <v>1.0901828170879997</v>
      </c>
      <c r="M168" s="201">
        <f t="shared" si="60"/>
        <v>1.0592526399999997</v>
      </c>
      <c r="N168" s="201">
        <f t="shared" si="60"/>
        <v>1.0291999999999999</v>
      </c>
      <c r="O168" s="201">
        <f t="shared" si="60"/>
        <v>1</v>
      </c>
      <c r="P168" s="201">
        <f t="shared" si="60"/>
        <v>1</v>
      </c>
    </row>
    <row r="169" spans="3:16" s="141" customFormat="1" ht="13.2" outlineLevel="2">
      <c r="E169" s="141" t="s">
        <v>734</v>
      </c>
      <c r="F169" s="172"/>
      <c r="G169" s="141" t="s">
        <v>147</v>
      </c>
      <c r="H169" s="172">
        <f xml:space="preserve"> SUM(J169:P169)</f>
        <v>0</v>
      </c>
      <c r="J169" s="172">
        <f xml:space="preserve"> J167 * J168</f>
        <v>0</v>
      </c>
      <c r="K169" s="172">
        <f t="shared" ref="K169:P169" si="61" xml:space="preserve"> K167 * K168</f>
        <v>0</v>
      </c>
      <c r="L169" s="172">
        <f t="shared" si="61"/>
        <v>0</v>
      </c>
      <c r="M169" s="172">
        <f t="shared" si="61"/>
        <v>0</v>
      </c>
      <c r="N169" s="172">
        <f t="shared" si="61"/>
        <v>0</v>
      </c>
      <c r="O169" s="172">
        <f t="shared" si="61"/>
        <v>0</v>
      </c>
      <c r="P169" s="172">
        <f t="shared" si="61"/>
        <v>0</v>
      </c>
    </row>
    <row r="170" spans="3:16" s="141" customFormat="1" ht="13.2" outlineLevel="2">
      <c r="E170" s="141" t="s">
        <v>735</v>
      </c>
      <c r="F170" s="172">
        <f xml:space="preserve"> $H169</f>
        <v>0</v>
      </c>
      <c r="G170" s="143" t="s">
        <v>147</v>
      </c>
    </row>
    <row r="171" spans="3:16" s="141" customFormat="1" ht="13.2" outlineLevel="2">
      <c r="G171" s="143"/>
    </row>
    <row r="172" spans="3:16" s="141" customFormat="1" ht="13.2" outlineLevel="2">
      <c r="E172" s="141" t="str">
        <f>E170</f>
        <v>Total variance to allowances for CMA excluded items - WR</v>
      </c>
      <c r="F172" s="167">
        <f t="shared" ref="F172:G172" si="62">F170</f>
        <v>0</v>
      </c>
      <c r="G172" s="141" t="str">
        <f t="shared" si="62"/>
        <v>£m</v>
      </c>
    </row>
    <row r="173" spans="3:16" s="141" customFormat="1" ht="13.2" outlineLevel="2">
      <c r="E173" s="142" t="str">
        <f>InpActive!E66</f>
        <v>CMA excluded items sharing rate - WR - real</v>
      </c>
      <c r="F173" s="281">
        <f>InpActive!F66</f>
        <v>0</v>
      </c>
      <c r="G173" s="142" t="str">
        <f>InpActive!G66</f>
        <v>%</v>
      </c>
    </row>
    <row r="174" spans="3:16" s="141" customFormat="1" ht="13.2" outlineLevel="2">
      <c r="E174" s="143" t="s">
        <v>736</v>
      </c>
      <c r="F174" s="167">
        <f>(F172* F173) * -1</f>
        <v>0</v>
      </c>
      <c r="G174" s="143" t="s">
        <v>147</v>
      </c>
    </row>
    <row r="175" spans="3:16" s="141" customFormat="1" ht="13.2" outlineLevel="2"/>
    <row r="176" spans="3:16" s="141" customFormat="1" ht="13.2" outlineLevel="2">
      <c r="E176" s="143" t="str">
        <f>E148</f>
        <v>Active adjustment for cost sharing - Net totex for cost sharing - WR - Real</v>
      </c>
      <c r="F176" s="214">
        <f ca="1">F148</f>
        <v>11.390939348345739</v>
      </c>
      <c r="G176" s="143" t="str">
        <f>G148</f>
        <v>£m</v>
      </c>
    </row>
    <row r="177" spans="3:7" s="141" customFormat="1" ht="13.2" outlineLevel="2">
      <c r="E177" s="143" t="str">
        <f xml:space="preserve"> E$157</f>
        <v>NPV adjusted ex ante allowance - WR - Real</v>
      </c>
      <c r="F177" s="214">
        <f ca="1" xml:space="preserve"> F$157</f>
        <v>0</v>
      </c>
      <c r="G177" s="143" t="str">
        <f xml:space="preserve"> G$157</f>
        <v>£m</v>
      </c>
    </row>
    <row r="178" spans="3:7" s="141" customFormat="1" ht="13.2" outlineLevel="2">
      <c r="E178" s="143" t="str">
        <f>E90</f>
        <v>(Under)/Overfunded wage related totex at PR19 - WR</v>
      </c>
      <c r="F178" s="214">
        <f>F90</f>
        <v>1.6559309645860629</v>
      </c>
      <c r="G178" s="143" t="str">
        <f>G90</f>
        <v>£m</v>
      </c>
    </row>
    <row r="179" spans="3:7" s="141" customFormat="1" ht="13.2" outlineLevel="2">
      <c r="E179" s="143" t="str">
        <f>E$174</f>
        <v>Allowable adjustment for CMA excluded items - WR - Real</v>
      </c>
      <c r="F179" s="168">
        <f t="shared" ref="F179:G179" si="63">F$174</f>
        <v>0</v>
      </c>
      <c r="G179" s="143" t="str">
        <f t="shared" si="63"/>
        <v>£m</v>
      </c>
    </row>
    <row r="180" spans="3:7" s="141" customFormat="1" ht="13.2" outlineLevel="2">
      <c r="E180" s="143" t="str">
        <f>E101</f>
        <v>Total Performance related pay recovery mechanism adjustment  - WR - real</v>
      </c>
      <c r="F180" s="196">
        <f t="shared" ref="F180:G180" si="64">F101</f>
        <v>0</v>
      </c>
      <c r="G180" s="143" t="str">
        <f t="shared" si="64"/>
        <v>£m</v>
      </c>
    </row>
    <row r="181" spans="3:7" s="141" customFormat="1" ht="13.2" outlineLevel="2">
      <c r="E181" s="280" t="s">
        <v>737</v>
      </c>
      <c r="F181" s="286">
        <f ca="1" xml:space="preserve"> F176 - SUM(F177:F179) +F180</f>
        <v>9.735008383759677</v>
      </c>
      <c r="G181" s="280" t="s">
        <v>147</v>
      </c>
    </row>
    <row r="182" spans="3:7" s="141" customFormat="1" ht="13.2" outlineLevel="1">
      <c r="F182" s="293"/>
    </row>
    <row r="183" spans="3:7" s="141" customFormat="1" ht="13.2" outlineLevel="1">
      <c r="C183" s="3" t="s">
        <v>738</v>
      </c>
      <c r="F183" s="167"/>
    </row>
    <row r="184" spans="3:7" s="141" customFormat="1" ht="13.2" outlineLevel="2">
      <c r="F184" s="167"/>
    </row>
    <row r="185" spans="3:7" s="141" customFormat="1" ht="13.2" outlineLevel="2">
      <c r="E185" s="186" t="str">
        <f xml:space="preserve"> InpActive!E$60</f>
        <v>Business retail bad debt liability due to covid liquidity measures - WR - real</v>
      </c>
      <c r="F185" s="186">
        <f xml:space="preserve"> InpActive!F$60</f>
        <v>0</v>
      </c>
      <c r="G185" s="186" t="str">
        <f xml:space="preserve"> InpActive!G$60</f>
        <v>£m</v>
      </c>
    </row>
    <row r="186" spans="3:7" s="141" customFormat="1" ht="13.2" outlineLevel="2">
      <c r="E186" s="141" t="str">
        <f ca="1">E$39</f>
        <v>Active Sharing Rate - Underperformance Rate - WR</v>
      </c>
      <c r="F186" s="208">
        <f ca="1">F$39</f>
        <v>0</v>
      </c>
      <c r="G186" s="279" t="str">
        <f>G$39</f>
        <v>%</v>
      </c>
    </row>
    <row r="187" spans="3:7" s="141" customFormat="1" ht="13.2" outlineLevel="2">
      <c r="E187" s="141" t="s">
        <v>739</v>
      </c>
      <c r="F187" s="167">
        <f ca="1" xml:space="preserve"> F185 * (1-F186)</f>
        <v>0</v>
      </c>
      <c r="G187" s="141" t="s">
        <v>147</v>
      </c>
    </row>
    <row r="188" spans="3:7" s="141" customFormat="1" ht="13.2" outlineLevel="2">
      <c r="F188" s="167"/>
    </row>
    <row r="189" spans="3:7" s="141" customFormat="1" ht="13.2" outlineLevel="2">
      <c r="E189" s="186" t="str">
        <f xml:space="preserve"> InpActive!E$61</f>
        <v>Total Wholesaler Liability - WR - real</v>
      </c>
      <c r="F189" s="186">
        <f xml:space="preserve"> InpActive!F$61</f>
        <v>0</v>
      </c>
      <c r="G189" s="186" t="str">
        <f xml:space="preserve"> InpActive!G$61</f>
        <v>£m</v>
      </c>
    </row>
    <row r="190" spans="3:7" s="141" customFormat="1" ht="13.2" outlineLevel="2">
      <c r="E190" s="141" t="str">
        <f ca="1">E$39</f>
        <v>Active Sharing Rate - Underperformance Rate - WR</v>
      </c>
      <c r="F190" s="208">
        <f ca="1">F$39</f>
        <v>0</v>
      </c>
      <c r="G190" s="279" t="str">
        <f>G$39</f>
        <v>%</v>
      </c>
    </row>
    <row r="191" spans="3:7" s="141" customFormat="1" ht="13.2" outlineLevel="2">
      <c r="E191" s="141" t="s">
        <v>740</v>
      </c>
      <c r="F191" s="167">
        <f ca="1" xml:space="preserve"> F189 * (F190)</f>
        <v>0</v>
      </c>
      <c r="G191" s="141" t="s">
        <v>147</v>
      </c>
    </row>
    <row r="192" spans="3:7" s="141" customFormat="1" ht="13.2" outlineLevel="2">
      <c r="F192" s="167"/>
    </row>
    <row r="193" spans="3:7" s="141" customFormat="1" ht="13.2" outlineLevel="2">
      <c r="E193" s="186" t="str">
        <f xml:space="preserve"> InpActive!E$60</f>
        <v>Business retail bad debt liability due to covid liquidity measures - WR - real</v>
      </c>
      <c r="F193" s="186">
        <f xml:space="preserve"> InpActive!F$60</f>
        <v>0</v>
      </c>
      <c r="G193" s="186" t="str">
        <f xml:space="preserve"> InpActive!G$60</f>
        <v>£m</v>
      </c>
    </row>
    <row r="194" spans="3:7" s="141" customFormat="1" ht="13.2" outlineLevel="2">
      <c r="E194" s="141" t="str">
        <f xml:space="preserve"> E$191</f>
        <v>Wholesaler liability - WR</v>
      </c>
      <c r="F194" s="167">
        <f t="shared" ref="F194:G194" ca="1" si="65" xml:space="preserve"> F$191</f>
        <v>0</v>
      </c>
      <c r="G194" s="141" t="str">
        <f t="shared" si="65"/>
        <v>£m</v>
      </c>
    </row>
    <row r="195" spans="3:7" s="141" customFormat="1" ht="13.2" outlineLevel="2">
      <c r="E195" s="141" t="s">
        <v>741</v>
      </c>
      <c r="F195" s="167">
        <f ca="1" xml:space="preserve"> F193 - F194</f>
        <v>0</v>
      </c>
      <c r="G195" s="141" t="s">
        <v>147</v>
      </c>
    </row>
    <row r="196" spans="3:7" s="141" customFormat="1" ht="13.2" outlineLevel="2">
      <c r="F196" s="167"/>
    </row>
    <row r="197" spans="3:7" s="141" customFormat="1" ht="13.2" outlineLevel="2">
      <c r="E197" s="167" t="str">
        <f xml:space="preserve"> E195</f>
        <v>Customer Liability</v>
      </c>
      <c r="F197" s="167">
        <f ca="1" xml:space="preserve"> F195</f>
        <v>0</v>
      </c>
      <c r="G197" s="141" t="s">
        <v>147</v>
      </c>
    </row>
    <row r="198" spans="3:7" s="141" customFormat="1" ht="13.2" outlineLevel="2">
      <c r="E198" s="167" t="str">
        <f>E187</f>
        <v>Embedded customer share - WR</v>
      </c>
      <c r="F198" s="167">
        <f ca="1">F187</f>
        <v>0</v>
      </c>
      <c r="G198" s="141" t="s">
        <v>147</v>
      </c>
    </row>
    <row r="199" spans="3:7" s="141" customFormat="1" ht="13.2" outlineLevel="2">
      <c r="E199" s="280" t="s">
        <v>742</v>
      </c>
      <c r="F199" s="198">
        <f ca="1" xml:space="preserve"> IF(F197 &gt; F198, F197 - F198, 0)</f>
        <v>0</v>
      </c>
      <c r="G199" s="280" t="s">
        <v>147</v>
      </c>
    </row>
    <row r="200" spans="3:7" s="141" customFormat="1" ht="13.2" outlineLevel="1">
      <c r="F200" s="167"/>
    </row>
    <row r="201" spans="3:7" s="141" customFormat="1" ht="13.2" outlineLevel="1">
      <c r="C201" s="3" t="s">
        <v>743</v>
      </c>
      <c r="F201" s="167"/>
    </row>
    <row r="202" spans="3:7" s="141" customFormat="1" ht="13.2" outlineLevel="2">
      <c r="F202" s="167"/>
    </row>
    <row r="203" spans="3:7" s="141" customFormat="1" ht="13.2" outlineLevel="2">
      <c r="E203" s="210" t="str">
        <f xml:space="preserve"> E$181</f>
        <v>Total adjustment for cost sharing after ex ante allowance &amp; wage adjustment - WR - Real</v>
      </c>
      <c r="F203" s="210">
        <f ca="1" xml:space="preserve"> F$181</f>
        <v>9.735008383759677</v>
      </c>
      <c r="G203" s="210" t="str">
        <f xml:space="preserve"> G$181</f>
        <v>£m</v>
      </c>
    </row>
    <row r="204" spans="3:7" s="141" customFormat="1" ht="13.2" outlineLevel="2">
      <c r="E204" s="281" t="str">
        <f>InpActive!E$55</f>
        <v>Weighted average PAYG rate - WR</v>
      </c>
      <c r="F204" s="171">
        <f>InpActive!F$55</f>
        <v>0.54800000000000004</v>
      </c>
      <c r="G204" s="281" t="str">
        <f>InpActive!G$55</f>
        <v>%</v>
      </c>
    </row>
    <row r="205" spans="3:7" s="141" customFormat="1" ht="13.2" outlineLevel="2">
      <c r="E205" s="143" t="s">
        <v>744</v>
      </c>
      <c r="F205" s="287">
        <f ca="1" xml:space="preserve"> F203 * ( $F$204)</f>
        <v>5.3347845943003032</v>
      </c>
      <c r="G205" s="143" t="s">
        <v>147</v>
      </c>
    </row>
    <row r="206" spans="3:7" s="141" customFormat="1" ht="13.2" outlineLevel="2">
      <c r="E206" s="281"/>
      <c r="F206" s="281"/>
      <c r="G206" s="281"/>
    </row>
    <row r="207" spans="3:7" s="141" customFormat="1" ht="13.2" outlineLevel="2">
      <c r="E207" s="285" t="str">
        <f>E$205</f>
        <v>Cost sharing revenue exc bad debt adjustment- WR - Real</v>
      </c>
      <c r="F207" s="214">
        <f t="shared" ref="F207:G207" ca="1" si="66">F$205</f>
        <v>5.3347845943003032</v>
      </c>
      <c r="G207" s="285" t="str">
        <f t="shared" si="66"/>
        <v>£m</v>
      </c>
    </row>
    <row r="208" spans="3:7" s="141" customFormat="1" ht="13.2" outlineLevel="2">
      <c r="E208" s="285" t="str">
        <f>E199</f>
        <v>Wholesaler bad debt adjustment - WR</v>
      </c>
      <c r="F208" s="214">
        <f ca="1">F199</f>
        <v>0</v>
      </c>
      <c r="G208" s="285" t="str">
        <f>G199</f>
        <v>£m</v>
      </c>
    </row>
    <row r="209" spans="1:16" s="141" customFormat="1" ht="13.2" outlineLevel="2">
      <c r="E209" s="280" t="s">
        <v>745</v>
      </c>
      <c r="F209" s="284">
        <f ca="1" xml:space="preserve"> SUM(F207:F208)</f>
        <v>5.3347845943003032</v>
      </c>
      <c r="G209" s="280" t="s">
        <v>147</v>
      </c>
    </row>
    <row r="210" spans="1:16" s="141" customFormat="1" outlineLevel="2">
      <c r="E210"/>
      <c r="F210"/>
      <c r="G210"/>
    </row>
    <row r="211" spans="1:16" s="141" customFormat="1" ht="13.2" outlineLevel="2">
      <c r="E211" s="210" t="str">
        <f xml:space="preserve"> E$181</f>
        <v>Total adjustment for cost sharing after ex ante allowance &amp; wage adjustment - WR - Real</v>
      </c>
      <c r="F211" s="210">
        <f t="shared" ref="F211:G211" ca="1" si="67" xml:space="preserve"> F$181</f>
        <v>9.735008383759677</v>
      </c>
      <c r="G211" s="210" t="str">
        <f t="shared" si="67"/>
        <v>£m</v>
      </c>
    </row>
    <row r="212" spans="1:16" s="141" customFormat="1" ht="13.2" outlineLevel="2">
      <c r="E212" s="281" t="str">
        <f>InpActive!E$55</f>
        <v>Weighted average PAYG rate - WR</v>
      </c>
      <c r="F212" s="171">
        <f>InpActive!F$55</f>
        <v>0.54800000000000004</v>
      </c>
      <c r="G212" s="281" t="str">
        <f>InpActive!G$55</f>
        <v>%</v>
      </c>
    </row>
    <row r="213" spans="1:16" s="141" customFormat="1" ht="13.2" outlineLevel="2">
      <c r="E213" s="280" t="s">
        <v>746</v>
      </c>
      <c r="F213" s="284">
        <f ca="1" xml:space="preserve"> F211 * (1 - $F$212)</f>
        <v>4.4002237894593739</v>
      </c>
      <c r="G213" s="280" t="s">
        <v>147</v>
      </c>
    </row>
    <row r="214" spans="1:16" s="141" customFormat="1" ht="13.2">
      <c r="H214" s="173"/>
    </row>
    <row r="215" spans="1:16" s="162" customFormat="1" ht="13.2">
      <c r="A215" s="166" t="s">
        <v>747</v>
      </c>
      <c r="B215" s="166"/>
      <c r="C215" s="153"/>
      <c r="D215" s="153"/>
      <c r="E215" s="155"/>
      <c r="F215" s="156"/>
      <c r="G215" s="156"/>
      <c r="H215" s="156"/>
      <c r="I215" s="157"/>
      <c r="J215" s="157"/>
      <c r="K215" s="157"/>
      <c r="L215" s="157"/>
      <c r="M215" s="157"/>
      <c r="N215" s="157"/>
      <c r="O215" s="157"/>
      <c r="P215" s="157"/>
    </row>
    <row r="216" spans="1:16" s="141" customFormat="1" ht="13.2" outlineLevel="1"/>
    <row r="217" spans="1:16" s="141" customFormat="1" ht="13.2" outlineLevel="1" collapsed="1">
      <c r="A217" s="139"/>
      <c r="B217" s="139"/>
      <c r="C217" s="165" t="s">
        <v>690</v>
      </c>
      <c r="D217" s="139"/>
      <c r="E217" s="139"/>
      <c r="F217" s="139"/>
      <c r="G217" s="139"/>
      <c r="H217" s="152"/>
      <c r="I217" s="139"/>
      <c r="J217" s="139"/>
      <c r="K217" s="139"/>
      <c r="L217" s="139"/>
      <c r="M217" s="139"/>
      <c r="N217" s="139"/>
      <c r="O217" s="139"/>
      <c r="P217" s="139"/>
    </row>
    <row r="218" spans="1:16" s="141" customFormat="1" ht="13.2" hidden="1" outlineLevel="2"/>
    <row r="219" spans="1:16" s="141" customFormat="1" ht="13.2" hidden="1" outlineLevel="2">
      <c r="D219" s="3" t="s">
        <v>691</v>
      </c>
    </row>
    <row r="220" spans="1:16" s="141" customFormat="1" ht="13.2" hidden="1" outlineLevel="2">
      <c r="E220" s="142" t="str">
        <f xml:space="preserve"> InpActive!E$70</f>
        <v>Base Costs - WN - Real</v>
      </c>
      <c r="F220" s="186">
        <f xml:space="preserve"> InpActive!F$70</f>
        <v>3357.7962049441599</v>
      </c>
      <c r="G220" s="142" t="str">
        <f xml:space="preserve"> InpActive!G$70</f>
        <v>£m</v>
      </c>
    </row>
    <row r="221" spans="1:16" s="141" customFormat="1" ht="13.2" hidden="1" outlineLevel="2">
      <c r="E221" s="142" t="str">
        <f xml:space="preserve"> InpActive!E$71</f>
        <v>Metering (excluding new connections) for meters requested by optants, customers and businesses - WN - Real</v>
      </c>
      <c r="F221" s="186">
        <f xml:space="preserve"> InpActive!F$71</f>
        <v>203.27375894191798</v>
      </c>
      <c r="G221" s="142" t="str">
        <f xml:space="preserve"> InpActive!G$71</f>
        <v>£m</v>
      </c>
    </row>
    <row r="222" spans="1:16" s="141" customFormat="1" ht="13.2" hidden="1" outlineLevel="2">
      <c r="E222" s="141" t="s">
        <v>748</v>
      </c>
      <c r="F222" s="210">
        <f xml:space="preserve"> SUM(F220:F221)</f>
        <v>3561.0699638860779</v>
      </c>
      <c r="G222" s="141" t="s">
        <v>147</v>
      </c>
    </row>
    <row r="223" spans="1:16" s="141" customFormat="1" ht="13.2" hidden="1" outlineLevel="2">
      <c r="F223" s="210"/>
    </row>
    <row r="224" spans="1:16" s="141" customFormat="1" ht="13.2" hidden="1" outlineLevel="2">
      <c r="D224" s="3" t="s">
        <v>693</v>
      </c>
      <c r="F224" s="163"/>
    </row>
    <row r="225" spans="4:16" s="141" customFormat="1" ht="13.2" hidden="1" outlineLevel="2">
      <c r="D225" s="3"/>
      <c r="E225" s="142" t="str">
        <f>InpActive!E$73</f>
        <v>Opex Split Profile - Base costs - WN</v>
      </c>
      <c r="F225" s="186">
        <f>InpActive!F$73</f>
        <v>0</v>
      </c>
      <c r="G225" s="142" t="str">
        <f>InpActive!G$73</f>
        <v>%</v>
      </c>
      <c r="H225" s="186">
        <f>InpActive!H$73</f>
        <v>0</v>
      </c>
      <c r="I225" s="169">
        <f>InpActive!I$73</f>
        <v>0</v>
      </c>
      <c r="J225" s="160">
        <f>InpActive!J$73</f>
        <v>0</v>
      </c>
      <c r="K225" s="160">
        <f>InpActive!K$73</f>
        <v>0.10619573578616912</v>
      </c>
      <c r="L225" s="160">
        <f>InpActive!L$73</f>
        <v>0.10424176283177039</v>
      </c>
      <c r="M225" s="160">
        <f>InpActive!M$73</f>
        <v>0.10005888037769979</v>
      </c>
      <c r="N225" s="160">
        <f>InpActive!N$73</f>
        <v>9.7116660011627387E-2</v>
      </c>
      <c r="O225" s="160">
        <f>InpActive!O$73</f>
        <v>9.6346656732229571E-2</v>
      </c>
      <c r="P225" s="160">
        <f>InpActive!P$73</f>
        <v>0</v>
      </c>
    </row>
    <row r="226" spans="4:16" s="141" customFormat="1" ht="13.2" hidden="1" outlineLevel="2">
      <c r="E226" s="142" t="str">
        <f>InpActive!E$74</f>
        <v>Capex Split Profile - Base costs - WN</v>
      </c>
      <c r="F226" s="186">
        <f>InpActive!F$74</f>
        <v>0</v>
      </c>
      <c r="G226" s="142" t="str">
        <f>InpActive!G$74</f>
        <v>%</v>
      </c>
      <c r="H226" s="186">
        <f>InpActive!H$74</f>
        <v>0</v>
      </c>
      <c r="I226" s="169">
        <f>InpActive!I$74</f>
        <v>0</v>
      </c>
      <c r="J226" s="160">
        <f>InpActive!J$74</f>
        <v>0</v>
      </c>
      <c r="K226" s="160">
        <f>InpActive!K$74</f>
        <v>0.1197765475818427</v>
      </c>
      <c r="L226" s="160">
        <f>InpActive!L$74</f>
        <v>0.11235953479404839</v>
      </c>
      <c r="M226" s="160">
        <f>InpActive!M$74</f>
        <v>9.3143658511471425E-2</v>
      </c>
      <c r="N226" s="160">
        <f>InpActive!N$74</f>
        <v>8.7583096114488543E-2</v>
      </c>
      <c r="O226" s="160">
        <f>InpActive!O$74</f>
        <v>8.3177467258652729E-2</v>
      </c>
      <c r="P226" s="160">
        <f>InpActive!P$74</f>
        <v>0</v>
      </c>
    </row>
    <row r="227" spans="4:16" s="141" customFormat="1" ht="13.2" hidden="1" outlineLevel="2">
      <c r="E227" s="141" t="s">
        <v>749</v>
      </c>
      <c r="F227" s="163"/>
      <c r="G227" s="141" t="s">
        <v>207</v>
      </c>
      <c r="H227" s="203">
        <f xml:space="preserve"> SUM(J227:P227)</f>
        <v>1</v>
      </c>
      <c r="J227" s="174">
        <f t="shared" ref="J227:P227" si="68" xml:space="preserve"> SUM(J225:J226)</f>
        <v>0</v>
      </c>
      <c r="K227" s="174">
        <f t="shared" si="68"/>
        <v>0.22597228336801181</v>
      </c>
      <c r="L227" s="174">
        <f t="shared" si="68"/>
        <v>0.21660129762581878</v>
      </c>
      <c r="M227" s="174">
        <f t="shared" si="68"/>
        <v>0.19320253888917122</v>
      </c>
      <c r="N227" s="174">
        <f t="shared" si="68"/>
        <v>0.18469975612611594</v>
      </c>
      <c r="O227" s="174">
        <f t="shared" si="68"/>
        <v>0.1795241239908823</v>
      </c>
      <c r="P227" s="174">
        <f t="shared" si="68"/>
        <v>0</v>
      </c>
    </row>
    <row r="228" spans="4:16" s="141" customFormat="1" ht="13.2" hidden="1" outlineLevel="2">
      <c r="E228" s="141" t="s">
        <v>750</v>
      </c>
      <c r="F228" s="208">
        <f>H$227</f>
        <v>1</v>
      </c>
      <c r="G228" s="141" t="s">
        <v>207</v>
      </c>
      <c r="H228" s="203"/>
      <c r="J228" s="174"/>
      <c r="K228" s="174"/>
      <c r="L228" s="174"/>
      <c r="M228" s="174"/>
      <c r="N228" s="174"/>
      <c r="O228" s="174"/>
      <c r="P228" s="174"/>
    </row>
    <row r="229" spans="4:16" s="141" customFormat="1" ht="13.2" hidden="1" outlineLevel="2">
      <c r="F229" s="163"/>
    </row>
    <row r="230" spans="4:16" s="141" customFormat="1" ht="13.2" hidden="1" outlineLevel="2">
      <c r="E230" s="175" t="str">
        <f xml:space="preserve"> E$228</f>
        <v>Totex profile - Base costs - 5 year percentage - WN</v>
      </c>
      <c r="F230" s="181">
        <f xml:space="preserve"> F$228</f>
        <v>1</v>
      </c>
      <c r="G230" s="175" t="str">
        <f xml:space="preserve"> G$228</f>
        <v>%</v>
      </c>
    </row>
    <row r="231" spans="4:16" s="141" customFormat="1" ht="13.2" hidden="1" outlineLevel="2">
      <c r="E231" s="141" t="s">
        <v>751</v>
      </c>
      <c r="F231" s="16">
        <f xml:space="preserve"> IF(OR($F$230 = 1, F230 = 0), 0, 1)</f>
        <v>0</v>
      </c>
      <c r="G231" s="141" t="s">
        <v>697</v>
      </c>
    </row>
    <row r="232" spans="4:16" s="141" customFormat="1" ht="13.2" hidden="1" outlineLevel="2">
      <c r="F232" s="163"/>
    </row>
    <row r="233" spans="4:16" s="141" customFormat="1" ht="13.2" hidden="1" outlineLevel="2">
      <c r="E233" s="141" t="str">
        <f xml:space="preserve"> E$222</f>
        <v>Totex available for wage indexation adjustment - WN - Real</v>
      </c>
      <c r="F233" s="210">
        <f xml:space="preserve"> F$222</f>
        <v>3561.0699638860779</v>
      </c>
      <c r="G233" s="141" t="str">
        <f xml:space="preserve"> G$222</f>
        <v>£m</v>
      </c>
    </row>
    <row r="234" spans="4:16" s="141" customFormat="1" ht="13.2" hidden="1" outlineLevel="2">
      <c r="E234" s="142" t="str">
        <f>Time!E$54</f>
        <v>Forecast Period Flag</v>
      </c>
      <c r="F234" s="210">
        <f>Time!F$54</f>
        <v>0</v>
      </c>
      <c r="G234" s="186" t="str">
        <f>Time!G$54</f>
        <v>flag</v>
      </c>
      <c r="H234" s="186">
        <f>Time!H$54</f>
        <v>5</v>
      </c>
      <c r="I234" s="169">
        <f>Time!I$54</f>
        <v>0</v>
      </c>
      <c r="J234" s="169">
        <f>Time!J$54</f>
        <v>0</v>
      </c>
      <c r="K234" s="169">
        <f>Time!K$54</f>
        <v>1</v>
      </c>
      <c r="L234" s="169">
        <f>Time!L$54</f>
        <v>1</v>
      </c>
      <c r="M234" s="169">
        <f>Time!M$54</f>
        <v>1</v>
      </c>
      <c r="N234" s="169">
        <f>Time!N$54</f>
        <v>1</v>
      </c>
      <c r="O234" s="169">
        <f>Time!O$54</f>
        <v>1</v>
      </c>
      <c r="P234" s="169">
        <f>Time!P$54</f>
        <v>0</v>
      </c>
    </row>
    <row r="235" spans="4:16" s="141" customFormat="1" ht="13.2" hidden="1" outlineLevel="2">
      <c r="E235" s="203" t="str">
        <f t="shared" ref="E235:P235" si="69" xml:space="preserve"> E$227</f>
        <v>Totex profile - Base costs - WN</v>
      </c>
      <c r="F235" s="210">
        <f t="shared" si="69"/>
        <v>0</v>
      </c>
      <c r="G235" s="203" t="str">
        <f t="shared" si="69"/>
        <v>%</v>
      </c>
      <c r="H235" s="208">
        <f t="shared" si="69"/>
        <v>1</v>
      </c>
      <c r="I235" s="168">
        <f t="shared" si="69"/>
        <v>0</v>
      </c>
      <c r="J235" s="174">
        <f t="shared" si="69"/>
        <v>0</v>
      </c>
      <c r="K235" s="174">
        <f t="shared" si="69"/>
        <v>0.22597228336801181</v>
      </c>
      <c r="L235" s="174">
        <f t="shared" si="69"/>
        <v>0.21660129762581878</v>
      </c>
      <c r="M235" s="174">
        <f t="shared" si="69"/>
        <v>0.19320253888917122</v>
      </c>
      <c r="N235" s="174">
        <f t="shared" si="69"/>
        <v>0.18469975612611594</v>
      </c>
      <c r="O235" s="174">
        <f t="shared" si="69"/>
        <v>0.1795241239908823</v>
      </c>
      <c r="P235" s="174">
        <f t="shared" si="69"/>
        <v>0</v>
      </c>
    </row>
    <row r="236" spans="4:16" s="141" customFormat="1" ht="13.2" hidden="1" outlineLevel="2">
      <c r="E236" s="141" t="s">
        <v>752</v>
      </c>
      <c r="F236" s="163"/>
      <c r="G236" s="141" t="s">
        <v>147</v>
      </c>
      <c r="H236" s="210">
        <f xml:space="preserve"> SUM(J236:P236)</f>
        <v>3561.0699638860779</v>
      </c>
      <c r="J236" s="168">
        <f t="shared" ref="J236:P236" si="70" xml:space="preserve"> IF(J234 = 1, J235 * $F233, 0)</f>
        <v>0</v>
      </c>
      <c r="K236" s="168">
        <f t="shared" si="70"/>
        <v>804.70311097258036</v>
      </c>
      <c r="L236" s="168">
        <f t="shared" si="70"/>
        <v>771.33237511405207</v>
      </c>
      <c r="M236" s="168">
        <f t="shared" si="70"/>
        <v>688.0077581847595</v>
      </c>
      <c r="N236" s="168">
        <f t="shared" si="70"/>
        <v>657.72875387779504</v>
      </c>
      <c r="O236" s="168">
        <f t="shared" si="70"/>
        <v>639.297965736891</v>
      </c>
      <c r="P236" s="168">
        <f t="shared" si="70"/>
        <v>0</v>
      </c>
    </row>
    <row r="237" spans="4:16" s="141" customFormat="1" ht="13.2" hidden="1" outlineLevel="2">
      <c r="F237" s="163"/>
      <c r="H237" s="210"/>
    </row>
    <row r="238" spans="4:16" s="141" customFormat="1" ht="13.2" hidden="1" outlineLevel="2">
      <c r="D238" s="165" t="s">
        <v>699</v>
      </c>
      <c r="F238" s="163"/>
      <c r="H238" s="210"/>
    </row>
    <row r="239" spans="4:16" s="141" customFormat="1" ht="13.2" hidden="1" outlineLevel="2">
      <c r="E239" s="142" t="str">
        <f>InpActive!E$255</f>
        <v>Percentage totex linked to wage growth - WN</v>
      </c>
      <c r="F239" s="171">
        <f>InpActive!F$255</f>
        <v>0.38600000000000001</v>
      </c>
      <c r="G239" s="142" t="str">
        <f>InpActive!G$255</f>
        <v>%</v>
      </c>
    </row>
    <row r="240" spans="4:16" s="141" customFormat="1" ht="13.2" hidden="1" outlineLevel="2">
      <c r="E240" s="210" t="str">
        <f t="shared" ref="E240:P240" si="71">E236</f>
        <v>Profiled Totex available for wage indexation adjustment - WN - Real</v>
      </c>
      <c r="F240" s="210">
        <f t="shared" si="71"/>
        <v>0</v>
      </c>
      <c r="G240" s="210" t="str">
        <f t="shared" si="71"/>
        <v>£m</v>
      </c>
      <c r="H240" s="210">
        <f t="shared" si="71"/>
        <v>3561.0699638860779</v>
      </c>
      <c r="I240" s="168">
        <f t="shared" si="71"/>
        <v>0</v>
      </c>
      <c r="J240" s="168">
        <f t="shared" si="71"/>
        <v>0</v>
      </c>
      <c r="K240" s="168">
        <f t="shared" si="71"/>
        <v>804.70311097258036</v>
      </c>
      <c r="L240" s="168">
        <f t="shared" si="71"/>
        <v>771.33237511405207</v>
      </c>
      <c r="M240" s="168">
        <f t="shared" si="71"/>
        <v>688.0077581847595</v>
      </c>
      <c r="N240" s="168">
        <f t="shared" si="71"/>
        <v>657.72875387779504</v>
      </c>
      <c r="O240" s="168">
        <f t="shared" si="71"/>
        <v>639.297965736891</v>
      </c>
      <c r="P240" s="168">
        <f t="shared" si="71"/>
        <v>0</v>
      </c>
    </row>
    <row r="241" spans="4:16" s="141" customFormat="1" ht="13.2" hidden="1" outlineLevel="2">
      <c r="E241" s="210" t="s">
        <v>753</v>
      </c>
      <c r="F241" s="210"/>
      <c r="G241" s="210" t="s">
        <v>147</v>
      </c>
      <c r="H241" s="210">
        <f xml:space="preserve"> SUM(J241:P241)</f>
        <v>1374.573006060026</v>
      </c>
      <c r="I241" s="168"/>
      <c r="J241" s="168">
        <f t="shared" ref="J241:P241" si="72" xml:space="preserve"> J240 * $F239</f>
        <v>0</v>
      </c>
      <c r="K241" s="168">
        <f t="shared" si="72"/>
        <v>310.61540083541604</v>
      </c>
      <c r="L241" s="168">
        <f t="shared" si="72"/>
        <v>297.73429679402409</v>
      </c>
      <c r="M241" s="168">
        <f t="shared" si="72"/>
        <v>265.57099465931719</v>
      </c>
      <c r="N241" s="168">
        <f t="shared" si="72"/>
        <v>253.8832989968289</v>
      </c>
      <c r="O241" s="168">
        <f t="shared" si="72"/>
        <v>246.76901477443994</v>
      </c>
      <c r="P241" s="168">
        <f t="shared" si="72"/>
        <v>0</v>
      </c>
    </row>
    <row r="242" spans="4:16" s="141" customFormat="1" ht="13.2" hidden="1" outlineLevel="2">
      <c r="E242" s="210"/>
      <c r="F242" s="210"/>
      <c r="G242" s="210"/>
      <c r="H242" s="210"/>
      <c r="I242" s="168"/>
      <c r="J242" s="168"/>
      <c r="K242" s="168"/>
      <c r="L242" s="168"/>
      <c r="M242" s="168"/>
      <c r="N242" s="168"/>
      <c r="O242" s="168"/>
      <c r="P242" s="168"/>
    </row>
    <row r="243" spans="4:16" s="141" customFormat="1" ht="13.2" hidden="1" outlineLevel="2">
      <c r="D243" s="165" t="s">
        <v>701</v>
      </c>
      <c r="E243" s="210"/>
      <c r="F243" s="210"/>
      <c r="G243" s="210"/>
      <c r="H243" s="210"/>
      <c r="I243" s="168"/>
      <c r="J243" s="168"/>
      <c r="K243" s="168"/>
      <c r="L243" s="168"/>
      <c r="M243" s="168"/>
      <c r="N243" s="168"/>
      <c r="O243" s="168"/>
      <c r="P243" s="168"/>
    </row>
    <row r="244" spans="4:16" s="141" customFormat="1" ht="13.2" hidden="1" outlineLevel="2">
      <c r="D244" s="165"/>
      <c r="E244" s="186" t="str">
        <f>Time!E$54</f>
        <v>Forecast Period Flag</v>
      </c>
      <c r="F244" s="186">
        <f>Time!F$54</f>
        <v>0</v>
      </c>
      <c r="G244" s="186" t="str">
        <f>Time!G$54</f>
        <v>flag</v>
      </c>
      <c r="H244" s="186">
        <f>Time!H$54</f>
        <v>5</v>
      </c>
      <c r="I244" s="169">
        <f>Time!I$54</f>
        <v>0</v>
      </c>
      <c r="J244" s="169">
        <f>Time!J$54</f>
        <v>0</v>
      </c>
      <c r="K244" s="169">
        <f>Time!K$54</f>
        <v>1</v>
      </c>
      <c r="L244" s="169">
        <f>Time!L$54</f>
        <v>1</v>
      </c>
      <c r="M244" s="169">
        <f>Time!M$54</f>
        <v>1</v>
      </c>
      <c r="N244" s="169">
        <f>Time!N$54</f>
        <v>1</v>
      </c>
      <c r="O244" s="169">
        <f>Time!O$54</f>
        <v>1</v>
      </c>
      <c r="P244" s="169">
        <f>Time!P$54</f>
        <v>0</v>
      </c>
    </row>
    <row r="245" spans="4:16" s="141" customFormat="1" ht="13.2" hidden="1" outlineLevel="2">
      <c r="E245" s="141" t="str">
        <f t="shared" ref="E245:P245" si="73" xml:space="preserve"> E$241</f>
        <v>Profiled Net totex available for wage adj - WN - Real</v>
      </c>
      <c r="F245" s="210">
        <f t="shared" si="73"/>
        <v>0</v>
      </c>
      <c r="G245" s="210" t="str">
        <f t="shared" si="73"/>
        <v>£m</v>
      </c>
      <c r="H245" s="210">
        <f t="shared" si="73"/>
        <v>1374.573006060026</v>
      </c>
      <c r="I245" s="168">
        <f t="shared" si="73"/>
        <v>0</v>
      </c>
      <c r="J245" s="168">
        <f t="shared" si="73"/>
        <v>0</v>
      </c>
      <c r="K245" s="168">
        <f t="shared" si="73"/>
        <v>310.61540083541604</v>
      </c>
      <c r="L245" s="168">
        <f t="shared" si="73"/>
        <v>297.73429679402409</v>
      </c>
      <c r="M245" s="168">
        <f t="shared" si="73"/>
        <v>265.57099465931719</v>
      </c>
      <c r="N245" s="168">
        <f t="shared" si="73"/>
        <v>253.8832989968289</v>
      </c>
      <c r="O245" s="168">
        <f t="shared" si="73"/>
        <v>246.76901477443994</v>
      </c>
      <c r="P245" s="168">
        <f t="shared" si="73"/>
        <v>0</v>
      </c>
    </row>
    <row r="246" spans="4:16" s="141" customFormat="1" ht="13.2" hidden="1" outlineLevel="2">
      <c r="E246" s="172" t="str">
        <f t="shared" ref="E246:P246" si="74" xml:space="preserve"> E$26</f>
        <v>Real adjustment factor for wages</v>
      </c>
      <c r="F246" s="172">
        <f t="shared" si="74"/>
        <v>0</v>
      </c>
      <c r="G246" s="172" t="str">
        <f t="shared" si="74"/>
        <v>%</v>
      </c>
      <c r="H246" s="212">
        <f t="shared" si="74"/>
        <v>0</v>
      </c>
      <c r="I246" s="172">
        <f t="shared" si="74"/>
        <v>0</v>
      </c>
      <c r="J246" s="174">
        <f t="shared" si="74"/>
        <v>0</v>
      </c>
      <c r="K246" s="174">
        <f t="shared" si="74"/>
        <v>1.0088717366571422</v>
      </c>
      <c r="L246" s="174">
        <f t="shared" si="74"/>
        <v>0.99546000675836432</v>
      </c>
      <c r="M246" s="174">
        <f t="shared" si="74"/>
        <v>0.98108245481268175</v>
      </c>
      <c r="N246" s="174">
        <f t="shared" si="74"/>
        <v>0.97129115788611387</v>
      </c>
      <c r="O246" s="174">
        <f t="shared" si="74"/>
        <v>0.97129115788611398</v>
      </c>
      <c r="P246" s="174">
        <f t="shared" si="74"/>
        <v>0</v>
      </c>
    </row>
    <row r="247" spans="4:16" s="141" customFormat="1" ht="13.2" hidden="1" outlineLevel="2">
      <c r="E247" s="141" t="s">
        <v>754</v>
      </c>
      <c r="F247" s="163"/>
      <c r="G247" s="141" t="s">
        <v>147</v>
      </c>
      <c r="H247" s="210">
        <f xml:space="preserve"> SUM(J247:P247)</f>
        <v>1356.5798928807228</v>
      </c>
      <c r="I247" s="168"/>
      <c r="J247" s="168">
        <f t="shared" ref="J247:P247" si="75" xml:space="preserve"> IF(J244 = 1, J245 * J246, 0)</f>
        <v>0</v>
      </c>
      <c r="K247" s="168">
        <f t="shared" si="75"/>
        <v>313.37109887328052</v>
      </c>
      <c r="L247" s="168">
        <f t="shared" si="75"/>
        <v>296.38258509877608</v>
      </c>
      <c r="M247" s="168">
        <f t="shared" si="75"/>
        <v>260.54704336740849</v>
      </c>
      <c r="N247" s="168">
        <f t="shared" si="75"/>
        <v>246.59460345057639</v>
      </c>
      <c r="O247" s="168">
        <f t="shared" si="75"/>
        <v>239.68456209068134</v>
      </c>
      <c r="P247" s="168">
        <f t="shared" si="75"/>
        <v>0</v>
      </c>
    </row>
    <row r="248" spans="4:16" s="141" customFormat="1" ht="13.2" hidden="1" outlineLevel="2">
      <c r="E248" s="210"/>
      <c r="F248" s="210"/>
      <c r="G248" s="210"/>
      <c r="H248" s="210"/>
      <c r="I248" s="168"/>
      <c r="J248" s="168"/>
      <c r="K248" s="168"/>
      <c r="L248" s="168"/>
      <c r="M248" s="168"/>
      <c r="N248" s="168"/>
      <c r="O248" s="168"/>
      <c r="P248" s="168"/>
    </row>
    <row r="249" spans="4:16" s="141" customFormat="1" ht="13.2" hidden="1" outlineLevel="2">
      <c r="D249" s="165" t="s">
        <v>703</v>
      </c>
      <c r="E249" s="210"/>
      <c r="F249" s="210"/>
      <c r="G249" s="210"/>
      <c r="H249" s="210"/>
      <c r="I249" s="168"/>
      <c r="J249" s="168"/>
      <c r="K249" s="168"/>
      <c r="L249" s="168"/>
      <c r="M249" s="168"/>
      <c r="N249" s="168"/>
      <c r="O249" s="168"/>
      <c r="P249" s="168"/>
    </row>
    <row r="250" spans="4:16" s="141" customFormat="1" ht="13.2" hidden="1" outlineLevel="2">
      <c r="E250" s="210" t="str">
        <f t="shared" ref="E250:P250" si="76" xml:space="preserve"> E$247</f>
        <v>Profiled adjustment wage related totex - WN - Real</v>
      </c>
      <c r="F250" s="210">
        <f t="shared" si="76"/>
        <v>0</v>
      </c>
      <c r="G250" s="210" t="str">
        <f t="shared" si="76"/>
        <v>£m</v>
      </c>
      <c r="H250" s="210">
        <f t="shared" si="76"/>
        <v>1356.5798928807228</v>
      </c>
      <c r="I250" s="168">
        <f t="shared" si="76"/>
        <v>0</v>
      </c>
      <c r="J250" s="168">
        <f t="shared" si="76"/>
        <v>0</v>
      </c>
      <c r="K250" s="168">
        <f t="shared" si="76"/>
        <v>313.37109887328052</v>
      </c>
      <c r="L250" s="168">
        <f t="shared" si="76"/>
        <v>296.38258509877608</v>
      </c>
      <c r="M250" s="168">
        <f t="shared" si="76"/>
        <v>260.54704336740849</v>
      </c>
      <c r="N250" s="168">
        <f t="shared" si="76"/>
        <v>246.59460345057639</v>
      </c>
      <c r="O250" s="168">
        <f t="shared" si="76"/>
        <v>239.68456209068134</v>
      </c>
      <c r="P250" s="168">
        <f t="shared" si="76"/>
        <v>0</v>
      </c>
    </row>
    <row r="251" spans="4:16" s="141" customFormat="1" ht="13.2" hidden="1" outlineLevel="2">
      <c r="E251" s="172" t="str">
        <f t="shared" ref="E251:P251" si="77" xml:space="preserve"> E$241</f>
        <v>Profiled Net totex available for wage adj - WN - Real</v>
      </c>
      <c r="F251" s="172">
        <f t="shared" si="77"/>
        <v>0</v>
      </c>
      <c r="G251" s="172" t="str">
        <f t="shared" si="77"/>
        <v>£m</v>
      </c>
      <c r="H251" s="172">
        <f t="shared" si="77"/>
        <v>1374.573006060026</v>
      </c>
      <c r="I251" s="172">
        <f t="shared" si="77"/>
        <v>0</v>
      </c>
      <c r="J251" s="172">
        <f t="shared" si="77"/>
        <v>0</v>
      </c>
      <c r="K251" s="172">
        <f t="shared" si="77"/>
        <v>310.61540083541604</v>
      </c>
      <c r="L251" s="172">
        <f t="shared" si="77"/>
        <v>297.73429679402409</v>
      </c>
      <c r="M251" s="172">
        <f t="shared" si="77"/>
        <v>265.57099465931719</v>
      </c>
      <c r="N251" s="172">
        <f t="shared" si="77"/>
        <v>253.8832989968289</v>
      </c>
      <c r="O251" s="172">
        <f t="shared" si="77"/>
        <v>246.76901477443994</v>
      </c>
      <c r="P251" s="172">
        <f t="shared" si="77"/>
        <v>0</v>
      </c>
    </row>
    <row r="252" spans="4:16" s="141" customFormat="1" ht="13.2" hidden="1" outlineLevel="2">
      <c r="E252" s="141" t="s">
        <v>755</v>
      </c>
      <c r="F252" s="214"/>
      <c r="G252" s="141" t="s">
        <v>147</v>
      </c>
      <c r="H252" s="172">
        <f xml:space="preserve"> SUM(J252:P252)</f>
        <v>-17.99311317930335</v>
      </c>
      <c r="J252" s="196">
        <f t="shared" ref="J252:P252" si="78" xml:space="preserve"> J250 - J251</f>
        <v>0</v>
      </c>
      <c r="K252" s="196">
        <f t="shared" si="78"/>
        <v>2.7556980378644766</v>
      </c>
      <c r="L252" s="196">
        <f t="shared" si="78"/>
        <v>-1.3517116952480137</v>
      </c>
      <c r="M252" s="196">
        <f t="shared" si="78"/>
        <v>-5.0239512919087019</v>
      </c>
      <c r="N252" s="196">
        <f t="shared" si="78"/>
        <v>-7.2886955462525123</v>
      </c>
      <c r="O252" s="196">
        <f t="shared" si="78"/>
        <v>-7.0844526837585988</v>
      </c>
      <c r="P252" s="196">
        <f t="shared" si="78"/>
        <v>0</v>
      </c>
    </row>
    <row r="253" spans="4:16" s="141" customFormat="1" ht="13.2" hidden="1" outlineLevel="2">
      <c r="F253" s="214"/>
      <c r="H253" s="172"/>
      <c r="J253" s="196"/>
      <c r="K253" s="196"/>
      <c r="L253" s="196"/>
      <c r="M253" s="196"/>
      <c r="N253" s="196"/>
      <c r="O253" s="196"/>
      <c r="P253" s="196"/>
    </row>
    <row r="254" spans="4:16" s="141" customFormat="1" ht="13.2" hidden="1" outlineLevel="2">
      <c r="D254" s="165" t="s">
        <v>705</v>
      </c>
      <c r="F254" s="214"/>
      <c r="H254" s="172"/>
      <c r="J254" s="196"/>
      <c r="K254" s="196"/>
      <c r="L254" s="196"/>
      <c r="M254" s="196"/>
      <c r="N254" s="196"/>
      <c r="O254" s="196"/>
      <c r="P254" s="196"/>
    </row>
    <row r="255" spans="4:16" s="141" customFormat="1" ht="13.2" hidden="1" outlineLevel="2">
      <c r="E255" s="141" t="str">
        <f xml:space="preserve"> E$252</f>
        <v>Variance to forecast totex for wage adjustment - WN</v>
      </c>
      <c r="F255" s="214">
        <f t="shared" ref="F255:P255" si="79" xml:space="preserve"> F$252</f>
        <v>0</v>
      </c>
      <c r="G255" s="141" t="str">
        <f t="shared" si="79"/>
        <v>£m</v>
      </c>
      <c r="H255" s="172">
        <f t="shared" si="79"/>
        <v>-17.99311317930335</v>
      </c>
      <c r="I255" s="168">
        <f t="shared" si="79"/>
        <v>0</v>
      </c>
      <c r="J255" s="196">
        <f t="shared" si="79"/>
        <v>0</v>
      </c>
      <c r="K255" s="196">
        <f t="shared" si="79"/>
        <v>2.7556980378644766</v>
      </c>
      <c r="L255" s="196">
        <f t="shared" si="79"/>
        <v>-1.3517116952480137</v>
      </c>
      <c r="M255" s="196">
        <f t="shared" si="79"/>
        <v>-5.0239512919087019</v>
      </c>
      <c r="N255" s="196">
        <f t="shared" si="79"/>
        <v>-7.2886955462525123</v>
      </c>
      <c r="O255" s="196">
        <f t="shared" si="79"/>
        <v>-7.0844526837585988</v>
      </c>
      <c r="P255" s="196">
        <f t="shared" si="79"/>
        <v>0</v>
      </c>
    </row>
    <row r="256" spans="4:16" s="141" customFormat="1" ht="13.2" hidden="1" outlineLevel="2">
      <c r="E256" s="271" t="str">
        <f t="shared" ref="E256:J256" si="80">E304</f>
        <v>Time value of money factor - WN</v>
      </c>
      <c r="F256" s="294">
        <f t="shared" si="80"/>
        <v>0</v>
      </c>
      <c r="G256" s="271" t="str">
        <f t="shared" si="80"/>
        <v>Factor</v>
      </c>
      <c r="H256" s="295">
        <f t="shared" si="80"/>
        <v>0</v>
      </c>
      <c r="I256" s="296">
        <f t="shared" si="80"/>
        <v>0</v>
      </c>
      <c r="J256" s="295">
        <f t="shared" si="80"/>
        <v>1</v>
      </c>
      <c r="K256" s="295">
        <f t="shared" ref="K256:P256" si="81">K304</f>
        <v>1.122016155346969</v>
      </c>
      <c r="L256" s="295">
        <f t="shared" si="81"/>
        <v>1.0901828170879997</v>
      </c>
      <c r="M256" s="295">
        <f t="shared" si="81"/>
        <v>1.0592526399999997</v>
      </c>
      <c r="N256" s="295">
        <f t="shared" si="81"/>
        <v>1.0291999999999999</v>
      </c>
      <c r="O256" s="295">
        <f t="shared" si="81"/>
        <v>1</v>
      </c>
      <c r="P256" s="295">
        <f t="shared" si="81"/>
        <v>1</v>
      </c>
    </row>
    <row r="257" spans="3:16" s="141" customFormat="1" ht="13.2" hidden="1" outlineLevel="2">
      <c r="E257" s="141" t="s">
        <v>756</v>
      </c>
      <c r="F257" s="202"/>
      <c r="G257" s="141" t="s">
        <v>147</v>
      </c>
      <c r="H257" s="172">
        <f xml:space="preserve"> SUM(J257:P257)</f>
        <v>-18.289286955221776</v>
      </c>
      <c r="J257" s="172">
        <f t="shared" ref="J257" si="82" xml:space="preserve"> J255*J256</f>
        <v>0</v>
      </c>
      <c r="K257" s="172">
        <f xml:space="preserve"> K255*K256</f>
        <v>3.0919377177418861</v>
      </c>
      <c r="L257" s="172">
        <f t="shared" ref="L257:P257" si="83" xml:space="preserve"> L255*L256</f>
        <v>-1.4736128638162753</v>
      </c>
      <c r="M257" s="172">
        <f t="shared" si="83"/>
        <v>-5.3216336691857018</v>
      </c>
      <c r="N257" s="172">
        <f t="shared" si="83"/>
        <v>-7.5015254562030851</v>
      </c>
      <c r="O257" s="172">
        <f t="shared" si="83"/>
        <v>-7.0844526837585988</v>
      </c>
      <c r="P257" s="172">
        <f t="shared" si="83"/>
        <v>0</v>
      </c>
    </row>
    <row r="258" spans="3:16" s="141" customFormat="1" ht="13.2" hidden="1" outlineLevel="2">
      <c r="E258" s="141" t="s">
        <v>757</v>
      </c>
      <c r="F258" s="202">
        <f xml:space="preserve"> H257 * -1</f>
        <v>18.289286955221776</v>
      </c>
      <c r="G258" s="141" t="s">
        <v>147</v>
      </c>
      <c r="H258" s="172"/>
      <c r="J258" s="172"/>
      <c r="K258" s="172"/>
      <c r="L258" s="172"/>
      <c r="M258" s="172"/>
      <c r="N258" s="172"/>
      <c r="O258" s="172"/>
      <c r="P258" s="172"/>
    </row>
    <row r="259" spans="3:16" s="141" customFormat="1" ht="13.2" hidden="1" outlineLevel="2">
      <c r="F259" s="163"/>
    </row>
    <row r="260" spans="3:16" s="141" customFormat="1" ht="13.2" outlineLevel="1"/>
    <row r="261" spans="3:16" s="141" customFormat="1" ht="13.2" outlineLevel="1">
      <c r="C261" s="165" t="s">
        <v>708</v>
      </c>
    </row>
    <row r="262" spans="3:16" s="141" customFormat="1" ht="13.2" outlineLevel="2">
      <c r="C262" s="165"/>
    </row>
    <row r="263" spans="3:16" s="141" customFormat="1" ht="13.2" outlineLevel="2">
      <c r="C263" s="165"/>
      <c r="E263" s="186" t="str">
        <f>InpActive!E$83</f>
        <v>Net totex for cost sharing reconciliation - WN  - Nominal</v>
      </c>
      <c r="F263" s="186">
        <f>InpActive!F$83</f>
        <v>0</v>
      </c>
      <c r="G263" s="186" t="str">
        <f>InpActive!G$83</f>
        <v>£m</v>
      </c>
      <c r="H263" s="186">
        <f>InpActive!H$83</f>
        <v>0</v>
      </c>
      <c r="I263" s="169">
        <f>InpActive!I$83</f>
        <v>0</v>
      </c>
      <c r="J263" s="169">
        <f>InpActive!J$83</f>
        <v>0</v>
      </c>
      <c r="K263" s="169">
        <f>InpActive!K$83</f>
        <v>807.33665489999998</v>
      </c>
      <c r="L263" s="169">
        <f>InpActive!L$83</f>
        <v>864.67464063</v>
      </c>
      <c r="M263" s="169">
        <f>InpActive!M$83</f>
        <v>1041.145</v>
      </c>
      <c r="N263" s="169">
        <f>InpActive!N$83</f>
        <v>1197.1672787860073</v>
      </c>
      <c r="O263" s="169">
        <f>InpActive!O$83</f>
        <v>961.96299999999997</v>
      </c>
      <c r="P263" s="169">
        <f>InpActive!P$83</f>
        <v>0</v>
      </c>
    </row>
    <row r="264" spans="3:16" s="141" customFormat="1" ht="13.2" outlineLevel="2">
      <c r="C264" s="165"/>
      <c r="E264" s="171" t="str">
        <f>Index!E$43</f>
        <v>CPI(H): Fin year average - inflate from base year 2017-18 average - CALC</v>
      </c>
      <c r="F264" s="186">
        <f>Index!F$43</f>
        <v>0</v>
      </c>
      <c r="G264" s="171" t="str">
        <f>Index!G$43</f>
        <v>%</v>
      </c>
      <c r="H264" s="186">
        <f>Index!H$43</f>
        <v>0</v>
      </c>
      <c r="I264" s="169">
        <f>Index!I$43</f>
        <v>0</v>
      </c>
      <c r="J264" s="160">
        <f>Index!J$43</f>
        <v>1.0386214616983847</v>
      </c>
      <c r="K264" s="160">
        <f>Index!K$43</f>
        <v>1.0469374700143934</v>
      </c>
      <c r="L264" s="160">
        <f>Index!L$43</f>
        <v>1.0853990084759317</v>
      </c>
      <c r="M264" s="160">
        <f>Index!M$43</f>
        <v>1.1806332960179113</v>
      </c>
      <c r="N264" s="160">
        <f>Index!N$43</f>
        <v>1.2448259742276786</v>
      </c>
      <c r="O264" s="160">
        <f>Index!O$43</f>
        <v>1.2861826323364782</v>
      </c>
      <c r="P264" s="160">
        <f>Index!P$43</f>
        <v>1.2828506663883961</v>
      </c>
    </row>
    <row r="265" spans="3:16" s="141" customFormat="1" ht="13.2" outlineLevel="2">
      <c r="C265" s="165"/>
      <c r="E265" s="141" t="s">
        <v>758</v>
      </c>
      <c r="G265" s="141" t="s">
        <v>147</v>
      </c>
      <c r="J265" s="173">
        <f xml:space="preserve"> J263 / J264</f>
        <v>0</v>
      </c>
      <c r="K265" s="173">
        <f t="shared" ref="K265" si="84" xml:space="preserve"> K263 / K264</f>
        <v>771.14123624680337</v>
      </c>
      <c r="L265" s="173">
        <f t="shared" ref="L265" si="85" xml:space="preserve"> L263 / L264</f>
        <v>796.64218769108425</v>
      </c>
      <c r="M265" s="173">
        <f t="shared" ref="M265" si="86" xml:space="preserve"> M263 / M264</f>
        <v>881.85298814764644</v>
      </c>
      <c r="N265" s="173">
        <f t="shared" ref="N265" si="87" xml:space="preserve"> N263 / N264</f>
        <v>961.71457181294761</v>
      </c>
      <c r="O265" s="173">
        <f t="shared" ref="O265" si="88" xml:space="preserve"> O263 / O264</f>
        <v>747.92099956481206</v>
      </c>
      <c r="P265" s="173">
        <f t="shared" ref="P265" si="89" xml:space="preserve"> P263 / P264</f>
        <v>0</v>
      </c>
    </row>
    <row r="266" spans="3:16" s="141" customFormat="1" ht="13.2" outlineLevel="2">
      <c r="C266" s="165"/>
      <c r="J266" s="173"/>
      <c r="K266" s="173"/>
      <c r="L266" s="173"/>
      <c r="M266" s="173"/>
      <c r="N266" s="173"/>
      <c r="O266" s="173"/>
      <c r="P266" s="173"/>
    </row>
    <row r="267" spans="3:16" s="141" customFormat="1" ht="13.2" outlineLevel="2">
      <c r="C267" s="165"/>
      <c r="E267" s="186" t="str">
        <f>InpActive!E$85</f>
        <v>Performance related pay recovery mechanism adjustment  - WN - Nominal (Neg)</v>
      </c>
      <c r="F267" s="186">
        <f>InpActive!F$85</f>
        <v>0</v>
      </c>
      <c r="G267" s="186" t="str">
        <f>InpActive!G$85</f>
        <v>£m</v>
      </c>
      <c r="H267" s="186">
        <f>InpActive!H$85</f>
        <v>0</v>
      </c>
      <c r="I267" s="186">
        <f>InpActive!I$85</f>
        <v>0</v>
      </c>
      <c r="J267" s="186">
        <f>InpActive!J$85</f>
        <v>0</v>
      </c>
      <c r="K267" s="186">
        <f>InpActive!K$85</f>
        <v>0</v>
      </c>
      <c r="L267" s="186">
        <f>InpActive!L$85</f>
        <v>0</v>
      </c>
      <c r="M267" s="186">
        <f>InpActive!M$85</f>
        <v>0</v>
      </c>
      <c r="N267" s="186">
        <f>InpActive!N$85</f>
        <v>0</v>
      </c>
      <c r="O267" s="186">
        <f>InpActive!O$85</f>
        <v>0</v>
      </c>
      <c r="P267" s="186">
        <f>InpActive!P$85</f>
        <v>0</v>
      </c>
    </row>
    <row r="268" spans="3:16" s="141" customFormat="1" ht="13.2" outlineLevel="2">
      <c r="C268" s="165"/>
      <c r="E268" s="171" t="str">
        <f>Index!E$43</f>
        <v>CPI(H): Fin year average - inflate from base year 2017-18 average - CALC</v>
      </c>
      <c r="F268" s="186">
        <f>Index!F$43</f>
        <v>0</v>
      </c>
      <c r="G268" s="171" t="str">
        <f>Index!G$43</f>
        <v>%</v>
      </c>
      <c r="H268" s="186">
        <f>Index!H$43</f>
        <v>0</v>
      </c>
      <c r="I268" s="169">
        <f>Index!I$43</f>
        <v>0</v>
      </c>
      <c r="J268" s="160">
        <f>Index!J$43</f>
        <v>1.0386214616983847</v>
      </c>
      <c r="K268" s="160">
        <f>Index!K$43</f>
        <v>1.0469374700143934</v>
      </c>
      <c r="L268" s="160">
        <f>Index!L$43</f>
        <v>1.0853990084759317</v>
      </c>
      <c r="M268" s="160">
        <f>Index!M$43</f>
        <v>1.1806332960179113</v>
      </c>
      <c r="N268" s="160">
        <f>Index!N$43</f>
        <v>1.2448259742276786</v>
      </c>
      <c r="O268" s="160">
        <f>Index!O$43</f>
        <v>1.2861826323364782</v>
      </c>
      <c r="P268" s="160">
        <f>Index!P$43</f>
        <v>1.2828506663883961</v>
      </c>
    </row>
    <row r="269" spans="3:16" s="141" customFormat="1" ht="13.2" outlineLevel="2">
      <c r="C269" s="165"/>
      <c r="E269" s="141" t="s">
        <v>759</v>
      </c>
      <c r="G269" s="141" t="s">
        <v>147</v>
      </c>
      <c r="H269" s="173">
        <f>SUM(K269:O269)</f>
        <v>0</v>
      </c>
      <c r="J269" s="173">
        <f xml:space="preserve"> J267 / J268</f>
        <v>0</v>
      </c>
      <c r="K269" s="173">
        <f xml:space="preserve"> K267 / K268</f>
        <v>0</v>
      </c>
      <c r="L269" s="173">
        <f t="shared" ref="L269:P269" si="90" xml:space="preserve"> L267 / L268</f>
        <v>0</v>
      </c>
      <c r="M269" s="173">
        <f t="shared" si="90"/>
        <v>0</v>
      </c>
      <c r="N269" s="173">
        <f t="shared" si="90"/>
        <v>0</v>
      </c>
      <c r="O269" s="173">
        <f t="shared" si="90"/>
        <v>0</v>
      </c>
      <c r="P269" s="173">
        <f t="shared" si="90"/>
        <v>0</v>
      </c>
    </row>
    <row r="270" spans="3:16" s="141" customFormat="1" ht="13.2" outlineLevel="2">
      <c r="C270" s="165"/>
      <c r="E270" s="141" t="s">
        <v>760</v>
      </c>
      <c r="F270" s="168">
        <f>H269</f>
        <v>0</v>
      </c>
      <c r="G270" s="141" t="s">
        <v>147</v>
      </c>
      <c r="J270" s="173"/>
      <c r="K270" s="173"/>
      <c r="L270" s="173"/>
      <c r="M270" s="173"/>
      <c r="N270" s="173"/>
      <c r="O270" s="173"/>
      <c r="P270" s="173"/>
    </row>
    <row r="271" spans="3:16" s="141" customFormat="1" ht="13.2" outlineLevel="2">
      <c r="C271" s="165"/>
      <c r="F271" s="168"/>
      <c r="J271" s="173"/>
      <c r="K271" s="173"/>
      <c r="L271" s="173"/>
      <c r="M271" s="173"/>
      <c r="N271" s="173"/>
      <c r="O271" s="173"/>
      <c r="P271" s="173"/>
    </row>
    <row r="272" spans="3:16" s="141" customFormat="1" ht="13.2" outlineLevel="2">
      <c r="C272" s="165"/>
      <c r="E272" s="214" t="str">
        <f xml:space="preserve"> E$265</f>
        <v>Actual net totex for cost sharing reconciliation - WN - Real</v>
      </c>
      <c r="F272" s="214">
        <f t="shared" ref="F272:P272" si="91" xml:space="preserve"> F$265</f>
        <v>0</v>
      </c>
      <c r="G272" s="214" t="str">
        <f t="shared" si="91"/>
        <v>£m</v>
      </c>
      <c r="H272" s="214">
        <f t="shared" si="91"/>
        <v>0</v>
      </c>
      <c r="I272" s="196">
        <f t="shared" si="91"/>
        <v>0</v>
      </c>
      <c r="J272" s="196">
        <f t="shared" si="91"/>
        <v>0</v>
      </c>
      <c r="K272" s="196">
        <f t="shared" si="91"/>
        <v>771.14123624680337</v>
      </c>
      <c r="L272" s="196">
        <f t="shared" si="91"/>
        <v>796.64218769108425</v>
      </c>
      <c r="M272" s="196">
        <f t="shared" si="91"/>
        <v>881.85298814764644</v>
      </c>
      <c r="N272" s="196">
        <f t="shared" si="91"/>
        <v>961.71457181294761</v>
      </c>
      <c r="O272" s="196">
        <f t="shared" si="91"/>
        <v>747.92099956481206</v>
      </c>
      <c r="P272" s="196">
        <f t="shared" si="91"/>
        <v>0</v>
      </c>
    </row>
    <row r="273" spans="3:16" s="141" customFormat="1" ht="13.2" outlineLevel="2">
      <c r="C273" s="165"/>
      <c r="E273" s="214" t="str">
        <f>E269</f>
        <v>Performance related pay recovery mechanism adjustment  - WN - real</v>
      </c>
      <c r="F273" s="214">
        <f t="shared" ref="F273:P273" si="92">F269</f>
        <v>0</v>
      </c>
      <c r="G273" s="214" t="str">
        <f t="shared" si="92"/>
        <v>£m</v>
      </c>
      <c r="H273" s="214">
        <f t="shared" si="92"/>
        <v>0</v>
      </c>
      <c r="I273" s="214">
        <f t="shared" si="92"/>
        <v>0</v>
      </c>
      <c r="J273" s="214">
        <f t="shared" si="92"/>
        <v>0</v>
      </c>
      <c r="K273" s="214">
        <f t="shared" si="92"/>
        <v>0</v>
      </c>
      <c r="L273" s="214">
        <f t="shared" si="92"/>
        <v>0</v>
      </c>
      <c r="M273" s="214">
        <f t="shared" si="92"/>
        <v>0</v>
      </c>
      <c r="N273" s="214">
        <f t="shared" si="92"/>
        <v>0</v>
      </c>
      <c r="O273" s="214">
        <f t="shared" si="92"/>
        <v>0</v>
      </c>
      <c r="P273" s="214">
        <f t="shared" si="92"/>
        <v>0</v>
      </c>
    </row>
    <row r="274" spans="3:16" s="141" customFormat="1" ht="13.2" outlineLevel="2">
      <c r="C274" s="165"/>
      <c r="E274" s="186" t="str">
        <f>Time!E$54</f>
        <v>Forecast Period Flag</v>
      </c>
      <c r="F274" s="186">
        <f>Time!F$54</f>
        <v>0</v>
      </c>
      <c r="G274" s="186" t="str">
        <f>Time!G$54</f>
        <v>flag</v>
      </c>
      <c r="H274" s="186">
        <f>Time!H$54</f>
        <v>5</v>
      </c>
      <c r="I274" s="169">
        <f>Time!I$54</f>
        <v>0</v>
      </c>
      <c r="J274" s="169">
        <f>Time!J$54</f>
        <v>0</v>
      </c>
      <c r="K274" s="169">
        <f>Time!K$54</f>
        <v>1</v>
      </c>
      <c r="L274" s="169">
        <f>Time!L$54</f>
        <v>1</v>
      </c>
      <c r="M274" s="169">
        <f>Time!M$54</f>
        <v>1</v>
      </c>
      <c r="N274" s="169">
        <f>Time!N$54</f>
        <v>1</v>
      </c>
      <c r="O274" s="169">
        <f>Time!O$54</f>
        <v>1</v>
      </c>
      <c r="P274" s="169">
        <f>Time!P$54</f>
        <v>0</v>
      </c>
    </row>
    <row r="275" spans="3:16" s="141" customFormat="1" ht="13.2" outlineLevel="2">
      <c r="C275" s="165"/>
      <c r="E275" s="141" t="s">
        <v>758</v>
      </c>
      <c r="G275" s="141" t="s">
        <v>147</v>
      </c>
      <c r="H275" s="172">
        <f xml:space="preserve"> SUM(J275:P275)</f>
        <v>4159.2719834632935</v>
      </c>
      <c r="J275" s="168">
        <f xml:space="preserve"> (J272 + J273) * J274</f>
        <v>0</v>
      </c>
      <c r="K275" s="168">
        <f xml:space="preserve"> (K272 + K273) * K274</f>
        <v>771.14123624680337</v>
      </c>
      <c r="L275" s="168">
        <f t="shared" ref="L275:P275" si="93" xml:space="preserve"> (L272 + L273) * L274</f>
        <v>796.64218769108425</v>
      </c>
      <c r="M275" s="168">
        <f t="shared" si="93"/>
        <v>881.85298814764644</v>
      </c>
      <c r="N275" s="168">
        <f t="shared" si="93"/>
        <v>961.71457181294761</v>
      </c>
      <c r="O275" s="168">
        <f t="shared" si="93"/>
        <v>747.92099956481206</v>
      </c>
      <c r="P275" s="168">
        <f t="shared" si="93"/>
        <v>0</v>
      </c>
    </row>
    <row r="276" spans="3:16" s="141" customFormat="1" ht="13.2" outlineLevel="2">
      <c r="C276" s="165"/>
      <c r="F276" s="172"/>
      <c r="H276" s="172"/>
      <c r="J276" s="168"/>
      <c r="K276" s="168"/>
      <c r="L276" s="168"/>
      <c r="M276" s="168"/>
      <c r="N276" s="168"/>
      <c r="O276" s="168"/>
      <c r="P276" s="168"/>
    </row>
    <row r="277" spans="3:16" s="141" customFormat="1" ht="13.2" outlineLevel="2">
      <c r="C277" s="165"/>
      <c r="D277" s="3" t="s">
        <v>713</v>
      </c>
      <c r="F277" s="172"/>
      <c r="H277" s="172"/>
      <c r="J277" s="168"/>
      <c r="K277" s="168"/>
      <c r="L277" s="168"/>
      <c r="M277" s="168"/>
      <c r="N277" s="168"/>
      <c r="O277" s="168"/>
      <c r="P277" s="168"/>
    </row>
    <row r="278" spans="3:16" s="141" customFormat="1" ht="13.2" outlineLevel="2">
      <c r="C278" s="165"/>
      <c r="D278" s="3"/>
      <c r="E278" s="142" t="str">
        <f>InpActive!E$76</f>
        <v>Opex split profile - Cost sharing - WN</v>
      </c>
      <c r="F278" s="186">
        <f>InpActive!F$76</f>
        <v>0</v>
      </c>
      <c r="G278" s="142" t="str">
        <f>InpActive!G$76</f>
        <v>%</v>
      </c>
      <c r="H278" s="186">
        <f>InpActive!H$76</f>
        <v>0</v>
      </c>
      <c r="I278" s="169">
        <f>InpActive!I$76</f>
        <v>0</v>
      </c>
      <c r="J278" s="160">
        <f>InpActive!J$76</f>
        <v>0</v>
      </c>
      <c r="K278" s="160">
        <f ca="1">InpActive!K$76</f>
        <v>7.9769223526007946E-2</v>
      </c>
      <c r="L278" s="160">
        <f ca="1">InpActive!L$76</f>
        <v>7.8158412685573761E-2</v>
      </c>
      <c r="M278" s="160">
        <f ca="1">InpActive!M$76</f>
        <v>7.4781298692919884E-2</v>
      </c>
      <c r="N278" s="160">
        <f ca="1">InpActive!N$76</f>
        <v>7.1910989336810463E-2</v>
      </c>
      <c r="O278" s="160">
        <f ca="1">InpActive!O$76</f>
        <v>7.1486234622697903E-2</v>
      </c>
      <c r="P278" s="160">
        <f>InpActive!P$76</f>
        <v>0</v>
      </c>
    </row>
    <row r="279" spans="3:16" s="141" customFormat="1" ht="13.2" outlineLevel="2">
      <c r="C279" s="165"/>
      <c r="D279" s="3"/>
      <c r="E279" s="142" t="str">
        <f>InpActive!E$77</f>
        <v>Capex split profile - Cost sharing - WN</v>
      </c>
      <c r="F279" s="186">
        <f>InpActive!F$77</f>
        <v>0</v>
      </c>
      <c r="G279" s="142" t="str">
        <f>InpActive!G$77</f>
        <v>%</v>
      </c>
      <c r="H279" s="186">
        <f>InpActive!H$77</f>
        <v>0</v>
      </c>
      <c r="I279" s="169">
        <f>InpActive!I$77</f>
        <v>0</v>
      </c>
      <c r="J279" s="160">
        <f>InpActive!J$77</f>
        <v>0</v>
      </c>
      <c r="K279" s="160">
        <f ca="1">InpActive!K$77</f>
        <v>0.13114614118240805</v>
      </c>
      <c r="L279" s="160">
        <f ca="1">InpActive!L$77</f>
        <v>0.1381462858152821</v>
      </c>
      <c r="M279" s="160">
        <f ca="1">InpActive!M$77</f>
        <v>0.12671606637246316</v>
      </c>
      <c r="N279" s="160">
        <f ca="1">InpActive!N$77</f>
        <v>0.11905887320505634</v>
      </c>
      <c r="O279" s="160">
        <f ca="1">InpActive!O$77</f>
        <v>0.10882647456078046</v>
      </c>
      <c r="P279" s="160">
        <f>InpActive!P$77</f>
        <v>0</v>
      </c>
    </row>
    <row r="280" spans="3:16" s="141" customFormat="1" ht="13.2" outlineLevel="2">
      <c r="C280" s="165"/>
      <c r="D280" s="3"/>
      <c r="E280" s="141" t="s">
        <v>761</v>
      </c>
      <c r="F280" s="163"/>
      <c r="G280" s="141" t="s">
        <v>207</v>
      </c>
      <c r="H280" s="203">
        <f ca="1" xml:space="preserve"> SUM(J280:P280)</f>
        <v>1.0000000000000002</v>
      </c>
      <c r="J280" s="174">
        <f t="shared" ref="J280:P280" si="94" xml:space="preserve"> SUM(J278:J279)</f>
        <v>0</v>
      </c>
      <c r="K280" s="174">
        <f t="shared" ca="1" si="94"/>
        <v>0.21091536470841599</v>
      </c>
      <c r="L280" s="174">
        <f t="shared" ca="1" si="94"/>
        <v>0.21630469850085587</v>
      </c>
      <c r="M280" s="174">
        <f t="shared" ca="1" si="94"/>
        <v>0.20149736506538304</v>
      </c>
      <c r="N280" s="174">
        <f t="shared" ca="1" si="94"/>
        <v>0.19096986254186682</v>
      </c>
      <c r="O280" s="174">
        <f t="shared" ca="1" si="94"/>
        <v>0.18031270918347836</v>
      </c>
      <c r="P280" s="174">
        <f t="shared" si="94"/>
        <v>0</v>
      </c>
    </row>
    <row r="281" spans="3:16" s="141" customFormat="1" ht="13.2" outlineLevel="2">
      <c r="C281" s="165"/>
      <c r="D281" s="3"/>
      <c r="E281" s="141" t="s">
        <v>762</v>
      </c>
      <c r="F281" s="208">
        <f>H$227</f>
        <v>1</v>
      </c>
      <c r="G281" s="141" t="s">
        <v>207</v>
      </c>
      <c r="H281" s="203"/>
      <c r="J281" s="174"/>
      <c r="K281" s="174"/>
      <c r="L281" s="174"/>
      <c r="M281" s="174"/>
      <c r="N281" s="174"/>
      <c r="O281" s="174"/>
      <c r="P281" s="174"/>
    </row>
    <row r="282" spans="3:16" s="141" customFormat="1" ht="13.2" outlineLevel="2">
      <c r="C282" s="165"/>
      <c r="D282" s="3"/>
      <c r="F282" s="163"/>
    </row>
    <row r="283" spans="3:16" s="141" customFormat="1" ht="13.2" outlineLevel="2">
      <c r="C283" s="165"/>
      <c r="D283" s="3"/>
      <c r="E283" s="175" t="str">
        <f xml:space="preserve"> E$228</f>
        <v>Totex profile - Base costs - 5 year percentage - WN</v>
      </c>
      <c r="F283" s="181">
        <f xml:space="preserve"> F$228</f>
        <v>1</v>
      </c>
      <c r="G283" s="175" t="str">
        <f xml:space="preserve"> G$228</f>
        <v>%</v>
      </c>
    </row>
    <row r="284" spans="3:16" s="141" customFormat="1" ht="13.2" outlineLevel="2">
      <c r="C284" s="165"/>
      <c r="D284" s="3"/>
      <c r="E284" s="141" t="s">
        <v>763</v>
      </c>
      <c r="F284" s="16">
        <f xml:space="preserve"> IF(OR($F$283 = 1, F283 = 0), 0, 1)</f>
        <v>0</v>
      </c>
      <c r="G284" s="141" t="s">
        <v>697</v>
      </c>
    </row>
    <row r="285" spans="3:16" s="141" customFormat="1" ht="13.2" outlineLevel="2">
      <c r="C285" s="165"/>
      <c r="D285" s="3"/>
      <c r="F285" s="172"/>
      <c r="H285" s="172"/>
      <c r="J285" s="168"/>
      <c r="K285" s="168"/>
      <c r="L285" s="168"/>
      <c r="M285" s="168"/>
      <c r="N285" s="168"/>
      <c r="O285" s="168"/>
      <c r="P285" s="168"/>
    </row>
    <row r="286" spans="3:16" s="141" customFormat="1" ht="13.2" outlineLevel="2">
      <c r="C286" s="165"/>
      <c r="E286" s="142" t="str">
        <f>InpActive!E$84</f>
        <v>Net totex available for cost sharing - WN  - Real</v>
      </c>
      <c r="F286" s="186">
        <f ca="1">InpActive!F$84</f>
        <v>3610.8162238483628</v>
      </c>
      <c r="G286" s="142" t="str">
        <f>InpActive!G$84</f>
        <v>£m</v>
      </c>
    </row>
    <row r="287" spans="3:16" s="141" customFormat="1" ht="13.2" outlineLevel="2">
      <c r="C287" s="165"/>
      <c r="E287" s="141" t="str">
        <f xml:space="preserve"> E$280</f>
        <v>Totex profile - Cost Sharing - WN</v>
      </c>
      <c r="F287" s="210">
        <f t="shared" ref="F287:P287" si="95" xml:space="preserve"> F$280</f>
        <v>0</v>
      </c>
      <c r="G287" s="141" t="str">
        <f t="shared" si="95"/>
        <v>%</v>
      </c>
      <c r="H287" s="203">
        <f t="shared" ca="1" si="95"/>
        <v>1.0000000000000002</v>
      </c>
      <c r="I287" s="168">
        <f t="shared" si="95"/>
        <v>0</v>
      </c>
      <c r="J287" s="174">
        <f t="shared" si="95"/>
        <v>0</v>
      </c>
      <c r="K287" s="174">
        <f t="shared" ca="1" si="95"/>
        <v>0.21091536470841599</v>
      </c>
      <c r="L287" s="174">
        <f t="shared" ca="1" si="95"/>
        <v>0.21630469850085587</v>
      </c>
      <c r="M287" s="174">
        <f t="shared" ca="1" si="95"/>
        <v>0.20149736506538304</v>
      </c>
      <c r="N287" s="174">
        <f t="shared" ca="1" si="95"/>
        <v>0.19096986254186682</v>
      </c>
      <c r="O287" s="174">
        <f t="shared" ca="1" si="95"/>
        <v>0.18031270918347836</v>
      </c>
      <c r="P287" s="174">
        <f t="shared" si="95"/>
        <v>0</v>
      </c>
    </row>
    <row r="288" spans="3:16" s="141" customFormat="1" ht="13.2" outlineLevel="2">
      <c r="C288" s="165"/>
      <c r="E288" s="141" t="s">
        <v>764</v>
      </c>
      <c r="G288" s="141" t="s">
        <v>147</v>
      </c>
      <c r="H288" s="172">
        <f ca="1" xml:space="preserve"> SUM(J288:P288)</f>
        <v>3610.8162238483628</v>
      </c>
      <c r="J288" s="210">
        <f t="shared" ref="J288:P288" ca="1" si="96" xml:space="preserve"> J287 * $F286</f>
        <v>0</v>
      </c>
      <c r="K288" s="210">
        <f t="shared" ca="1" si="96"/>
        <v>761.57662074804284</v>
      </c>
      <c r="L288" s="210">
        <f t="shared" ca="1" si="96"/>
        <v>781.03651464151903</v>
      </c>
      <c r="M288" s="210">
        <f t="shared" ca="1" si="96"/>
        <v>727.56995484078141</v>
      </c>
      <c r="N288" s="210">
        <f t="shared" ca="1" si="96"/>
        <v>689.55707793226441</v>
      </c>
      <c r="O288" s="210">
        <f t="shared" ca="1" si="96"/>
        <v>651.07605568575536</v>
      </c>
      <c r="P288" s="210">
        <f t="shared" ca="1" si="96"/>
        <v>0</v>
      </c>
    </row>
    <row r="289" spans="3:16" s="141" customFormat="1" ht="13.2" outlineLevel="2">
      <c r="C289" s="165"/>
      <c r="H289" s="172"/>
      <c r="J289" s="210"/>
      <c r="K289" s="210"/>
      <c r="L289" s="210"/>
      <c r="M289" s="210"/>
      <c r="N289" s="210"/>
      <c r="O289" s="210"/>
      <c r="P289" s="210"/>
    </row>
    <row r="290" spans="3:16" s="141" customFormat="1" ht="13.2" outlineLevel="2">
      <c r="C290" s="165"/>
      <c r="E290" s="141" t="str">
        <f>E$288</f>
        <v>Net totex available for cost sharing profiled - WN - Real</v>
      </c>
      <c r="F290" s="210">
        <f t="shared" ref="F290:P290" si="97">F$288</f>
        <v>0</v>
      </c>
      <c r="G290" s="141" t="str">
        <f t="shared" si="97"/>
        <v>£m</v>
      </c>
      <c r="H290" s="172">
        <f t="shared" ca="1" si="97"/>
        <v>3610.8162238483628</v>
      </c>
      <c r="I290" s="172">
        <f t="shared" si="97"/>
        <v>0</v>
      </c>
      <c r="J290" s="210">
        <f t="shared" ca="1" si="97"/>
        <v>0</v>
      </c>
      <c r="K290" s="210">
        <f t="shared" ca="1" si="97"/>
        <v>761.57662074804284</v>
      </c>
      <c r="L290" s="210">
        <f t="shared" ca="1" si="97"/>
        <v>781.03651464151903</v>
      </c>
      <c r="M290" s="210">
        <f t="shared" ca="1" si="97"/>
        <v>727.56995484078141</v>
      </c>
      <c r="N290" s="210">
        <f t="shared" ca="1" si="97"/>
        <v>689.55707793226441</v>
      </c>
      <c r="O290" s="210">
        <f t="shared" ca="1" si="97"/>
        <v>651.07605568575536</v>
      </c>
      <c r="P290" s="210">
        <f t="shared" ca="1" si="97"/>
        <v>0</v>
      </c>
    </row>
    <row r="291" spans="3:16" s="141" customFormat="1" ht="13.2" outlineLevel="2">
      <c r="C291" s="165"/>
      <c r="E291" s="141" t="str">
        <f t="shared" ref="E291:P291" si="98" xml:space="preserve"> E$252</f>
        <v>Variance to forecast totex for wage adjustment - WN</v>
      </c>
      <c r="F291" s="210">
        <f t="shared" si="98"/>
        <v>0</v>
      </c>
      <c r="G291" s="141" t="str">
        <f t="shared" si="98"/>
        <v>£m</v>
      </c>
      <c r="H291" s="172">
        <f t="shared" si="98"/>
        <v>-17.99311317930335</v>
      </c>
      <c r="I291" s="172">
        <f t="shared" si="98"/>
        <v>0</v>
      </c>
      <c r="J291" s="210">
        <f t="shared" si="98"/>
        <v>0</v>
      </c>
      <c r="K291" s="210">
        <f t="shared" si="98"/>
        <v>2.7556980378644766</v>
      </c>
      <c r="L291" s="210">
        <f t="shared" si="98"/>
        <v>-1.3517116952480137</v>
      </c>
      <c r="M291" s="210">
        <f t="shared" si="98"/>
        <v>-5.0239512919087019</v>
      </c>
      <c r="N291" s="210">
        <f t="shared" si="98"/>
        <v>-7.2886955462525123</v>
      </c>
      <c r="O291" s="210">
        <f t="shared" si="98"/>
        <v>-7.0844526837585988</v>
      </c>
      <c r="P291" s="210">
        <f t="shared" si="98"/>
        <v>0</v>
      </c>
    </row>
    <row r="292" spans="3:16" s="141" customFormat="1" ht="13.2" outlineLevel="2">
      <c r="C292" s="165"/>
      <c r="E292" s="186" t="str">
        <f>InpActive!E$87</f>
        <v>Total final WINEP reconciliation - WN - real</v>
      </c>
      <c r="F292" s="186">
        <f>InpActive!F$87</f>
        <v>0</v>
      </c>
      <c r="G292" s="186" t="str">
        <f>InpActive!G$87</f>
        <v>£m</v>
      </c>
      <c r="H292" s="186">
        <f>InpActive!H$87</f>
        <v>0</v>
      </c>
      <c r="I292" s="186">
        <f>InpActive!I$87</f>
        <v>0</v>
      </c>
      <c r="J292" s="186">
        <f>InpActive!J$87</f>
        <v>0</v>
      </c>
      <c r="K292" s="186">
        <f>InpActive!K$87</f>
        <v>0</v>
      </c>
      <c r="L292" s="186">
        <f>InpActive!L$87</f>
        <v>0</v>
      </c>
      <c r="M292" s="186">
        <f>InpActive!M$87</f>
        <v>0</v>
      </c>
      <c r="N292" s="186">
        <f>InpActive!N$87</f>
        <v>0</v>
      </c>
      <c r="O292" s="186">
        <f>InpActive!O$87</f>
        <v>0</v>
      </c>
      <c r="P292" s="186">
        <f>InpActive!P$87</f>
        <v>0</v>
      </c>
    </row>
    <row r="293" spans="3:16" s="141" customFormat="1" ht="13.2" outlineLevel="2">
      <c r="C293" s="165"/>
      <c r="E293" s="168" t="str">
        <f>E269</f>
        <v>Performance related pay recovery mechanism adjustment  - WN - real</v>
      </c>
      <c r="F293" s="168">
        <f t="shared" ref="F293:P293" si="99">F269</f>
        <v>0</v>
      </c>
      <c r="G293" s="168" t="str">
        <f t="shared" si="99"/>
        <v>£m</v>
      </c>
      <c r="H293" s="168">
        <f t="shared" si="99"/>
        <v>0</v>
      </c>
      <c r="I293" s="168">
        <f t="shared" si="99"/>
        <v>0</v>
      </c>
      <c r="J293" s="168">
        <f t="shared" si="99"/>
        <v>0</v>
      </c>
      <c r="K293" s="168">
        <f t="shared" si="99"/>
        <v>0</v>
      </c>
      <c r="L293" s="168">
        <f t="shared" si="99"/>
        <v>0</v>
      </c>
      <c r="M293" s="168">
        <f t="shared" si="99"/>
        <v>0</v>
      </c>
      <c r="N293" s="168">
        <f t="shared" si="99"/>
        <v>0</v>
      </c>
      <c r="O293" s="168">
        <f t="shared" si="99"/>
        <v>0</v>
      </c>
      <c r="P293" s="168">
        <f t="shared" si="99"/>
        <v>0</v>
      </c>
    </row>
    <row r="294" spans="3:16" s="141" customFormat="1" ht="13.2" outlineLevel="2">
      <c r="C294" s="165"/>
      <c r="E294" s="141" t="s">
        <v>765</v>
      </c>
      <c r="G294" s="141" t="s">
        <v>147</v>
      </c>
      <c r="H294" s="172">
        <f ca="1" xml:space="preserve"> SUM(J294:P294)</f>
        <v>3592.8231106690596</v>
      </c>
      <c r="J294" s="210">
        <f ca="1">SUM(J290:J293)</f>
        <v>0</v>
      </c>
      <c r="K294" s="210">
        <f ca="1">SUM(K290:K293)</f>
        <v>764.33231878590732</v>
      </c>
      <c r="L294" s="210">
        <f ca="1">SUM(L290:L293)</f>
        <v>779.68480294627102</v>
      </c>
      <c r="M294" s="210">
        <f t="shared" ref="M294:P294" ca="1" si="100">SUM(M290:M293)</f>
        <v>722.5460035488727</v>
      </c>
      <c r="N294" s="210">
        <f t="shared" ca="1" si="100"/>
        <v>682.26838238601192</v>
      </c>
      <c r="O294" s="210">
        <f t="shared" ca="1" si="100"/>
        <v>643.99160300199674</v>
      </c>
      <c r="P294" s="210">
        <f t="shared" ca="1" si="100"/>
        <v>0</v>
      </c>
    </row>
    <row r="295" spans="3:16" s="141" customFormat="1" ht="13.2" outlineLevel="2">
      <c r="C295" s="165"/>
      <c r="F295" s="172"/>
      <c r="H295" s="172"/>
      <c r="J295" s="210"/>
      <c r="K295" s="210"/>
      <c r="L295" s="210"/>
      <c r="M295" s="210"/>
      <c r="N295" s="210"/>
      <c r="O295" s="210"/>
      <c r="P295" s="210"/>
    </row>
    <row r="296" spans="3:16" s="141" customFormat="1" ht="13.2" outlineLevel="2">
      <c r="C296" s="165"/>
      <c r="D296" s="165" t="s">
        <v>719</v>
      </c>
      <c r="F296" s="172"/>
      <c r="H296" s="172"/>
      <c r="J296" s="210"/>
      <c r="K296" s="210"/>
      <c r="L296" s="210"/>
      <c r="M296" s="210"/>
      <c r="N296" s="210"/>
      <c r="O296" s="210"/>
      <c r="P296" s="210"/>
    </row>
    <row r="297" spans="3:16" s="141" customFormat="1" ht="13.2" outlineLevel="2">
      <c r="C297" s="165"/>
      <c r="E297" s="143" t="str">
        <f t="shared" ref="E297:P297" si="101" xml:space="preserve"> E$275</f>
        <v>Actual net totex for cost sharing reconciliation - WN - Real</v>
      </c>
      <c r="F297" s="172">
        <f t="shared" si="101"/>
        <v>0</v>
      </c>
      <c r="G297" s="141" t="str">
        <f t="shared" si="101"/>
        <v>£m</v>
      </c>
      <c r="H297" s="172">
        <f t="shared" si="101"/>
        <v>4159.2719834632935</v>
      </c>
      <c r="I297" s="141">
        <f t="shared" si="101"/>
        <v>0</v>
      </c>
      <c r="J297" s="168">
        <f t="shared" si="101"/>
        <v>0</v>
      </c>
      <c r="K297" s="168">
        <f t="shared" si="101"/>
        <v>771.14123624680337</v>
      </c>
      <c r="L297" s="168">
        <f t="shared" si="101"/>
        <v>796.64218769108425</v>
      </c>
      <c r="M297" s="168">
        <f t="shared" si="101"/>
        <v>881.85298814764644</v>
      </c>
      <c r="N297" s="168">
        <f t="shared" si="101"/>
        <v>961.71457181294761</v>
      </c>
      <c r="O297" s="168">
        <f t="shared" si="101"/>
        <v>747.92099956481206</v>
      </c>
      <c r="P297" s="168">
        <f t="shared" si="101"/>
        <v>0</v>
      </c>
    </row>
    <row r="298" spans="3:16" s="141" customFormat="1" ht="13.2" outlineLevel="2">
      <c r="C298" s="165"/>
      <c r="E298" s="143" t="str">
        <f t="shared" ref="E298:P298" si="102" xml:space="preserve"> E$294</f>
        <v>Net totex available for cost sharing after adjustments profiled - WN - Real</v>
      </c>
      <c r="F298" s="172">
        <f t="shared" si="102"/>
        <v>0</v>
      </c>
      <c r="G298" s="141" t="str">
        <f t="shared" si="102"/>
        <v>£m</v>
      </c>
      <c r="H298" s="172">
        <f t="shared" ca="1" si="102"/>
        <v>3592.8231106690596</v>
      </c>
      <c r="I298" s="141">
        <f t="shared" si="102"/>
        <v>0</v>
      </c>
      <c r="J298" s="168">
        <f t="shared" ca="1" si="102"/>
        <v>0</v>
      </c>
      <c r="K298" s="168">
        <f t="shared" ca="1" si="102"/>
        <v>764.33231878590732</v>
      </c>
      <c r="L298" s="168">
        <f t="shared" ca="1" si="102"/>
        <v>779.68480294627102</v>
      </c>
      <c r="M298" s="168">
        <f t="shared" ca="1" si="102"/>
        <v>722.5460035488727</v>
      </c>
      <c r="N298" s="168">
        <f t="shared" ca="1" si="102"/>
        <v>682.26838238601192</v>
      </c>
      <c r="O298" s="168">
        <f t="shared" ca="1" si="102"/>
        <v>643.99160300199674</v>
      </c>
      <c r="P298" s="168">
        <f t="shared" ca="1" si="102"/>
        <v>0</v>
      </c>
    </row>
    <row r="299" spans="3:16" s="141" customFormat="1" ht="13.2" outlineLevel="2">
      <c r="C299" s="165"/>
      <c r="E299" s="143" t="s">
        <v>766</v>
      </c>
      <c r="F299" s="172"/>
      <c r="G299" s="141" t="s">
        <v>147</v>
      </c>
      <c r="H299" s="172">
        <f ca="1" xml:space="preserve"> SUM(J299:P299)</f>
        <v>566.44887279423403</v>
      </c>
      <c r="J299" s="168">
        <f t="shared" ref="J299:P299" ca="1" si="103" xml:space="preserve"> J297 - J298</f>
        <v>0</v>
      </c>
      <c r="K299" s="168">
        <f t="shared" ca="1" si="103"/>
        <v>6.8089174608960548</v>
      </c>
      <c r="L299" s="168">
        <f t="shared" ca="1" si="103"/>
        <v>16.957384744813226</v>
      </c>
      <c r="M299" s="168">
        <f t="shared" ca="1" si="103"/>
        <v>159.30698459877374</v>
      </c>
      <c r="N299" s="168">
        <f t="shared" ca="1" si="103"/>
        <v>279.44618942693569</v>
      </c>
      <c r="O299" s="168">
        <f t="shared" ca="1" si="103"/>
        <v>103.92939656281533</v>
      </c>
      <c r="P299" s="168">
        <f t="shared" ca="1" si="103"/>
        <v>0</v>
      </c>
    </row>
    <row r="300" spans="3:16" s="141" customFormat="1" ht="13.2" outlineLevel="2">
      <c r="C300" s="165"/>
      <c r="E300" s="143"/>
      <c r="F300" s="172"/>
      <c r="G300" s="143"/>
    </row>
    <row r="301" spans="3:16" s="141" customFormat="1" ht="13.2" outlineLevel="2">
      <c r="C301" s="165"/>
      <c r="D301" s="165" t="s">
        <v>721</v>
      </c>
      <c r="E301" s="143"/>
      <c r="F301" s="172"/>
      <c r="G301" s="143"/>
    </row>
    <row r="302" spans="3:16" s="141" customFormat="1" ht="13.2" outlineLevel="2">
      <c r="C302" s="165"/>
      <c r="D302" s="165"/>
      <c r="E302" s="199" t="str">
        <f xml:space="preserve"> InpActive!E$288</f>
        <v>Financing cost index</v>
      </c>
      <c r="F302" s="206">
        <f xml:space="preserve"> InpActive!F$288</f>
        <v>0</v>
      </c>
      <c r="G302" s="199" t="str">
        <f xml:space="preserve"> InpActive!G$288</f>
        <v>Index</v>
      </c>
      <c r="H302" s="206">
        <f xml:space="preserve"> InpActive!H$288</f>
        <v>0</v>
      </c>
      <c r="I302" s="206">
        <f xml:space="preserve"> InpActive!I$288</f>
        <v>0</v>
      </c>
      <c r="J302" s="206">
        <f xml:space="preserve"> InpActive!J$288</f>
        <v>0</v>
      </c>
      <c r="K302" s="206">
        <f xml:space="preserve"> InpActive!K$288</f>
        <v>4</v>
      </c>
      <c r="L302" s="206">
        <f xml:space="preserve"> InpActive!L$288</f>
        <v>3</v>
      </c>
      <c r="M302" s="206">
        <f xml:space="preserve"> InpActive!M$288</f>
        <v>2</v>
      </c>
      <c r="N302" s="206">
        <f xml:space="preserve"> InpActive!N$288</f>
        <v>1</v>
      </c>
      <c r="O302" s="206">
        <f xml:space="preserve"> InpActive!O$288</f>
        <v>0</v>
      </c>
      <c r="P302" s="206">
        <f xml:space="preserve"> InpActive!P$288</f>
        <v>0</v>
      </c>
    </row>
    <row r="303" spans="3:16" s="141" customFormat="1" ht="13.2" outlineLevel="2">
      <c r="C303" s="165"/>
      <c r="D303" s="165"/>
      <c r="E303" s="199" t="str">
        <f xml:space="preserve"> InpActive!E$291</f>
        <v>Real WACC CPIH Deflated - WN</v>
      </c>
      <c r="F303" s="205">
        <f xml:space="preserve"> InpActive!F$291</f>
        <v>2.92E-2</v>
      </c>
      <c r="G303" s="199" t="str">
        <f xml:space="preserve"> InpActive!G$291</f>
        <v>%</v>
      </c>
      <c r="H303" s="199"/>
      <c r="I303" s="199"/>
      <c r="J303" s="199"/>
      <c r="K303" s="199"/>
      <c r="L303" s="199"/>
      <c r="M303" s="199"/>
      <c r="N303" s="199"/>
      <c r="O303" s="199"/>
      <c r="P303" s="199"/>
    </row>
    <row r="304" spans="3:16" s="141" customFormat="1" ht="13.2" outlineLevel="2">
      <c r="C304" s="165"/>
      <c r="D304" s="165"/>
      <c r="E304" s="298" t="s">
        <v>767</v>
      </c>
      <c r="F304" s="298"/>
      <c r="G304" s="298" t="s">
        <v>723</v>
      </c>
      <c r="H304" s="298"/>
      <c r="I304" s="298"/>
      <c r="J304" s="299">
        <f t="shared" ref="J304:P304" si="104">(1+$F303) ^ J302</f>
        <v>1</v>
      </c>
      <c r="K304" s="299">
        <f t="shared" si="104"/>
        <v>1.122016155346969</v>
      </c>
      <c r="L304" s="299">
        <f t="shared" si="104"/>
        <v>1.0901828170879997</v>
      </c>
      <c r="M304" s="299">
        <f t="shared" si="104"/>
        <v>1.0592526399999997</v>
      </c>
      <c r="N304" s="299">
        <f t="shared" si="104"/>
        <v>1.0291999999999999</v>
      </c>
      <c r="O304" s="299">
        <f t="shared" si="104"/>
        <v>1</v>
      </c>
      <c r="P304" s="299">
        <f t="shared" si="104"/>
        <v>1</v>
      </c>
    </row>
    <row r="305" spans="1:16" s="141" customFormat="1" ht="13.2" outlineLevel="2">
      <c r="C305" s="165"/>
      <c r="D305" s="165"/>
      <c r="E305" s="143"/>
      <c r="F305" s="172"/>
      <c r="G305" s="143"/>
    </row>
    <row r="306" spans="1:16" s="141" customFormat="1" ht="13.2" outlineLevel="2">
      <c r="C306" s="165"/>
      <c r="E306" s="143" t="str">
        <f t="shared" ref="E306:P306" si="105" xml:space="preserve"> E$299</f>
        <v>Variance to forecast net totex for cost sharing - WN</v>
      </c>
      <c r="F306" s="172">
        <f t="shared" si="105"/>
        <v>0</v>
      </c>
      <c r="G306" s="141" t="str">
        <f t="shared" si="105"/>
        <v>£m</v>
      </c>
      <c r="H306" s="172">
        <f t="shared" ca="1" si="105"/>
        <v>566.44887279423403</v>
      </c>
      <c r="I306" s="141">
        <f t="shared" si="105"/>
        <v>0</v>
      </c>
      <c r="J306" s="168">
        <f t="shared" ca="1" si="105"/>
        <v>0</v>
      </c>
      <c r="K306" s="168">
        <f t="shared" ca="1" si="105"/>
        <v>6.8089174608960548</v>
      </c>
      <c r="L306" s="168">
        <f t="shared" ca="1" si="105"/>
        <v>16.957384744813226</v>
      </c>
      <c r="M306" s="168">
        <f t="shared" ca="1" si="105"/>
        <v>159.30698459877374</v>
      </c>
      <c r="N306" s="168">
        <f t="shared" ca="1" si="105"/>
        <v>279.44618942693569</v>
      </c>
      <c r="O306" s="168">
        <f t="shared" ca="1" si="105"/>
        <v>103.92939656281533</v>
      </c>
      <c r="P306" s="168">
        <f t="shared" ca="1" si="105"/>
        <v>0</v>
      </c>
    </row>
    <row r="307" spans="1:16" s="141" customFormat="1" ht="13.2" outlineLevel="2">
      <c r="C307" s="165"/>
      <c r="E307" s="210" t="str">
        <f t="shared" ref="E307:P307" si="106" xml:space="preserve"> E$304</f>
        <v>Time value of money factor - WN</v>
      </c>
      <c r="F307" s="210">
        <f t="shared" si="106"/>
        <v>0</v>
      </c>
      <c r="G307" s="210" t="str">
        <f t="shared" si="106"/>
        <v>Factor</v>
      </c>
      <c r="H307" s="210">
        <f t="shared" si="106"/>
        <v>0</v>
      </c>
      <c r="I307" s="168">
        <f t="shared" si="106"/>
        <v>0</v>
      </c>
      <c r="J307" s="168">
        <f t="shared" si="106"/>
        <v>1</v>
      </c>
      <c r="K307" s="168">
        <f t="shared" si="106"/>
        <v>1.122016155346969</v>
      </c>
      <c r="L307" s="168">
        <f t="shared" si="106"/>
        <v>1.0901828170879997</v>
      </c>
      <c r="M307" s="168">
        <f t="shared" si="106"/>
        <v>1.0592526399999997</v>
      </c>
      <c r="N307" s="168">
        <f t="shared" si="106"/>
        <v>1.0291999999999999</v>
      </c>
      <c r="O307" s="168">
        <f t="shared" si="106"/>
        <v>1</v>
      </c>
      <c r="P307" s="168">
        <f t="shared" si="106"/>
        <v>1</v>
      </c>
    </row>
    <row r="308" spans="1:16" s="141" customFormat="1" ht="13.2" outlineLevel="2">
      <c r="C308" s="165"/>
      <c r="E308" s="141" t="s">
        <v>768</v>
      </c>
      <c r="F308" s="172"/>
      <c r="G308" s="141" t="s">
        <v>147</v>
      </c>
      <c r="H308" s="172">
        <f ca="1" xml:space="preserve"> SUM(J308:P308)</f>
        <v>586.40812359080292</v>
      </c>
      <c r="J308" s="172">
        <f t="shared" ref="J308:P308" ca="1" si="107" xml:space="preserve"> J306 * J307</f>
        <v>0</v>
      </c>
      <c r="K308" s="172">
        <f t="shared" ca="1" si="107"/>
        <v>7.6397153915494371</v>
      </c>
      <c r="L308" s="172">
        <f t="shared" ca="1" si="107"/>
        <v>18.486649471545554</v>
      </c>
      <c r="M308" s="172">
        <f t="shared" ca="1" si="107"/>
        <v>168.74634400669038</v>
      </c>
      <c r="N308" s="172">
        <f t="shared" ca="1" si="107"/>
        <v>287.60601815820218</v>
      </c>
      <c r="O308" s="172">
        <f t="shared" ca="1" si="107"/>
        <v>103.92939656281533</v>
      </c>
      <c r="P308" s="172">
        <f t="shared" ca="1" si="107"/>
        <v>0</v>
      </c>
    </row>
    <row r="309" spans="1:16" s="141" customFormat="1" ht="13.2" outlineLevel="2">
      <c r="C309" s="165"/>
      <c r="E309" s="141" t="s">
        <v>769</v>
      </c>
      <c r="F309" s="172">
        <f ca="1" xml:space="preserve"> $H308</f>
        <v>586.40812359080292</v>
      </c>
      <c r="G309" s="143" t="s">
        <v>147</v>
      </c>
    </row>
    <row r="310" spans="1:16" s="141" customFormat="1" ht="13.2" outlineLevel="2">
      <c r="C310" s="165"/>
      <c r="F310" s="172"/>
      <c r="G310" s="143"/>
    </row>
    <row r="311" spans="1:16" s="141" customFormat="1" ht="13.2" outlineLevel="2">
      <c r="C311" s="165"/>
      <c r="D311" s="165" t="s">
        <v>726</v>
      </c>
      <c r="H311" s="172"/>
      <c r="J311" s="168"/>
      <c r="K311" s="168"/>
      <c r="L311" s="168"/>
      <c r="M311" s="168"/>
      <c r="N311" s="168"/>
      <c r="O311" s="168"/>
      <c r="P311" s="168"/>
    </row>
    <row r="312" spans="1:16" s="141" customFormat="1" ht="13.2" outlineLevel="2">
      <c r="A312" s="357"/>
      <c r="B312" s="357"/>
      <c r="C312" s="357"/>
      <c r="D312" s="357"/>
      <c r="E312" s="172" t="str">
        <f t="shared" ref="E312:I312" si="108">E308</f>
        <v>Time adjusted variance to forecast net totex for cost sharing - WN</v>
      </c>
      <c r="F312" s="172">
        <f t="shared" si="108"/>
        <v>0</v>
      </c>
      <c r="G312" s="172" t="str">
        <f t="shared" si="108"/>
        <v>£m</v>
      </c>
      <c r="H312" s="172">
        <f t="shared" ca="1" si="108"/>
        <v>586.40812359080292</v>
      </c>
      <c r="I312" s="172">
        <f t="shared" si="108"/>
        <v>0</v>
      </c>
      <c r="J312" s="172">
        <f ca="1">J308</f>
        <v>0</v>
      </c>
      <c r="K312" s="172">
        <f t="shared" ref="K312:P312" ca="1" si="109">K308</f>
        <v>7.6397153915494371</v>
      </c>
      <c r="L312" s="172">
        <f t="shared" ca="1" si="109"/>
        <v>18.486649471545554</v>
      </c>
      <c r="M312" s="172">
        <f t="shared" ca="1" si="109"/>
        <v>168.74634400669038</v>
      </c>
      <c r="N312" s="172">
        <f t="shared" ca="1" si="109"/>
        <v>287.60601815820218</v>
      </c>
      <c r="O312" s="172">
        <f t="shared" ca="1" si="109"/>
        <v>103.92939656281533</v>
      </c>
      <c r="P312" s="172">
        <f t="shared" ca="1" si="109"/>
        <v>0</v>
      </c>
    </row>
    <row r="313" spans="1:16" s="141" customFormat="1" ht="13.2" outlineLevel="2">
      <c r="A313" s="357"/>
      <c r="B313" s="357"/>
      <c r="C313" s="357"/>
      <c r="D313" s="357"/>
      <c r="E313" s="168" t="str">
        <f ca="1">E$45</f>
        <v>Active Sharing Rate - Underperformance Rate - WN</v>
      </c>
      <c r="F313" s="168">
        <f t="shared" ref="F313:I313" ca="1" si="110">F$45</f>
        <v>0</v>
      </c>
      <c r="G313" s="168" t="str">
        <f t="shared" si="110"/>
        <v>%</v>
      </c>
      <c r="H313" s="168">
        <f t="shared" si="110"/>
        <v>0</v>
      </c>
      <c r="I313" s="168">
        <f t="shared" si="110"/>
        <v>0</v>
      </c>
      <c r="J313" s="208">
        <f ca="1">J$45</f>
        <v>0</v>
      </c>
      <c r="K313" s="208">
        <f t="shared" ref="K313:P313" ca="1" si="111">K$45</f>
        <v>0.75</v>
      </c>
      <c r="L313" s="208">
        <f t="shared" ca="1" si="111"/>
        <v>0.75</v>
      </c>
      <c r="M313" s="208">
        <f t="shared" ca="1" si="111"/>
        <v>0.75</v>
      </c>
      <c r="N313" s="208">
        <f t="shared" ca="1" si="111"/>
        <v>0.75</v>
      </c>
      <c r="O313" s="208">
        <f t="shared" ca="1" si="111"/>
        <v>0.6</v>
      </c>
      <c r="P313" s="208">
        <f t="shared" ca="1" si="111"/>
        <v>0</v>
      </c>
    </row>
    <row r="314" spans="1:16" s="141" customFormat="1" ht="13.2" outlineLevel="2">
      <c r="A314" s="357"/>
      <c r="B314" s="357"/>
      <c r="C314" s="357"/>
      <c r="D314" s="357"/>
      <c r="E314" s="141" t="s">
        <v>770</v>
      </c>
      <c r="G314" s="141" t="s">
        <v>147</v>
      </c>
      <c r="J314" s="214">
        <f ca="1" xml:space="preserve"> J312 * (1-J313)</f>
        <v>0</v>
      </c>
      <c r="K314" s="214">
        <f t="shared" ref="K314:P314" ca="1" si="112" xml:space="preserve"> K312 * (1-K313)</f>
        <v>1.9099288478873593</v>
      </c>
      <c r="L314" s="214">
        <f t="shared" ca="1" si="112"/>
        <v>4.6216623678863886</v>
      </c>
      <c r="M314" s="214">
        <f t="shared" ca="1" si="112"/>
        <v>42.186586001672595</v>
      </c>
      <c r="N314" s="214">
        <f t="shared" ca="1" si="112"/>
        <v>71.901504539550544</v>
      </c>
      <c r="O314" s="214">
        <f t="shared" ca="1" si="112"/>
        <v>41.571758625126137</v>
      </c>
      <c r="P314" s="214">
        <f t="shared" ca="1" si="112"/>
        <v>0</v>
      </c>
    </row>
    <row r="315" spans="1:16" s="141" customFormat="1" ht="13.2" outlineLevel="2">
      <c r="A315" s="357"/>
      <c r="B315" s="357"/>
      <c r="C315" s="357"/>
      <c r="D315" s="357"/>
      <c r="E315" s="141" t="s">
        <v>771</v>
      </c>
      <c r="F315" s="214">
        <f ca="1" xml:space="preserve"> SUM(J314:P314)</f>
        <v>162.19144038212301</v>
      </c>
      <c r="G315" s="141" t="s">
        <v>147</v>
      </c>
      <c r="J315" s="214"/>
      <c r="K315" s="214"/>
      <c r="L315" s="214"/>
      <c r="M315" s="214"/>
      <c r="N315" s="214"/>
      <c r="O315" s="214"/>
      <c r="P315" s="214"/>
    </row>
    <row r="316" spans="1:16" s="141" customFormat="1" ht="13.2" outlineLevel="2">
      <c r="E316" s="280"/>
      <c r="F316" s="198"/>
      <c r="G316" s="280"/>
    </row>
    <row r="317" spans="1:16" s="141" customFormat="1" ht="13.2" outlineLevel="2">
      <c r="E317" s="142" t="str">
        <f xml:space="preserve"> InpActive!E$98</f>
        <v>Ex ante allowance above Ofwat forecast  - Water Network - Real</v>
      </c>
      <c r="F317" s="186">
        <f xml:space="preserve"> InpActive!F$98</f>
        <v>0</v>
      </c>
      <c r="G317" s="142" t="str">
        <f xml:space="preserve"> InpActive!G$98</f>
        <v>£m</v>
      </c>
    </row>
    <row r="318" spans="1:16" s="141" customFormat="1" ht="13.2" outlineLevel="2">
      <c r="E318" s="141" t="str">
        <f xml:space="preserve"> E$280</f>
        <v>Totex profile - Cost Sharing - WN</v>
      </c>
      <c r="F318" s="210">
        <f t="shared" ref="F318:P318" si="113" xml:space="preserve"> F$280</f>
        <v>0</v>
      </c>
      <c r="G318" s="141" t="str">
        <f t="shared" si="113"/>
        <v>%</v>
      </c>
      <c r="H318" s="203">
        <f t="shared" ca="1" si="113"/>
        <v>1.0000000000000002</v>
      </c>
      <c r="I318" s="168">
        <f t="shared" si="113"/>
        <v>0</v>
      </c>
      <c r="J318" s="174">
        <f t="shared" si="113"/>
        <v>0</v>
      </c>
      <c r="K318" s="174">
        <f t="shared" ca="1" si="113"/>
        <v>0.21091536470841599</v>
      </c>
      <c r="L318" s="174">
        <f t="shared" ca="1" si="113"/>
        <v>0.21630469850085587</v>
      </c>
      <c r="M318" s="174">
        <f t="shared" ca="1" si="113"/>
        <v>0.20149736506538304</v>
      </c>
      <c r="N318" s="174">
        <f t="shared" ca="1" si="113"/>
        <v>0.19096986254186682</v>
      </c>
      <c r="O318" s="174">
        <f t="shared" ca="1" si="113"/>
        <v>0.18031270918347836</v>
      </c>
      <c r="P318" s="174">
        <f t="shared" si="113"/>
        <v>0</v>
      </c>
    </row>
    <row r="319" spans="1:16" s="141" customFormat="1" ht="13.2" outlineLevel="2">
      <c r="E319" s="141" t="s">
        <v>772</v>
      </c>
      <c r="G319" s="141" t="s">
        <v>147</v>
      </c>
      <c r="H319" s="172">
        <f ca="1" xml:space="preserve"> SUM(J319:P319)</f>
        <v>0</v>
      </c>
      <c r="J319" s="168">
        <f t="shared" ref="J319:P319" si="114" xml:space="preserve"> J318 * $F317</f>
        <v>0</v>
      </c>
      <c r="K319" s="168">
        <f t="shared" ca="1" si="114"/>
        <v>0</v>
      </c>
      <c r="L319" s="168">
        <f t="shared" ca="1" si="114"/>
        <v>0</v>
      </c>
      <c r="M319" s="168">
        <f t="shared" ca="1" si="114"/>
        <v>0</v>
      </c>
      <c r="N319" s="168">
        <f t="shared" ca="1" si="114"/>
        <v>0</v>
      </c>
      <c r="O319" s="168">
        <f t="shared" ca="1" si="114"/>
        <v>0</v>
      </c>
      <c r="P319" s="168">
        <f t="shared" si="114"/>
        <v>0</v>
      </c>
    </row>
    <row r="320" spans="1:16" s="141" customFormat="1" ht="13.2" outlineLevel="2">
      <c r="E320" s="280"/>
      <c r="F320" s="198"/>
      <c r="G320" s="280"/>
    </row>
    <row r="321" spans="5:16" s="141" customFormat="1" ht="13.2" outlineLevel="2">
      <c r="E321" s="214" t="str">
        <f t="shared" ref="E321:P321" si="115" xml:space="preserve"> E$319</f>
        <v>Ex ante allowance profiled - WN - Real</v>
      </c>
      <c r="F321" s="214">
        <f t="shared" si="115"/>
        <v>0</v>
      </c>
      <c r="G321" s="214" t="str">
        <f t="shared" si="115"/>
        <v>£m</v>
      </c>
      <c r="H321" s="214">
        <f t="shared" ca="1" si="115"/>
        <v>0</v>
      </c>
      <c r="I321" s="196">
        <f t="shared" si="115"/>
        <v>0</v>
      </c>
      <c r="J321" s="196">
        <f t="shared" si="115"/>
        <v>0</v>
      </c>
      <c r="K321" s="196">
        <f t="shared" ca="1" si="115"/>
        <v>0</v>
      </c>
      <c r="L321" s="196">
        <f t="shared" ca="1" si="115"/>
        <v>0</v>
      </c>
      <c r="M321" s="196">
        <f t="shared" ca="1" si="115"/>
        <v>0</v>
      </c>
      <c r="N321" s="196">
        <f t="shared" ca="1" si="115"/>
        <v>0</v>
      </c>
      <c r="O321" s="196">
        <f t="shared" ca="1" si="115"/>
        <v>0</v>
      </c>
      <c r="P321" s="196">
        <f t="shared" si="115"/>
        <v>0</v>
      </c>
    </row>
    <row r="322" spans="5:16" s="141" customFormat="1" ht="13.2" outlineLevel="2">
      <c r="E322" s="210" t="str">
        <f t="shared" ref="E322:P322" si="116" xml:space="preserve"> E$304</f>
        <v>Time value of money factor - WN</v>
      </c>
      <c r="F322" s="210">
        <f t="shared" si="116"/>
        <v>0</v>
      </c>
      <c r="G322" s="210" t="str">
        <f t="shared" si="116"/>
        <v>Factor</v>
      </c>
      <c r="H322" s="210">
        <f t="shared" si="116"/>
        <v>0</v>
      </c>
      <c r="I322" s="168">
        <f t="shared" si="116"/>
        <v>0</v>
      </c>
      <c r="J322" s="168">
        <f t="shared" si="116"/>
        <v>1</v>
      </c>
      <c r="K322" s="168">
        <f t="shared" si="116"/>
        <v>1.122016155346969</v>
      </c>
      <c r="L322" s="168">
        <f t="shared" si="116"/>
        <v>1.0901828170879997</v>
      </c>
      <c r="M322" s="168">
        <f t="shared" si="116"/>
        <v>1.0592526399999997</v>
      </c>
      <c r="N322" s="168">
        <f t="shared" si="116"/>
        <v>1.0291999999999999</v>
      </c>
      <c r="O322" s="168">
        <f t="shared" si="116"/>
        <v>1</v>
      </c>
      <c r="P322" s="168">
        <f t="shared" si="116"/>
        <v>1</v>
      </c>
    </row>
    <row r="323" spans="5:16" s="141" customFormat="1" ht="13.2" outlineLevel="2">
      <c r="E323" s="214" t="s">
        <v>773</v>
      </c>
      <c r="F323" s="198"/>
      <c r="G323" s="141" t="s">
        <v>147</v>
      </c>
      <c r="H323" s="172">
        <f ca="1" xml:space="preserve"> SUM(J323:P323)</f>
        <v>0</v>
      </c>
      <c r="J323" s="213">
        <f t="shared" ref="J323:P323" si="117" xml:space="preserve"> J321 * J322</f>
        <v>0</v>
      </c>
      <c r="K323" s="213">
        <f t="shared" ca="1" si="117"/>
        <v>0</v>
      </c>
      <c r="L323" s="213">
        <f t="shared" ca="1" si="117"/>
        <v>0</v>
      </c>
      <c r="M323" s="213">
        <f t="shared" ca="1" si="117"/>
        <v>0</v>
      </c>
      <c r="N323" s="213">
        <f t="shared" ca="1" si="117"/>
        <v>0</v>
      </c>
      <c r="O323" s="213">
        <f t="shared" ca="1" si="117"/>
        <v>0</v>
      </c>
      <c r="P323" s="213">
        <f t="shared" si="117"/>
        <v>0</v>
      </c>
    </row>
    <row r="324" spans="5:16" s="141" customFormat="1" ht="13.2" outlineLevel="2">
      <c r="E324" s="143" t="s">
        <v>774</v>
      </c>
      <c r="F324" s="177">
        <f ca="1" xml:space="preserve"> H323</f>
        <v>0</v>
      </c>
      <c r="G324" s="143" t="s">
        <v>147</v>
      </c>
    </row>
    <row r="325" spans="5:16" s="141" customFormat="1" ht="13.2" outlineLevel="2">
      <c r="E325" s="280"/>
      <c r="F325" s="198"/>
      <c r="G325" s="280"/>
    </row>
    <row r="326" spans="5:16" s="141" customFormat="1" ht="13.2" outlineLevel="2">
      <c r="E326" s="186" t="str">
        <f>InpActive!E$105</f>
        <v>Actuals for CMA excluded items - WN - nominal</v>
      </c>
      <c r="F326" s="186">
        <f>InpActive!F$105</f>
        <v>0</v>
      </c>
      <c r="G326" s="186" t="str">
        <f>InpActive!G$105</f>
        <v>£m</v>
      </c>
      <c r="H326" s="186">
        <f>InpActive!H$105</f>
        <v>0</v>
      </c>
      <c r="I326" s="186">
        <f>InpActive!I$105</f>
        <v>0</v>
      </c>
      <c r="J326" s="186">
        <f>InpActive!J$105</f>
        <v>0</v>
      </c>
      <c r="K326" s="186">
        <f>InpActive!K$105</f>
        <v>1.4770000000000001</v>
      </c>
      <c r="L326" s="186">
        <f>InpActive!L$105</f>
        <v>2.3070000000000004</v>
      </c>
      <c r="M326" s="186">
        <f>InpActive!M$105</f>
        <v>2.9551059999999998</v>
      </c>
      <c r="N326" s="186">
        <f>InpActive!N$105</f>
        <v>8.3200289999999999</v>
      </c>
      <c r="O326" s="186">
        <f>InpActive!O$105</f>
        <v>158.08000000000001</v>
      </c>
      <c r="P326" s="186">
        <f>InpActive!P$105</f>
        <v>0</v>
      </c>
    </row>
    <row r="327" spans="5:16" s="141" customFormat="1" ht="13.2" outlineLevel="2">
      <c r="E327" s="171" t="str">
        <f>Index!E$43</f>
        <v>CPI(H): Fin year average - inflate from base year 2017-18 average - CALC</v>
      </c>
      <c r="F327" s="186">
        <f>Index!F$43</f>
        <v>0</v>
      </c>
      <c r="G327" s="171" t="str">
        <f>Index!G$43</f>
        <v>%</v>
      </c>
      <c r="H327" s="186">
        <f>Index!H$43</f>
        <v>0</v>
      </c>
      <c r="I327" s="169">
        <f>Index!I$43</f>
        <v>0</v>
      </c>
      <c r="J327" s="160">
        <f>Index!J$43</f>
        <v>1.0386214616983847</v>
      </c>
      <c r="K327" s="160">
        <f>Index!K$43</f>
        <v>1.0469374700143934</v>
      </c>
      <c r="L327" s="160">
        <f>Index!L$43</f>
        <v>1.0853990084759317</v>
      </c>
      <c r="M327" s="160">
        <f>Index!M$43</f>
        <v>1.1806332960179113</v>
      </c>
      <c r="N327" s="160">
        <f>Index!N$43</f>
        <v>1.2448259742276786</v>
      </c>
      <c r="O327" s="160">
        <f>Index!O$43</f>
        <v>1.2861826323364782</v>
      </c>
      <c r="P327" s="160">
        <f>Index!P$43</f>
        <v>1.2828506663883961</v>
      </c>
    </row>
    <row r="328" spans="5:16" s="141" customFormat="1" ht="13.2" outlineLevel="2">
      <c r="E328" s="141" t="s">
        <v>775</v>
      </c>
      <c r="G328" s="141" t="s">
        <v>147</v>
      </c>
      <c r="J328" s="173">
        <f xml:space="preserve"> J326 / J327</f>
        <v>0</v>
      </c>
      <c r="K328" s="173">
        <f xml:space="preserve"> K326 / K327</f>
        <v>1.4107814862903838</v>
      </c>
      <c r="L328" s="173">
        <f t="shared" ref="L328:P328" si="118" xml:space="preserve"> L326 / L327</f>
        <v>2.1254856343008695</v>
      </c>
      <c r="M328" s="173">
        <f t="shared" si="118"/>
        <v>2.5029837884185575</v>
      </c>
      <c r="N328" s="173">
        <f t="shared" si="118"/>
        <v>6.6836884610814415</v>
      </c>
      <c r="O328" s="173">
        <f t="shared" si="118"/>
        <v>122.90634006838673</v>
      </c>
      <c r="P328" s="173">
        <f t="shared" si="118"/>
        <v>0</v>
      </c>
    </row>
    <row r="329" spans="5:16" s="141" customFormat="1" ht="13.2" outlineLevel="2"/>
    <row r="330" spans="5:16" s="141" customFormat="1" ht="13.2" outlineLevel="2">
      <c r="E330" s="186" t="str">
        <f>InpActive!E$106</f>
        <v>Allowance for CMA excluded items - WN - real</v>
      </c>
      <c r="F330" s="186">
        <f>InpActive!F$106</f>
        <v>0</v>
      </c>
      <c r="G330" s="186" t="str">
        <f>InpActive!G$106</f>
        <v>£m</v>
      </c>
      <c r="H330" s="186">
        <f>InpActive!H$106</f>
        <v>0</v>
      </c>
      <c r="I330" s="186">
        <f>InpActive!I$106</f>
        <v>0</v>
      </c>
      <c r="J330" s="186">
        <f>InpActive!J$106</f>
        <v>0</v>
      </c>
      <c r="K330" s="186">
        <f>InpActive!K$106</f>
        <v>28.203146280622377</v>
      </c>
      <c r="L330" s="186">
        <f>InpActive!L$106</f>
        <v>37.331139359088752</v>
      </c>
      <c r="M330" s="186">
        <f>InpActive!M$106</f>
        <v>40.950978147956334</v>
      </c>
      <c r="N330" s="186">
        <f>InpActive!N$106</f>
        <v>38.771684000694336</v>
      </c>
      <c r="O330" s="186">
        <f>InpActive!O$106</f>
        <v>82.218052211638309</v>
      </c>
      <c r="P330" s="186">
        <f>InpActive!P$106</f>
        <v>0</v>
      </c>
    </row>
    <row r="331" spans="5:16" s="141" customFormat="1" ht="13.2" outlineLevel="2">
      <c r="E331" s="168" t="str">
        <f>E328</f>
        <v>Actuals for CMA excluded items - WN - real</v>
      </c>
      <c r="F331" s="168">
        <f t="shared" ref="F331:J331" si="119">F328</f>
        <v>0</v>
      </c>
      <c r="G331" s="168" t="str">
        <f t="shared" si="119"/>
        <v>£m</v>
      </c>
      <c r="H331" s="168">
        <f t="shared" si="119"/>
        <v>0</v>
      </c>
      <c r="I331" s="168">
        <f t="shared" si="119"/>
        <v>0</v>
      </c>
      <c r="J331" s="168">
        <f t="shared" si="119"/>
        <v>0</v>
      </c>
      <c r="K331" s="168">
        <f t="shared" ref="K331" si="120">K328</f>
        <v>1.4107814862903838</v>
      </c>
      <c r="L331" s="168">
        <f t="shared" ref="L331:P331" si="121">L328</f>
        <v>2.1254856343008695</v>
      </c>
      <c r="M331" s="168">
        <f t="shared" si="121"/>
        <v>2.5029837884185575</v>
      </c>
      <c r="N331" s="168">
        <f t="shared" si="121"/>
        <v>6.6836884610814415</v>
      </c>
      <c r="O331" s="168">
        <f t="shared" si="121"/>
        <v>122.90634006838673</v>
      </c>
      <c r="P331" s="168">
        <f t="shared" si="121"/>
        <v>0</v>
      </c>
    </row>
    <row r="332" spans="5:16" s="141" customFormat="1" ht="13.2" outlineLevel="2">
      <c r="E332" s="168" t="s">
        <v>776</v>
      </c>
      <c r="F332" s="168"/>
      <c r="G332" s="168" t="s">
        <v>147</v>
      </c>
      <c r="H332" s="168">
        <f xml:space="preserve"> SUM(J332:P332)</f>
        <v>-91.845720561522143</v>
      </c>
      <c r="I332" s="168"/>
      <c r="J332" s="168">
        <f t="shared" ref="J332" si="122">J331-J330</f>
        <v>0</v>
      </c>
      <c r="K332" s="168">
        <f>K331-K330</f>
        <v>-26.792364794331995</v>
      </c>
      <c r="L332" s="168">
        <f t="shared" ref="L332:P332" si="123">L331-L330</f>
        <v>-35.205653724787879</v>
      </c>
      <c r="M332" s="168">
        <f t="shared" si="123"/>
        <v>-38.447994359537773</v>
      </c>
      <c r="N332" s="168">
        <f t="shared" si="123"/>
        <v>-32.087995539612891</v>
      </c>
      <c r="O332" s="168">
        <f t="shared" si="123"/>
        <v>40.688287856748417</v>
      </c>
      <c r="P332" s="168">
        <f t="shared" si="123"/>
        <v>0</v>
      </c>
    </row>
    <row r="333" spans="5:16" s="141" customFormat="1" ht="13.2" outlineLevel="2">
      <c r="E333" s="168"/>
      <c r="F333" s="168"/>
      <c r="G333" s="168"/>
      <c r="H333" s="168"/>
      <c r="I333" s="168"/>
      <c r="J333" s="168"/>
      <c r="K333" s="168"/>
      <c r="L333" s="168"/>
      <c r="M333" s="168"/>
      <c r="N333" s="168"/>
      <c r="O333" s="168"/>
      <c r="P333" s="168"/>
    </row>
    <row r="334" spans="5:16" s="141" customFormat="1" ht="13.2" outlineLevel="2">
      <c r="E334" s="168"/>
      <c r="F334" s="168"/>
      <c r="G334" s="168"/>
      <c r="H334" s="168"/>
      <c r="I334" s="168"/>
      <c r="J334" s="168"/>
      <c r="K334" s="168"/>
      <c r="L334" s="168"/>
      <c r="M334" s="168"/>
      <c r="N334" s="168"/>
      <c r="O334" s="168"/>
      <c r="P334" s="168"/>
    </row>
    <row r="335" spans="5:16" s="141" customFormat="1" ht="13.2" outlineLevel="2">
      <c r="E335" s="305" t="str">
        <f xml:space="preserve"> E$332</f>
        <v>Variance to allowances for CMA excluded items - WN - real</v>
      </c>
      <c r="F335" s="305">
        <f t="shared" ref="F335:P335" si="124" xml:space="preserve"> F$332</f>
        <v>0</v>
      </c>
      <c r="G335" s="305" t="str">
        <f t="shared" si="124"/>
        <v>£m</v>
      </c>
      <c r="H335" s="305">
        <f t="shared" si="124"/>
        <v>-91.845720561522143</v>
      </c>
      <c r="I335" s="305">
        <f t="shared" si="124"/>
        <v>0</v>
      </c>
      <c r="J335" s="305">
        <f xml:space="preserve"> J$332</f>
        <v>0</v>
      </c>
      <c r="K335" s="305">
        <f t="shared" si="124"/>
        <v>-26.792364794331995</v>
      </c>
      <c r="L335" s="305">
        <f t="shared" si="124"/>
        <v>-35.205653724787879</v>
      </c>
      <c r="M335" s="305">
        <f t="shared" si="124"/>
        <v>-38.447994359537773</v>
      </c>
      <c r="N335" s="305">
        <f t="shared" si="124"/>
        <v>-32.087995539612891</v>
      </c>
      <c r="O335" s="305">
        <f t="shared" si="124"/>
        <v>40.688287856748417</v>
      </c>
      <c r="P335" s="305">
        <f t="shared" si="124"/>
        <v>0</v>
      </c>
    </row>
    <row r="336" spans="5:16" s="141" customFormat="1" ht="13.2" outlineLevel="2">
      <c r="E336" s="210" t="str">
        <f t="shared" ref="E336:P336" si="125" xml:space="preserve"> E$304</f>
        <v>Time value of money factor - WN</v>
      </c>
      <c r="F336" s="210">
        <f t="shared" si="125"/>
        <v>0</v>
      </c>
      <c r="G336" s="210" t="str">
        <f t="shared" si="125"/>
        <v>Factor</v>
      </c>
      <c r="H336" s="210">
        <f t="shared" si="125"/>
        <v>0</v>
      </c>
      <c r="I336" s="168">
        <f t="shared" si="125"/>
        <v>0</v>
      </c>
      <c r="J336" s="168">
        <f t="shared" si="125"/>
        <v>1</v>
      </c>
      <c r="K336" s="168">
        <f t="shared" si="125"/>
        <v>1.122016155346969</v>
      </c>
      <c r="L336" s="168">
        <f t="shared" si="125"/>
        <v>1.0901828170879997</v>
      </c>
      <c r="M336" s="168">
        <f t="shared" si="125"/>
        <v>1.0592526399999997</v>
      </c>
      <c r="N336" s="168">
        <f t="shared" si="125"/>
        <v>1.0291999999999999</v>
      </c>
      <c r="O336" s="168">
        <f t="shared" si="125"/>
        <v>1</v>
      </c>
      <c r="P336" s="168">
        <f t="shared" si="125"/>
        <v>1</v>
      </c>
    </row>
    <row r="337" spans="3:16" s="141" customFormat="1" ht="13.2" outlineLevel="2">
      <c r="E337" s="141" t="s">
        <v>777</v>
      </c>
      <c r="F337" s="172"/>
      <c r="G337" s="141" t="s">
        <v>147</v>
      </c>
      <c r="H337" s="172">
        <f xml:space="preserve"> SUM(J337:P337)</f>
        <v>-101.50488157497043</v>
      </c>
      <c r="J337" s="172">
        <f t="shared" ref="J337:P337" si="126" xml:space="preserve"> J335 * J336</f>
        <v>0</v>
      </c>
      <c r="K337" s="172">
        <f t="shared" si="126"/>
        <v>-30.061466139189871</v>
      </c>
      <c r="L337" s="172">
        <f t="shared" si="126"/>
        <v>-38.38059875511388</v>
      </c>
      <c r="M337" s="172">
        <f t="shared" si="126"/>
        <v>-40.726139528045486</v>
      </c>
      <c r="N337" s="172">
        <f t="shared" si="126"/>
        <v>-33.024965009369581</v>
      </c>
      <c r="O337" s="172">
        <f t="shared" si="126"/>
        <v>40.688287856748417</v>
      </c>
      <c r="P337" s="172">
        <f t="shared" si="126"/>
        <v>0</v>
      </c>
    </row>
    <row r="338" spans="3:16" s="141" customFormat="1" ht="13.2" outlineLevel="2">
      <c r="E338" s="141" t="s">
        <v>778</v>
      </c>
      <c r="F338" s="172">
        <f xml:space="preserve"> $H337</f>
        <v>-101.50488157497043</v>
      </c>
      <c r="G338" s="143" t="s">
        <v>147</v>
      </c>
    </row>
    <row r="339" spans="3:16" s="141" customFormat="1" ht="13.2" outlineLevel="2">
      <c r="E339" s="280"/>
      <c r="F339" s="198"/>
      <c r="G339" s="280"/>
    </row>
    <row r="340" spans="3:16" s="141" customFormat="1" ht="13.2" outlineLevel="2">
      <c r="E340" s="143" t="str">
        <f>E338</f>
        <v>Total variance to allowances for CMA excluded items - WN - real</v>
      </c>
      <c r="F340" s="172">
        <f t="shared" ref="F340:G340" si="127">F338</f>
        <v>-101.50488157497043</v>
      </c>
      <c r="G340" s="143" t="str">
        <f t="shared" si="127"/>
        <v>£m</v>
      </c>
    </row>
    <row r="341" spans="3:16" s="141" customFormat="1" ht="13.2" outlineLevel="2">
      <c r="E341" s="142" t="str">
        <f>InpActive!E107</f>
        <v>CMA excluded items sharing rate - WN - real</v>
      </c>
      <c r="F341" s="281">
        <f>InpActive!F107</f>
        <v>1</v>
      </c>
      <c r="G341" s="142" t="str">
        <f>InpActive!G107</f>
        <v>%</v>
      </c>
    </row>
    <row r="342" spans="3:16" s="141" customFormat="1" ht="13.2" outlineLevel="2">
      <c r="E342" s="143" t="s">
        <v>779</v>
      </c>
      <c r="F342" s="167">
        <f>(F340* F341) * -1</f>
        <v>101.50488157497043</v>
      </c>
      <c r="G342" s="143" t="s">
        <v>147</v>
      </c>
    </row>
    <row r="343" spans="3:16" s="141" customFormat="1" ht="13.2" outlineLevel="2">
      <c r="E343" s="280"/>
      <c r="F343" s="198"/>
      <c r="G343" s="280"/>
    </row>
    <row r="344" spans="3:16" s="141" customFormat="1" ht="13.2" outlineLevel="2">
      <c r="E344" s="143" t="str">
        <f>E315</f>
        <v>Active adjustment for cost sharing - Net totex for cost sharing - WN - Real</v>
      </c>
      <c r="F344" s="214">
        <f ca="1">F315</f>
        <v>162.19144038212301</v>
      </c>
      <c r="G344" s="143" t="str">
        <f>G315</f>
        <v>£m</v>
      </c>
    </row>
    <row r="345" spans="3:16" s="141" customFormat="1" ht="13.2" outlineLevel="2">
      <c r="E345" s="285" t="str">
        <f xml:space="preserve"> E$324</f>
        <v>NPV adjusted ex ante allowance - WN - Real</v>
      </c>
      <c r="F345" s="214">
        <f ca="1" xml:space="preserve"> F$324</f>
        <v>0</v>
      </c>
      <c r="G345" s="285" t="str">
        <f xml:space="preserve"> G$324</f>
        <v>£m</v>
      </c>
    </row>
    <row r="346" spans="3:16" s="141" customFormat="1" ht="13.2" outlineLevel="2">
      <c r="E346" s="143" t="str">
        <f>E258</f>
        <v>(Under)/Overfunded wage related totex at PR19 - WN</v>
      </c>
      <c r="F346" s="214">
        <f>F258</f>
        <v>18.289286955221776</v>
      </c>
      <c r="G346" s="143" t="str">
        <f>G258</f>
        <v>£m</v>
      </c>
    </row>
    <row r="347" spans="3:16" s="141" customFormat="1" ht="13.2" outlineLevel="2">
      <c r="E347" s="143" t="str">
        <f>E342</f>
        <v>Allowable adjustment for CMA excluded items - WN - Real</v>
      </c>
      <c r="F347" s="214">
        <f t="shared" ref="F347:G347" si="128">F342</f>
        <v>101.50488157497043</v>
      </c>
      <c r="G347" s="143" t="str">
        <f t="shared" si="128"/>
        <v>£m</v>
      </c>
    </row>
    <row r="348" spans="3:16" s="141" customFormat="1" ht="13.2" outlineLevel="2">
      <c r="E348" s="196" t="str">
        <f>E270</f>
        <v>Total Performance related pay recovery mechanism adjustment  - WN - real</v>
      </c>
      <c r="F348" s="196">
        <f t="shared" ref="F348:G348" si="129">F270</f>
        <v>0</v>
      </c>
      <c r="G348" s="196" t="str">
        <f t="shared" si="129"/>
        <v>£m</v>
      </c>
    </row>
    <row r="349" spans="3:16" s="141" customFormat="1" ht="13.2" outlineLevel="2">
      <c r="E349" s="280" t="s">
        <v>780</v>
      </c>
      <c r="F349" s="286">
        <f ca="1" xml:space="preserve"> F344 - SUM(F345:F347) + F348</f>
        <v>42.39727185193081</v>
      </c>
      <c r="G349" s="280" t="s">
        <v>147</v>
      </c>
    </row>
    <row r="350" spans="3:16" s="141" customFormat="1" ht="13.2" outlineLevel="1">
      <c r="F350" s="167"/>
    </row>
    <row r="351" spans="3:16" s="141" customFormat="1" ht="13.2" outlineLevel="1" collapsed="1">
      <c r="C351" s="3" t="s">
        <v>738</v>
      </c>
      <c r="F351" s="167"/>
    </row>
    <row r="352" spans="3:16" s="141" customFormat="1" ht="13.2" hidden="1" outlineLevel="2">
      <c r="F352" s="167"/>
    </row>
    <row r="353" spans="5:7" s="141" customFormat="1" ht="13.2" hidden="1" outlineLevel="2">
      <c r="E353" s="186" t="str">
        <f xml:space="preserve"> InpActive!E$101</f>
        <v>Business retail bad debt liability due to covid liquidity measures - WN - real</v>
      </c>
      <c r="F353" s="186">
        <f xml:space="preserve"> InpActive!F$101</f>
        <v>0</v>
      </c>
      <c r="G353" s="186" t="str">
        <f xml:space="preserve"> InpActive!G$101</f>
        <v>£m</v>
      </c>
    </row>
    <row r="354" spans="5:7" s="141" customFormat="1" ht="13.2" hidden="1" outlineLevel="2">
      <c r="E354" s="141" t="str">
        <f ca="1">E$45</f>
        <v>Active Sharing Rate - Underperformance Rate - WN</v>
      </c>
      <c r="F354" s="208">
        <f ca="1">F$45</f>
        <v>0</v>
      </c>
      <c r="G354" s="279" t="str">
        <f>G$45</f>
        <v>%</v>
      </c>
    </row>
    <row r="355" spans="5:7" s="141" customFormat="1" ht="13.2" hidden="1" outlineLevel="2">
      <c r="E355" s="141" t="s">
        <v>781</v>
      </c>
      <c r="F355" s="167">
        <f ca="1" xml:space="preserve"> F353 * (1-F354)</f>
        <v>0</v>
      </c>
      <c r="G355" s="141" t="s">
        <v>147</v>
      </c>
    </row>
    <row r="356" spans="5:7" s="141" customFormat="1" ht="13.2" hidden="1" outlineLevel="2">
      <c r="F356" s="167"/>
    </row>
    <row r="357" spans="5:7" s="141" customFormat="1" ht="13.2" hidden="1" outlineLevel="2">
      <c r="E357" s="186" t="str">
        <f xml:space="preserve"> InpActive!E$102</f>
        <v>Total Wholesaler Liability - WN - real</v>
      </c>
      <c r="F357" s="186">
        <f xml:space="preserve"> InpActive!F$102</f>
        <v>0</v>
      </c>
      <c r="G357" s="186" t="str">
        <f xml:space="preserve"> InpActive!G$102</f>
        <v>£m</v>
      </c>
    </row>
    <row r="358" spans="5:7" s="141" customFormat="1" ht="13.2" hidden="1" outlineLevel="2">
      <c r="E358" s="141" t="str">
        <f ca="1">E$45</f>
        <v>Active Sharing Rate - Underperformance Rate - WN</v>
      </c>
      <c r="F358" s="208">
        <f ca="1">F$45</f>
        <v>0</v>
      </c>
      <c r="G358" s="279" t="str">
        <f>G$45</f>
        <v>%</v>
      </c>
    </row>
    <row r="359" spans="5:7" s="141" customFormat="1" ht="13.2" hidden="1" outlineLevel="2">
      <c r="E359" s="141" t="s">
        <v>782</v>
      </c>
      <c r="F359" s="167">
        <f ca="1" xml:space="preserve"> F357 * (F358)</f>
        <v>0</v>
      </c>
      <c r="G359" s="141" t="s">
        <v>147</v>
      </c>
    </row>
    <row r="360" spans="5:7" s="141" customFormat="1" ht="13.2" hidden="1" outlineLevel="2">
      <c r="F360" s="167"/>
    </row>
    <row r="361" spans="5:7" s="141" customFormat="1" ht="13.2" hidden="1" outlineLevel="2">
      <c r="E361" s="186" t="str">
        <f xml:space="preserve"> InpActive!E$101</f>
        <v>Business retail bad debt liability due to covid liquidity measures - WN - real</v>
      </c>
      <c r="F361" s="186">
        <f xml:space="preserve"> InpActive!F$101</f>
        <v>0</v>
      </c>
      <c r="G361" s="186" t="str">
        <f xml:space="preserve"> InpActive!G$101</f>
        <v>£m</v>
      </c>
    </row>
    <row r="362" spans="5:7" s="141" customFormat="1" ht="13.2" hidden="1" outlineLevel="2">
      <c r="E362" s="141" t="str">
        <f xml:space="preserve"> E$359</f>
        <v>Wholesaler liability - WN</v>
      </c>
      <c r="F362" s="167">
        <f t="shared" ref="F362:G362" ca="1" si="130" xml:space="preserve"> F$359</f>
        <v>0</v>
      </c>
      <c r="G362" s="141" t="str">
        <f t="shared" si="130"/>
        <v>£m</v>
      </c>
    </row>
    <row r="363" spans="5:7" s="141" customFormat="1" ht="13.2" hidden="1" outlineLevel="2">
      <c r="E363" s="141" t="s">
        <v>741</v>
      </c>
      <c r="F363" s="167">
        <f ca="1" xml:space="preserve"> F361 - F362</f>
        <v>0</v>
      </c>
      <c r="G363" s="141" t="s">
        <v>147</v>
      </c>
    </row>
    <row r="364" spans="5:7" s="141" customFormat="1" ht="13.2" hidden="1" outlineLevel="2">
      <c r="F364" s="167"/>
    </row>
    <row r="365" spans="5:7" s="141" customFormat="1" ht="13.2" hidden="1" outlineLevel="2">
      <c r="E365" s="167" t="str">
        <f xml:space="preserve"> E363</f>
        <v>Customer Liability</v>
      </c>
      <c r="F365" s="167">
        <f ca="1" xml:space="preserve"> F363</f>
        <v>0</v>
      </c>
      <c r="G365" s="141" t="s">
        <v>147</v>
      </c>
    </row>
    <row r="366" spans="5:7" s="141" customFormat="1" ht="13.2" hidden="1" outlineLevel="2">
      <c r="E366" s="167" t="str">
        <f>E355</f>
        <v>Embedded customer share - WN</v>
      </c>
      <c r="F366" s="167">
        <f ca="1">F355</f>
        <v>0</v>
      </c>
      <c r="G366" s="141" t="s">
        <v>147</v>
      </c>
    </row>
    <row r="367" spans="5:7" s="141" customFormat="1" ht="13.2" hidden="1" outlineLevel="2">
      <c r="E367" s="280" t="s">
        <v>783</v>
      </c>
      <c r="F367" s="198">
        <f ca="1" xml:space="preserve"> IF(F365 &gt; F366, F365 - F366, 0)</f>
        <v>0</v>
      </c>
      <c r="G367" s="280" t="s">
        <v>147</v>
      </c>
    </row>
    <row r="368" spans="5:7" s="141" customFormat="1" ht="13.2" outlineLevel="1">
      <c r="F368" s="167"/>
    </row>
    <row r="369" spans="1:16" s="141" customFormat="1" ht="13.2" outlineLevel="1">
      <c r="C369" s="3" t="s">
        <v>743</v>
      </c>
      <c r="F369" s="167"/>
    </row>
    <row r="370" spans="1:16" s="141" customFormat="1" ht="13.2" outlineLevel="2">
      <c r="F370" s="167"/>
    </row>
    <row r="371" spans="1:16" s="141" customFormat="1" ht="13.2" outlineLevel="2">
      <c r="E371" s="210" t="str">
        <f xml:space="preserve"> E$349</f>
        <v>Total adjustment for cost sharing after ex ante allowance - WN - Real</v>
      </c>
      <c r="F371" s="210">
        <f t="shared" ref="F371:G371" ca="1" si="131" xml:space="preserve"> F$349</f>
        <v>42.39727185193081</v>
      </c>
      <c r="G371" s="210" t="str">
        <f t="shared" si="131"/>
        <v>£m</v>
      </c>
    </row>
    <row r="372" spans="1:16" s="141" customFormat="1" ht="13.2" outlineLevel="2">
      <c r="E372" s="281" t="str">
        <f>InpActive!E$96</f>
        <v>Weighted average PAYG rate - WN</v>
      </c>
      <c r="F372" s="171">
        <f>InpActive!F$96</f>
        <v>0.438</v>
      </c>
      <c r="G372" s="281" t="str">
        <f>InpActive!G$96</f>
        <v>%</v>
      </c>
    </row>
    <row r="373" spans="1:16" s="141" customFormat="1" ht="13.2" outlineLevel="2">
      <c r="E373" s="143" t="s">
        <v>784</v>
      </c>
      <c r="F373" s="284">
        <f ca="1" xml:space="preserve"> F371 * $F$372</f>
        <v>18.570005071145694</v>
      </c>
      <c r="G373" s="280" t="s">
        <v>147</v>
      </c>
    </row>
    <row r="374" spans="1:16" s="141" customFormat="1" ht="13.2" outlineLevel="2">
      <c r="E374" s="281"/>
      <c r="F374" s="281"/>
      <c r="G374" s="281"/>
    </row>
    <row r="375" spans="1:16" s="141" customFormat="1" ht="13.2" outlineLevel="2">
      <c r="E375" s="214" t="str">
        <f xml:space="preserve"> E373</f>
        <v>Cost sharing revenue exc bad debt adjustment- WN - Real</v>
      </c>
      <c r="F375" s="214">
        <f t="shared" ref="F375:G375" ca="1" si="132" xml:space="preserve"> F373</f>
        <v>18.570005071145694</v>
      </c>
      <c r="G375" s="214" t="str">
        <f t="shared" si="132"/>
        <v>£m</v>
      </c>
    </row>
    <row r="376" spans="1:16" s="141" customFormat="1" ht="13.2" outlineLevel="2">
      <c r="E376" s="214" t="str">
        <f>E367</f>
        <v>Wholesaler bad debt adjustment - WN</v>
      </c>
      <c r="F376" s="214">
        <f t="shared" ref="F376:G376" ca="1" si="133">F367</f>
        <v>0</v>
      </c>
      <c r="G376" s="214" t="str">
        <f t="shared" si="133"/>
        <v>£m</v>
      </c>
    </row>
    <row r="377" spans="1:16" s="141" customFormat="1" ht="13.2" outlineLevel="2">
      <c r="E377" s="280" t="s">
        <v>785</v>
      </c>
      <c r="F377" s="284">
        <f ca="1" xml:space="preserve"> SUM(F375:F376)</f>
        <v>18.570005071145694</v>
      </c>
      <c r="G377" s="280" t="s">
        <v>147</v>
      </c>
    </row>
    <row r="378" spans="1:16" s="141" customFormat="1" outlineLevel="2">
      <c r="E378"/>
      <c r="F378"/>
      <c r="G378"/>
    </row>
    <row r="379" spans="1:16" s="141" customFormat="1" ht="13.2" outlineLevel="2">
      <c r="E379" s="210" t="str">
        <f xml:space="preserve"> E$349</f>
        <v>Total adjustment for cost sharing after ex ante allowance - WN - Real</v>
      </c>
      <c r="F379" s="210">
        <f t="shared" ref="F379:G379" ca="1" si="134" xml:space="preserve"> F$349</f>
        <v>42.39727185193081</v>
      </c>
      <c r="G379" s="210" t="str">
        <f t="shared" si="134"/>
        <v>£m</v>
      </c>
    </row>
    <row r="380" spans="1:16" s="141" customFormat="1" ht="13.2" outlineLevel="2">
      <c r="E380" s="281" t="str">
        <f>InpActive!E$96</f>
        <v>Weighted average PAYG rate - WN</v>
      </c>
      <c r="F380" s="171">
        <f>InpActive!F$96</f>
        <v>0.438</v>
      </c>
      <c r="G380" s="281" t="str">
        <f>InpActive!G$96</f>
        <v>%</v>
      </c>
    </row>
    <row r="381" spans="1:16" s="141" customFormat="1" ht="13.2" outlineLevel="2">
      <c r="E381" s="280" t="s">
        <v>786</v>
      </c>
      <c r="F381" s="284">
        <f ca="1" xml:space="preserve"> F379 * (1 - $F$380)</f>
        <v>23.827266780785116</v>
      </c>
      <c r="G381" s="280" t="s">
        <v>147</v>
      </c>
    </row>
    <row r="382" spans="1:16"/>
    <row r="383" spans="1:16" s="162" customFormat="1" ht="13.2" collapsed="1">
      <c r="A383" s="166" t="s">
        <v>787</v>
      </c>
      <c r="B383" s="153"/>
      <c r="C383" s="153"/>
      <c r="D383" s="154"/>
      <c r="E383" s="155"/>
      <c r="F383" s="156"/>
      <c r="G383" s="156"/>
      <c r="H383" s="156"/>
      <c r="I383" s="157"/>
      <c r="J383" s="157"/>
      <c r="K383" s="157"/>
      <c r="L383" s="157"/>
      <c r="M383" s="157"/>
      <c r="N383" s="157"/>
      <c r="O383" s="157"/>
      <c r="P383" s="157"/>
    </row>
    <row r="384" spans="1:16" s="141" customFormat="1" ht="13.2" hidden="1" outlineLevel="1"/>
    <row r="385" spans="1:16" s="141" customFormat="1" ht="13.2" hidden="1" outlineLevel="1" collapsed="1">
      <c r="A385" s="139"/>
      <c r="C385" s="165" t="s">
        <v>690</v>
      </c>
      <c r="D385" s="139"/>
      <c r="E385" s="139"/>
      <c r="F385" s="139"/>
      <c r="G385" s="139"/>
      <c r="H385" s="152"/>
      <c r="I385" s="139"/>
      <c r="J385" s="139"/>
      <c r="K385" s="139"/>
      <c r="L385" s="139"/>
      <c r="M385" s="139"/>
      <c r="N385" s="139"/>
      <c r="O385" s="139"/>
      <c r="P385" s="139"/>
    </row>
    <row r="386" spans="1:16" s="141" customFormat="1" ht="13.2" hidden="1" outlineLevel="2"/>
    <row r="387" spans="1:16" s="141" customFormat="1" ht="13.2" hidden="1" outlineLevel="2">
      <c r="D387" s="3" t="s">
        <v>691</v>
      </c>
    </row>
    <row r="388" spans="1:16" s="141" customFormat="1" ht="13.2" hidden="1" outlineLevel="2">
      <c r="E388" s="142" t="str">
        <f xml:space="preserve"> InpActive!E$111</f>
        <v>Base Costs - WWN - Real</v>
      </c>
      <c r="F388" s="186">
        <f xml:space="preserve"> InpActive!F$111</f>
        <v>3413.8259429657601</v>
      </c>
      <c r="G388" s="142" t="str">
        <f xml:space="preserve"> InpActive!G$111</f>
        <v>£m</v>
      </c>
    </row>
    <row r="389" spans="1:16" s="141" customFormat="1" ht="13.2" hidden="1" outlineLevel="2">
      <c r="E389" s="142" t="str">
        <f xml:space="preserve"> InpActive!E$112</f>
        <v>Metering (excluding new connections) for meters requested by optants, customers and businesses - WWN - Real</v>
      </c>
      <c r="F389" s="186">
        <f xml:space="preserve"> InpActive!F$112</f>
        <v>0</v>
      </c>
      <c r="G389" s="142" t="str">
        <f xml:space="preserve"> InpActive!G$112</f>
        <v>£m</v>
      </c>
    </row>
    <row r="390" spans="1:16" s="141" customFormat="1" ht="13.2" hidden="1" outlineLevel="2">
      <c r="E390" s="142" t="str">
        <f xml:space="preserve"> InpActive!E$113</f>
        <v>WINEP / NEP ~ In-the-Round - WWN - Real</v>
      </c>
      <c r="F390" s="186">
        <f xml:space="preserve"> InpActive!F$113</f>
        <v>328.06682394469777</v>
      </c>
      <c r="G390" s="142" t="str">
        <f xml:space="preserve"> InpActive!G$113</f>
        <v>£m</v>
      </c>
    </row>
    <row r="391" spans="1:16" s="141" customFormat="1" ht="13.2" hidden="1" outlineLevel="2">
      <c r="E391" s="141" t="s">
        <v>788</v>
      </c>
      <c r="F391" s="168">
        <f xml:space="preserve"> SUM(F388:F390)</f>
        <v>3741.8927669104578</v>
      </c>
      <c r="G391" s="141" t="s">
        <v>147</v>
      </c>
    </row>
    <row r="392" spans="1:16" s="141" customFormat="1" ht="13.2" hidden="1" outlineLevel="2">
      <c r="F392" s="168"/>
    </row>
    <row r="393" spans="1:16" s="141" customFormat="1" ht="13.2" hidden="1" outlineLevel="2">
      <c r="D393" s="3" t="s">
        <v>693</v>
      </c>
      <c r="F393" s="163"/>
    </row>
    <row r="394" spans="1:16" s="141" customFormat="1" ht="13.2" hidden="1" outlineLevel="2">
      <c r="D394" s="3"/>
      <c r="E394" s="142" t="str">
        <f>InpActive!E$115</f>
        <v>Opex Split Profile - Base costs - WWN</v>
      </c>
      <c r="F394" s="169">
        <f>InpActive!F$115</f>
        <v>0</v>
      </c>
      <c r="G394" s="142" t="str">
        <f>InpActive!G$115</f>
        <v>%</v>
      </c>
      <c r="H394" s="169">
        <f>InpActive!H$115</f>
        <v>0</v>
      </c>
      <c r="I394" s="169">
        <f>InpActive!I$115</f>
        <v>0</v>
      </c>
      <c r="J394" s="160">
        <f>InpActive!J$115</f>
        <v>0</v>
      </c>
      <c r="K394" s="160">
        <f>InpActive!K$115</f>
        <v>0.10259427013177934</v>
      </c>
      <c r="L394" s="160">
        <f>InpActive!L$115</f>
        <v>9.8320456925099192E-2</v>
      </c>
      <c r="M394" s="160">
        <f>InpActive!M$115</f>
        <v>9.6379339083572754E-2</v>
      </c>
      <c r="N394" s="160">
        <f>InpActive!N$115</f>
        <v>9.5708102390138591E-2</v>
      </c>
      <c r="O394" s="160">
        <f>InpActive!O$115</f>
        <v>9.6505554753537753E-2</v>
      </c>
      <c r="P394" s="160">
        <f>InpActive!P$115</f>
        <v>0</v>
      </c>
    </row>
    <row r="395" spans="1:16" s="141" customFormat="1" ht="13.2" hidden="1" outlineLevel="2">
      <c r="E395" s="142" t="str">
        <f>InpActive!E$116</f>
        <v>Capex Split Profile - Base costs - WWN</v>
      </c>
      <c r="F395" s="169">
        <f>InpActive!F$116</f>
        <v>0</v>
      </c>
      <c r="G395" s="142" t="str">
        <f>InpActive!G$116</f>
        <v>%</v>
      </c>
      <c r="H395" s="169">
        <f>InpActive!H$116</f>
        <v>0</v>
      </c>
      <c r="I395" s="169">
        <f>InpActive!I$116</f>
        <v>0</v>
      </c>
      <c r="J395" s="160">
        <f>InpActive!J$116</f>
        <v>0</v>
      </c>
      <c r="K395" s="160">
        <f>InpActive!K$116</f>
        <v>0.10817808836945224</v>
      </c>
      <c r="L395" s="160">
        <f>InpActive!L$116</f>
        <v>0.12264131247803903</v>
      </c>
      <c r="M395" s="160">
        <f>InpActive!M$116</f>
        <v>0.11154973865875067</v>
      </c>
      <c r="N395" s="160">
        <f>InpActive!N$116</f>
        <v>9.1733830061994037E-2</v>
      </c>
      <c r="O395" s="160">
        <f>InpActive!O$116</f>
        <v>7.6389307147636337E-2</v>
      </c>
      <c r="P395" s="160">
        <f>InpActive!P$116</f>
        <v>0</v>
      </c>
    </row>
    <row r="396" spans="1:16" s="141" customFormat="1" ht="13.2" hidden="1" outlineLevel="2">
      <c r="E396" s="141" t="s">
        <v>789</v>
      </c>
      <c r="F396" s="163"/>
      <c r="G396" s="141" t="s">
        <v>207</v>
      </c>
      <c r="H396" s="170">
        <f xml:space="preserve"> SUM(J396:P396)</f>
        <v>1</v>
      </c>
      <c r="J396" s="174">
        <f t="shared" ref="J396:P396" si="135" xml:space="preserve"> SUM(J394:J395)</f>
        <v>0</v>
      </c>
      <c r="K396" s="174">
        <f t="shared" si="135"/>
        <v>0.21077235850123158</v>
      </c>
      <c r="L396" s="174">
        <f t="shared" si="135"/>
        <v>0.22096176940313822</v>
      </c>
      <c r="M396" s="174">
        <f t="shared" si="135"/>
        <v>0.20792907774232344</v>
      </c>
      <c r="N396" s="174">
        <f t="shared" si="135"/>
        <v>0.18744193245213264</v>
      </c>
      <c r="O396" s="174">
        <f t="shared" si="135"/>
        <v>0.17289486190117409</v>
      </c>
      <c r="P396" s="174">
        <f t="shared" si="135"/>
        <v>0</v>
      </c>
    </row>
    <row r="397" spans="1:16" s="141" customFormat="1" ht="13.2" hidden="1" outlineLevel="2">
      <c r="E397" s="141" t="s">
        <v>790</v>
      </c>
      <c r="F397" s="174">
        <f>H$227</f>
        <v>1</v>
      </c>
      <c r="G397" s="141" t="s">
        <v>207</v>
      </c>
      <c r="H397" s="170"/>
      <c r="J397" s="174"/>
      <c r="K397" s="174"/>
      <c r="L397" s="174"/>
      <c r="M397" s="174"/>
      <c r="N397" s="174"/>
      <c r="O397" s="174"/>
      <c r="P397" s="174"/>
    </row>
    <row r="398" spans="1:16" s="141" customFormat="1" ht="13.2" hidden="1" outlineLevel="2">
      <c r="F398" s="163"/>
    </row>
    <row r="399" spans="1:16" s="141" customFormat="1" ht="13.2" hidden="1" outlineLevel="2">
      <c r="E399" s="175" t="str">
        <f xml:space="preserve"> E$397</f>
        <v>Totex profile - 5 year percentage - WWN</v>
      </c>
      <c r="F399" s="181">
        <f xml:space="preserve"> F$397</f>
        <v>1</v>
      </c>
      <c r="G399" s="175" t="str">
        <f xml:space="preserve"> G$397</f>
        <v>%</v>
      </c>
    </row>
    <row r="400" spans="1:16" s="141" customFormat="1" ht="13.2" hidden="1" outlineLevel="2">
      <c r="E400" s="141" t="s">
        <v>791</v>
      </c>
      <c r="F400" s="16">
        <f xml:space="preserve"> IF(OR($F$399 = 1, F399 = 0), 0, 1)</f>
        <v>0</v>
      </c>
      <c r="G400" s="141" t="s">
        <v>697</v>
      </c>
    </row>
    <row r="401" spans="4:16" s="141" customFormat="1" ht="13.2" hidden="1" outlineLevel="2">
      <c r="F401" s="163"/>
    </row>
    <row r="402" spans="4:16" s="141" customFormat="1" ht="13.2" hidden="1" outlineLevel="2">
      <c r="E402" s="141" t="str">
        <f xml:space="preserve"> E$391</f>
        <v>Totex available for wage indexation adjustment - WWN - Real</v>
      </c>
      <c r="F402" s="172">
        <f xml:space="preserve"> F$391</f>
        <v>3741.8927669104578</v>
      </c>
      <c r="G402" s="141" t="str">
        <f xml:space="preserve"> G$391</f>
        <v>£m</v>
      </c>
    </row>
    <row r="403" spans="4:16" s="141" customFormat="1" ht="13.2" hidden="1" outlineLevel="2">
      <c r="E403" s="142" t="str">
        <f>Time!E$54</f>
        <v>Forecast Period Flag</v>
      </c>
      <c r="F403" s="169">
        <f>Time!F$54</f>
        <v>0</v>
      </c>
      <c r="G403" s="169" t="str">
        <f>Time!G$54</f>
        <v>flag</v>
      </c>
      <c r="H403" s="169">
        <f>Time!H$54</f>
        <v>5</v>
      </c>
      <c r="I403" s="169">
        <f>Time!I$54</f>
        <v>0</v>
      </c>
      <c r="J403" s="169">
        <f>Time!J$54</f>
        <v>0</v>
      </c>
      <c r="K403" s="169">
        <f>Time!K$54</f>
        <v>1</v>
      </c>
      <c r="L403" s="169">
        <f>Time!L$54</f>
        <v>1</v>
      </c>
      <c r="M403" s="169">
        <f>Time!M$54</f>
        <v>1</v>
      </c>
      <c r="N403" s="169">
        <f>Time!N$54</f>
        <v>1</v>
      </c>
      <c r="O403" s="169">
        <f>Time!O$54</f>
        <v>1</v>
      </c>
      <c r="P403" s="169">
        <f>Time!P$54</f>
        <v>0</v>
      </c>
    </row>
    <row r="404" spans="4:16" s="141" customFormat="1" ht="13.2" hidden="1" outlineLevel="2">
      <c r="E404" s="170" t="str">
        <f t="shared" ref="E404:P404" si="136" xml:space="preserve"> E$396</f>
        <v>Totex profile - WWN</v>
      </c>
      <c r="F404" s="169">
        <f t="shared" si="136"/>
        <v>0</v>
      </c>
      <c r="G404" s="170" t="str">
        <f t="shared" si="136"/>
        <v>%</v>
      </c>
      <c r="H404" s="174">
        <f t="shared" si="136"/>
        <v>1</v>
      </c>
      <c r="I404" s="169">
        <f t="shared" si="136"/>
        <v>0</v>
      </c>
      <c r="J404" s="174">
        <f t="shared" si="136"/>
        <v>0</v>
      </c>
      <c r="K404" s="174">
        <f t="shared" si="136"/>
        <v>0.21077235850123158</v>
      </c>
      <c r="L404" s="174">
        <f t="shared" si="136"/>
        <v>0.22096176940313822</v>
      </c>
      <c r="M404" s="174">
        <f t="shared" si="136"/>
        <v>0.20792907774232344</v>
      </c>
      <c r="N404" s="174">
        <f t="shared" si="136"/>
        <v>0.18744193245213264</v>
      </c>
      <c r="O404" s="174">
        <f t="shared" si="136"/>
        <v>0.17289486190117409</v>
      </c>
      <c r="P404" s="174">
        <f t="shared" si="136"/>
        <v>0</v>
      </c>
    </row>
    <row r="405" spans="4:16" s="141" customFormat="1" ht="13.2" hidden="1" outlineLevel="2">
      <c r="E405" s="141" t="s">
        <v>792</v>
      </c>
      <c r="F405" s="163"/>
      <c r="G405" s="141" t="s">
        <v>147</v>
      </c>
      <c r="H405" s="168">
        <f xml:space="preserve"> SUM(J405:P405)</f>
        <v>3741.8927669104578</v>
      </c>
      <c r="J405" s="168">
        <f t="shared" ref="J405:P405" si="137" xml:space="preserve"> IF(J403 = 1, J404 * $F402, 0)</f>
        <v>0</v>
      </c>
      <c r="K405" s="168">
        <f t="shared" si="137"/>
        <v>788.68756374041641</v>
      </c>
      <c r="L405" s="168">
        <f t="shared" si="137"/>
        <v>826.81524669333942</v>
      </c>
      <c r="M405" s="168">
        <f t="shared" si="137"/>
        <v>778.04831203436231</v>
      </c>
      <c r="N405" s="168">
        <f t="shared" si="137"/>
        <v>701.38761125835379</v>
      </c>
      <c r="O405" s="168">
        <f t="shared" si="137"/>
        <v>646.95403318398576</v>
      </c>
      <c r="P405" s="168">
        <f t="shared" si="137"/>
        <v>0</v>
      </c>
    </row>
    <row r="406" spans="4:16" s="141" customFormat="1" ht="13.2" hidden="1" outlineLevel="2">
      <c r="F406" s="163"/>
      <c r="H406" s="168"/>
    </row>
    <row r="407" spans="4:16" s="141" customFormat="1" ht="13.2" hidden="1" outlineLevel="2">
      <c r="D407" s="165" t="s">
        <v>699</v>
      </c>
      <c r="F407" s="163"/>
      <c r="H407" s="168"/>
    </row>
    <row r="408" spans="4:16" s="141" customFormat="1" ht="13.2" hidden="1" outlineLevel="2">
      <c r="E408" s="142" t="str">
        <f>InpActive!E$257</f>
        <v>Percentage totex linked to wage growth - WWN</v>
      </c>
      <c r="F408" s="171">
        <f>InpActive!F$257</f>
        <v>0.38600000000000001</v>
      </c>
      <c r="G408" s="142" t="str">
        <f>InpActive!G$257</f>
        <v>%</v>
      </c>
    </row>
    <row r="409" spans="4:16" s="141" customFormat="1" ht="13.2" hidden="1" outlineLevel="2">
      <c r="E409" s="168" t="str">
        <f t="shared" ref="E409:P409" si="138">E405</f>
        <v>Profiled Totex available for wage indexation adjustment - WWN - Real</v>
      </c>
      <c r="F409" s="168">
        <f t="shared" si="138"/>
        <v>0</v>
      </c>
      <c r="G409" s="168" t="str">
        <f t="shared" si="138"/>
        <v>£m</v>
      </c>
      <c r="H409" s="168">
        <f t="shared" si="138"/>
        <v>3741.8927669104578</v>
      </c>
      <c r="I409" s="168">
        <f t="shared" si="138"/>
        <v>0</v>
      </c>
      <c r="J409" s="168">
        <f t="shared" si="138"/>
        <v>0</v>
      </c>
      <c r="K409" s="168">
        <f>K405</f>
        <v>788.68756374041641</v>
      </c>
      <c r="L409" s="168">
        <f t="shared" si="138"/>
        <v>826.81524669333942</v>
      </c>
      <c r="M409" s="168">
        <f t="shared" si="138"/>
        <v>778.04831203436231</v>
      </c>
      <c r="N409" s="168">
        <f t="shared" si="138"/>
        <v>701.38761125835379</v>
      </c>
      <c r="O409" s="168">
        <f t="shared" si="138"/>
        <v>646.95403318398576</v>
      </c>
      <c r="P409" s="168">
        <f t="shared" si="138"/>
        <v>0</v>
      </c>
    </row>
    <row r="410" spans="4:16" s="141" customFormat="1" ht="13.2" hidden="1" outlineLevel="2">
      <c r="E410" s="168" t="s">
        <v>793</v>
      </c>
      <c r="F410" s="168"/>
      <c r="G410" s="168" t="s">
        <v>147</v>
      </c>
      <c r="H410" s="168">
        <f xml:space="preserve"> SUM(J410:P410)</f>
        <v>1444.3706080274367</v>
      </c>
      <c r="I410" s="168"/>
      <c r="J410" s="168">
        <f t="shared" ref="J410:P410" si="139" xml:space="preserve"> J409 * $F408</f>
        <v>0</v>
      </c>
      <c r="K410" s="168">
        <f xml:space="preserve"> K409 * $F408</f>
        <v>304.43339960380075</v>
      </c>
      <c r="L410" s="168">
        <f t="shared" si="139"/>
        <v>319.15068522362901</v>
      </c>
      <c r="M410" s="168">
        <f t="shared" si="139"/>
        <v>300.32664844526386</v>
      </c>
      <c r="N410" s="168">
        <f t="shared" si="139"/>
        <v>270.73561794572458</v>
      </c>
      <c r="O410" s="168">
        <f t="shared" si="139"/>
        <v>249.7242568090185</v>
      </c>
      <c r="P410" s="168">
        <f t="shared" si="139"/>
        <v>0</v>
      </c>
    </row>
    <row r="411" spans="4:16" s="141" customFormat="1" ht="13.2" hidden="1" outlineLevel="2">
      <c r="E411" s="168"/>
      <c r="F411" s="168"/>
      <c r="G411" s="168"/>
      <c r="H411" s="168"/>
      <c r="I411" s="168"/>
      <c r="J411" s="168"/>
      <c r="K411" s="168"/>
      <c r="L411" s="168"/>
      <c r="M411" s="168"/>
      <c r="N411" s="168"/>
      <c r="O411" s="168"/>
      <c r="P411" s="168"/>
    </row>
    <row r="412" spans="4:16" s="141" customFormat="1" ht="13.2" hidden="1" outlineLevel="2">
      <c r="D412" s="165" t="s">
        <v>701</v>
      </c>
      <c r="H412" s="168"/>
    </row>
    <row r="413" spans="4:16" s="141" customFormat="1" ht="13.2" hidden="1" outlineLevel="2">
      <c r="D413" s="165"/>
      <c r="E413" s="169" t="str">
        <f>Time!E$54</f>
        <v>Forecast Period Flag</v>
      </c>
      <c r="F413" s="169">
        <f>Time!F$54</f>
        <v>0</v>
      </c>
      <c r="G413" s="169" t="str">
        <f>Time!G$54</f>
        <v>flag</v>
      </c>
      <c r="H413" s="169">
        <f>Time!H$54</f>
        <v>5</v>
      </c>
      <c r="I413" s="169">
        <f>Time!I$54</f>
        <v>0</v>
      </c>
      <c r="J413" s="169">
        <f>Time!J$54</f>
        <v>0</v>
      </c>
      <c r="K413" s="169">
        <f>Time!K$54</f>
        <v>1</v>
      </c>
      <c r="L413" s="169">
        <f>Time!L$54</f>
        <v>1</v>
      </c>
      <c r="M413" s="169">
        <f>Time!M$54</f>
        <v>1</v>
      </c>
      <c r="N413" s="169">
        <f>Time!N$54</f>
        <v>1</v>
      </c>
      <c r="O413" s="169">
        <f>Time!O$54</f>
        <v>1</v>
      </c>
      <c r="P413" s="169">
        <f>Time!P$54</f>
        <v>0</v>
      </c>
    </row>
    <row r="414" spans="4:16" s="141" customFormat="1" ht="13.2" hidden="1" outlineLevel="2">
      <c r="E414" s="172" t="str">
        <f xml:space="preserve"> E$410</f>
        <v>Profiled Net totex available for wage adj - WWN - Real</v>
      </c>
      <c r="F414" s="168">
        <f t="shared" ref="F414:P414" si="140" xml:space="preserve"> F$410</f>
        <v>0</v>
      </c>
      <c r="G414" s="168" t="str">
        <f t="shared" si="140"/>
        <v>£m</v>
      </c>
      <c r="H414" s="168">
        <f t="shared" si="140"/>
        <v>1444.3706080274367</v>
      </c>
      <c r="I414" s="168">
        <f t="shared" si="140"/>
        <v>0</v>
      </c>
      <c r="J414" s="168">
        <f t="shared" si="140"/>
        <v>0</v>
      </c>
      <c r="K414" s="168">
        <f t="shared" si="140"/>
        <v>304.43339960380075</v>
      </c>
      <c r="L414" s="168">
        <f t="shared" si="140"/>
        <v>319.15068522362901</v>
      </c>
      <c r="M414" s="168">
        <f t="shared" si="140"/>
        <v>300.32664844526386</v>
      </c>
      <c r="N414" s="168">
        <f t="shared" si="140"/>
        <v>270.73561794572458</v>
      </c>
      <c r="O414" s="168">
        <f t="shared" si="140"/>
        <v>249.7242568090185</v>
      </c>
      <c r="P414" s="168">
        <f t="shared" si="140"/>
        <v>0</v>
      </c>
    </row>
    <row r="415" spans="4:16" s="141" customFormat="1" ht="13.2" hidden="1" outlineLevel="2">
      <c r="E415" s="172" t="str">
        <f t="shared" ref="E415:P415" si="141" xml:space="preserve"> E$26</f>
        <v>Real adjustment factor for wages</v>
      </c>
      <c r="F415" s="172">
        <f t="shared" si="141"/>
        <v>0</v>
      </c>
      <c r="G415" s="172" t="str">
        <f t="shared" si="141"/>
        <v>%</v>
      </c>
      <c r="H415" s="212">
        <f t="shared" si="141"/>
        <v>0</v>
      </c>
      <c r="I415" s="172">
        <f t="shared" si="141"/>
        <v>0</v>
      </c>
      <c r="J415" s="174">
        <f t="shared" si="141"/>
        <v>0</v>
      </c>
      <c r="K415" s="174">
        <f t="shared" si="141"/>
        <v>1.0088717366571422</v>
      </c>
      <c r="L415" s="174">
        <f t="shared" si="141"/>
        <v>0.99546000675836432</v>
      </c>
      <c r="M415" s="174">
        <f t="shared" si="141"/>
        <v>0.98108245481268175</v>
      </c>
      <c r="N415" s="174">
        <f t="shared" si="141"/>
        <v>0.97129115788611387</v>
      </c>
      <c r="O415" s="174">
        <f t="shared" si="141"/>
        <v>0.97129115788611398</v>
      </c>
      <c r="P415" s="174">
        <f t="shared" si="141"/>
        <v>0</v>
      </c>
    </row>
    <row r="416" spans="4:16" s="141" customFormat="1" ht="13.2" hidden="1" outlineLevel="2">
      <c r="E416" s="141" t="s">
        <v>794</v>
      </c>
      <c r="F416" s="163"/>
      <c r="G416" s="141" t="s">
        <v>147</v>
      </c>
      <c r="H416" s="168">
        <f xml:space="preserve"> SUM(J416:P416)</f>
        <v>1424.9992757105156</v>
      </c>
      <c r="I416" s="168"/>
      <c r="J416" s="168">
        <f t="shared" ref="J416:P416" si="142" xml:space="preserve"> IF(J413 = 1, J414 * J415, 0)</f>
        <v>0</v>
      </c>
      <c r="K416" s="168">
        <f t="shared" si="142"/>
        <v>307.13425255472424</v>
      </c>
      <c r="L416" s="168">
        <f t="shared" si="142"/>
        <v>317.70174326965036</v>
      </c>
      <c r="M416" s="168">
        <f t="shared" si="142"/>
        <v>294.64520550234471</v>
      </c>
      <c r="N416" s="168">
        <f t="shared" si="142"/>
        <v>262.96311183551541</v>
      </c>
      <c r="O416" s="168">
        <f t="shared" si="142"/>
        <v>242.55496254828086</v>
      </c>
      <c r="P416" s="168">
        <f t="shared" si="142"/>
        <v>0</v>
      </c>
    </row>
    <row r="417" spans="3:16" s="141" customFormat="1" ht="13.2" hidden="1" outlineLevel="2"/>
    <row r="418" spans="3:16" s="141" customFormat="1" ht="13.2" hidden="1" outlineLevel="2">
      <c r="D418" s="165" t="s">
        <v>703</v>
      </c>
    </row>
    <row r="419" spans="3:16" s="141" customFormat="1" ht="13.2" hidden="1" outlineLevel="2">
      <c r="E419" s="168" t="str">
        <f t="shared" ref="E419:P419" si="143" xml:space="preserve"> E$416</f>
        <v>Profiled adjustment wage related totex - WWN - Real</v>
      </c>
      <c r="F419" s="168">
        <f t="shared" si="143"/>
        <v>0</v>
      </c>
      <c r="G419" s="168" t="str">
        <f t="shared" si="143"/>
        <v>£m</v>
      </c>
      <c r="H419" s="168">
        <f t="shared" si="143"/>
        <v>1424.9992757105156</v>
      </c>
      <c r="I419" s="168">
        <f t="shared" si="143"/>
        <v>0</v>
      </c>
      <c r="J419" s="168">
        <f t="shared" si="143"/>
        <v>0</v>
      </c>
      <c r="K419" s="168">
        <f t="shared" si="143"/>
        <v>307.13425255472424</v>
      </c>
      <c r="L419" s="168">
        <f t="shared" si="143"/>
        <v>317.70174326965036</v>
      </c>
      <c r="M419" s="168">
        <f t="shared" si="143"/>
        <v>294.64520550234471</v>
      </c>
      <c r="N419" s="168">
        <f t="shared" si="143"/>
        <v>262.96311183551541</v>
      </c>
      <c r="O419" s="168">
        <f t="shared" si="143"/>
        <v>242.55496254828086</v>
      </c>
      <c r="P419" s="168">
        <f t="shared" si="143"/>
        <v>0</v>
      </c>
    </row>
    <row r="420" spans="3:16" s="141" customFormat="1" ht="13.2" hidden="1" outlineLevel="2">
      <c r="E420" s="172" t="str">
        <f xml:space="preserve"> E$410</f>
        <v>Profiled Net totex available for wage adj - WWN - Real</v>
      </c>
      <c r="F420" s="172">
        <f t="shared" ref="F420:P420" si="144" xml:space="preserve"> F$410</f>
        <v>0</v>
      </c>
      <c r="G420" s="172" t="str">
        <f t="shared" si="144"/>
        <v>£m</v>
      </c>
      <c r="H420" s="172">
        <f t="shared" si="144"/>
        <v>1444.3706080274367</v>
      </c>
      <c r="I420" s="172">
        <f t="shared" si="144"/>
        <v>0</v>
      </c>
      <c r="J420" s="172">
        <f t="shared" si="144"/>
        <v>0</v>
      </c>
      <c r="K420" s="172">
        <f t="shared" si="144"/>
        <v>304.43339960380075</v>
      </c>
      <c r="L420" s="172">
        <f t="shared" si="144"/>
        <v>319.15068522362901</v>
      </c>
      <c r="M420" s="172">
        <f t="shared" si="144"/>
        <v>300.32664844526386</v>
      </c>
      <c r="N420" s="172">
        <f t="shared" si="144"/>
        <v>270.73561794572458</v>
      </c>
      <c r="O420" s="172">
        <f t="shared" si="144"/>
        <v>249.7242568090185</v>
      </c>
      <c r="P420" s="172">
        <f t="shared" si="144"/>
        <v>0</v>
      </c>
    </row>
    <row r="421" spans="3:16" s="141" customFormat="1" ht="13.2" hidden="1" outlineLevel="2">
      <c r="E421" s="141" t="s">
        <v>795</v>
      </c>
      <c r="F421" s="196"/>
      <c r="G421" s="141" t="s">
        <v>147</v>
      </c>
      <c r="H421" s="172">
        <f xml:space="preserve"> SUM(J421:P421)</f>
        <v>-19.371332316921126</v>
      </c>
      <c r="J421" s="196">
        <f t="shared" ref="J421:P421" si="145" xml:space="preserve"> J419 - J420</f>
        <v>0</v>
      </c>
      <c r="K421" s="196">
        <f t="shared" si="145"/>
        <v>2.7008529509234904</v>
      </c>
      <c r="L421" s="196">
        <f t="shared" si="145"/>
        <v>-1.4489419539786468</v>
      </c>
      <c r="M421" s="196">
        <f t="shared" si="145"/>
        <v>-5.6814429429191478</v>
      </c>
      <c r="N421" s="196">
        <f t="shared" si="145"/>
        <v>-7.7725061102091786</v>
      </c>
      <c r="O421" s="196">
        <f t="shared" si="145"/>
        <v>-7.1692942607376438</v>
      </c>
      <c r="P421" s="196">
        <f t="shared" si="145"/>
        <v>0</v>
      </c>
    </row>
    <row r="422" spans="3:16" s="141" customFormat="1" ht="13.2" hidden="1" outlineLevel="2">
      <c r="F422" s="196"/>
      <c r="H422" s="172"/>
      <c r="J422" s="196"/>
      <c r="K422" s="196"/>
      <c r="L422" s="196"/>
      <c r="M422" s="196"/>
      <c r="N422" s="196"/>
      <c r="O422" s="196"/>
      <c r="P422" s="196"/>
    </row>
    <row r="423" spans="3:16" s="141" customFormat="1" ht="13.2" hidden="1" outlineLevel="2">
      <c r="D423" s="165" t="s">
        <v>705</v>
      </c>
      <c r="F423" s="214"/>
      <c r="H423" s="172"/>
      <c r="J423" s="196"/>
      <c r="K423" s="196"/>
      <c r="L423" s="196"/>
      <c r="M423" s="196"/>
      <c r="N423" s="196"/>
      <c r="O423" s="196"/>
      <c r="P423" s="196"/>
    </row>
    <row r="424" spans="3:16" s="141" customFormat="1" ht="13.2" hidden="1" outlineLevel="2">
      <c r="E424" s="210" t="str">
        <f xml:space="preserve"> E$421</f>
        <v>Variance to forecast totex for wage adjustment- WWN</v>
      </c>
      <c r="F424" s="210">
        <f t="shared" ref="F424:P424" si="146" xml:space="preserve"> F$421</f>
        <v>0</v>
      </c>
      <c r="G424" s="210" t="str">
        <f t="shared" si="146"/>
        <v>£m</v>
      </c>
      <c r="H424" s="210">
        <f t="shared" si="146"/>
        <v>-19.371332316921126</v>
      </c>
      <c r="I424" s="210">
        <f t="shared" si="146"/>
        <v>0</v>
      </c>
      <c r="J424" s="210">
        <f t="shared" si="146"/>
        <v>0</v>
      </c>
      <c r="K424" s="210">
        <f t="shared" si="146"/>
        <v>2.7008529509234904</v>
      </c>
      <c r="L424" s="210">
        <f t="shared" si="146"/>
        <v>-1.4489419539786468</v>
      </c>
      <c r="M424" s="210">
        <f t="shared" si="146"/>
        <v>-5.6814429429191478</v>
      </c>
      <c r="N424" s="210">
        <f t="shared" si="146"/>
        <v>-7.7725061102091786</v>
      </c>
      <c r="O424" s="210">
        <f t="shared" si="146"/>
        <v>-7.1692942607376438</v>
      </c>
      <c r="P424" s="210">
        <f t="shared" si="146"/>
        <v>0</v>
      </c>
    </row>
    <row r="425" spans="3:16" s="141" customFormat="1" ht="13.2" hidden="1" outlineLevel="2">
      <c r="E425" s="271" t="str">
        <f t="shared" ref="E425:J425" si="147">E473</f>
        <v>Time value of money factor - WWN</v>
      </c>
      <c r="F425" s="294">
        <f t="shared" si="147"/>
        <v>0</v>
      </c>
      <c r="G425" s="271" t="str">
        <f t="shared" si="147"/>
        <v>Factor</v>
      </c>
      <c r="H425" s="295">
        <f t="shared" si="147"/>
        <v>0</v>
      </c>
      <c r="I425" s="296">
        <f t="shared" si="147"/>
        <v>0</v>
      </c>
      <c r="J425" s="295">
        <f t="shared" si="147"/>
        <v>1</v>
      </c>
      <c r="K425" s="295">
        <f t="shared" ref="K425:P425" si="148">K473</f>
        <v>1.122016155346969</v>
      </c>
      <c r="L425" s="295">
        <f t="shared" si="148"/>
        <v>1.0901828170879997</v>
      </c>
      <c r="M425" s="295">
        <f t="shared" si="148"/>
        <v>1.0592526399999997</v>
      </c>
      <c r="N425" s="295">
        <f t="shared" si="148"/>
        <v>1.0291999999999999</v>
      </c>
      <c r="O425" s="295">
        <f t="shared" si="148"/>
        <v>1</v>
      </c>
      <c r="P425" s="295">
        <f t="shared" si="148"/>
        <v>1</v>
      </c>
    </row>
    <row r="426" spans="3:16" s="141" customFormat="1" ht="13.2" hidden="1" outlineLevel="2">
      <c r="E426" s="141" t="s">
        <v>796</v>
      </c>
      <c r="F426" s="202"/>
      <c r="G426" s="141" t="s">
        <v>147</v>
      </c>
      <c r="H426" s="172">
        <f xml:space="preserve"> SUM(J426:P426)</f>
        <v>-19.736051962694148</v>
      </c>
      <c r="J426" s="172">
        <f t="shared" ref="J426" si="149" xml:space="preserve"> J424*J425</f>
        <v>0</v>
      </c>
      <c r="K426" s="172">
        <f xml:space="preserve"> K424*K425</f>
        <v>3.0304006441526905</v>
      </c>
      <c r="L426" s="172">
        <f t="shared" ref="L426:P426" si="150" xml:space="preserve"> L424*L425</f>
        <v>-1.5796116211854319</v>
      </c>
      <c r="M426" s="172">
        <f t="shared" si="150"/>
        <v>-6.0180834362964752</v>
      </c>
      <c r="N426" s="172">
        <f t="shared" si="150"/>
        <v>-7.9994632886272861</v>
      </c>
      <c r="O426" s="172">
        <f t="shared" si="150"/>
        <v>-7.1692942607376438</v>
      </c>
      <c r="P426" s="172">
        <f t="shared" si="150"/>
        <v>0</v>
      </c>
    </row>
    <row r="427" spans="3:16" s="141" customFormat="1" ht="13.2" hidden="1" outlineLevel="2">
      <c r="E427" s="141" t="s">
        <v>797</v>
      </c>
      <c r="F427" s="202">
        <f xml:space="preserve"> H426 * -1</f>
        <v>19.736051962694148</v>
      </c>
      <c r="G427" s="141" t="s">
        <v>147</v>
      </c>
      <c r="H427" s="172"/>
      <c r="J427" s="172"/>
      <c r="K427" s="172"/>
      <c r="L427" s="172"/>
      <c r="M427" s="172"/>
      <c r="N427" s="172"/>
      <c r="O427" s="172"/>
      <c r="P427" s="172"/>
    </row>
    <row r="428" spans="3:16" s="141" customFormat="1" ht="13.2" hidden="1" outlineLevel="2">
      <c r="F428" s="196"/>
      <c r="H428" s="172"/>
      <c r="J428" s="196"/>
      <c r="K428" s="196"/>
      <c r="L428" s="196"/>
      <c r="M428" s="196"/>
      <c r="N428" s="196"/>
      <c r="O428" s="196"/>
      <c r="P428" s="196"/>
    </row>
    <row r="429" spans="3:16" s="141" customFormat="1" ht="13.2" hidden="1" outlineLevel="1"/>
    <row r="430" spans="3:16" s="141" customFormat="1" ht="13.2" hidden="1" outlineLevel="1" collapsed="1">
      <c r="C430" s="165" t="s">
        <v>708</v>
      </c>
    </row>
    <row r="431" spans="3:16" s="141" customFormat="1" ht="13.2" hidden="1" outlineLevel="2">
      <c r="C431" s="165"/>
    </row>
    <row r="432" spans="3:16" s="141" customFormat="1" ht="13.2" hidden="1" outlineLevel="2">
      <c r="C432" s="165"/>
      <c r="E432" s="169" t="str">
        <f>InpActive!E$124</f>
        <v>Net totex for cost sharing reconciliation - WWN - nominal</v>
      </c>
      <c r="F432" s="169">
        <f>InpActive!F$124</f>
        <v>0</v>
      </c>
      <c r="G432" s="169" t="str">
        <f>InpActive!G$124</f>
        <v>£m</v>
      </c>
      <c r="H432" s="169">
        <f>InpActive!H$124</f>
        <v>0</v>
      </c>
      <c r="I432" s="169">
        <f>InpActive!I$124</f>
        <v>0</v>
      </c>
      <c r="J432" s="169">
        <f>InpActive!J$124</f>
        <v>0</v>
      </c>
      <c r="K432" s="169">
        <f>InpActive!K$124</f>
        <v>633.15599999999995</v>
      </c>
      <c r="L432" s="169">
        <f>InpActive!L$124</f>
        <v>748.55899999999997</v>
      </c>
      <c r="M432" s="169">
        <f>InpActive!M$124</f>
        <v>944.79100000000005</v>
      </c>
      <c r="N432" s="169">
        <f>InpActive!N$124</f>
        <v>1184.2886944847944</v>
      </c>
      <c r="O432" s="169">
        <f>InpActive!O$124</f>
        <v>1265.9970000000001</v>
      </c>
      <c r="P432" s="169">
        <f>InpActive!P$124</f>
        <v>0</v>
      </c>
    </row>
    <row r="433" spans="3:16" s="141" customFormat="1" ht="13.2" hidden="1" outlineLevel="2">
      <c r="C433" s="165"/>
      <c r="E433" s="160" t="str">
        <f>Index!E$43</f>
        <v>CPI(H): Fin year average - inflate from base year 2017-18 average - CALC</v>
      </c>
      <c r="F433" s="169">
        <f>Index!F$43</f>
        <v>0</v>
      </c>
      <c r="G433" s="160" t="str">
        <f>Index!G$43</f>
        <v>%</v>
      </c>
      <c r="H433" s="169">
        <f>Index!H$43</f>
        <v>0</v>
      </c>
      <c r="I433" s="169">
        <f>Index!I$43</f>
        <v>0</v>
      </c>
      <c r="J433" s="160">
        <f>Index!J$43</f>
        <v>1.0386214616983847</v>
      </c>
      <c r="K433" s="160">
        <f>Index!K$43</f>
        <v>1.0469374700143934</v>
      </c>
      <c r="L433" s="160">
        <f>Index!L$43</f>
        <v>1.0853990084759317</v>
      </c>
      <c r="M433" s="160">
        <f>Index!M$43</f>
        <v>1.1806332960179113</v>
      </c>
      <c r="N433" s="160">
        <f>Index!N$43</f>
        <v>1.2448259742276786</v>
      </c>
      <c r="O433" s="160">
        <f>Index!O$43</f>
        <v>1.2861826323364782</v>
      </c>
      <c r="P433" s="160">
        <f>Index!P$43</f>
        <v>1.2828506663883961</v>
      </c>
    </row>
    <row r="434" spans="3:16" s="141" customFormat="1" ht="13.2" hidden="1" outlineLevel="2">
      <c r="C434" s="165"/>
      <c r="E434" s="141" t="s">
        <v>798</v>
      </c>
      <c r="G434" s="141" t="s">
        <v>147</v>
      </c>
      <c r="J434" s="173">
        <f t="shared" ref="J434:P434" si="151" xml:space="preserve"> J432 / J433</f>
        <v>0</v>
      </c>
      <c r="K434" s="173">
        <f t="shared" si="151"/>
        <v>604.76964301535145</v>
      </c>
      <c r="L434" s="173">
        <f t="shared" si="151"/>
        <v>689.66250581994973</v>
      </c>
      <c r="M434" s="173">
        <f t="shared" si="151"/>
        <v>800.24085648493065</v>
      </c>
      <c r="N434" s="173">
        <f t="shared" si="151"/>
        <v>951.36888127640248</v>
      </c>
      <c r="O434" s="173">
        <f t="shared" si="151"/>
        <v>984.30578066521628</v>
      </c>
      <c r="P434" s="173">
        <f t="shared" si="151"/>
        <v>0</v>
      </c>
    </row>
    <row r="435" spans="3:16" s="141" customFormat="1" ht="13.2" hidden="1" outlineLevel="2">
      <c r="C435" s="165"/>
      <c r="J435" s="173"/>
      <c r="K435" s="173"/>
      <c r="L435" s="173"/>
      <c r="M435" s="173"/>
      <c r="N435" s="173"/>
      <c r="O435" s="173"/>
      <c r="P435" s="173"/>
    </row>
    <row r="436" spans="3:16" s="141" customFormat="1" ht="13.2" hidden="1" outlineLevel="2">
      <c r="C436" s="165"/>
      <c r="E436" s="186" t="str">
        <f>InpActive!E$126</f>
        <v>Performance related pay recovery mechanism adjustment  - WWN - Nominal (Neg)</v>
      </c>
      <c r="F436" s="186">
        <f>InpActive!F$126</f>
        <v>0</v>
      </c>
      <c r="G436" s="186" t="str">
        <f>InpActive!G$126</f>
        <v>£m</v>
      </c>
      <c r="H436" s="186">
        <f>InpActive!H$126</f>
        <v>0</v>
      </c>
      <c r="I436" s="186">
        <f>InpActive!I$126</f>
        <v>0</v>
      </c>
      <c r="J436" s="186">
        <f>InpActive!J$126</f>
        <v>0</v>
      </c>
      <c r="K436" s="186">
        <f>InpActive!K$126</f>
        <v>0</v>
      </c>
      <c r="L436" s="186">
        <f>InpActive!L$126</f>
        <v>0</v>
      </c>
      <c r="M436" s="186">
        <f>InpActive!M$126</f>
        <v>0</v>
      </c>
      <c r="N436" s="186">
        <f>InpActive!N$126</f>
        <v>0</v>
      </c>
      <c r="O436" s="186">
        <f>InpActive!O$126</f>
        <v>0</v>
      </c>
      <c r="P436" s="186">
        <f>InpActive!P$126</f>
        <v>0</v>
      </c>
    </row>
    <row r="437" spans="3:16" s="141" customFormat="1" ht="13.2" hidden="1" outlineLevel="2">
      <c r="C437" s="165"/>
      <c r="E437" s="171" t="str">
        <f>Index!E$43</f>
        <v>CPI(H): Fin year average - inflate from base year 2017-18 average - CALC</v>
      </c>
      <c r="F437" s="186">
        <f>Index!F$43</f>
        <v>0</v>
      </c>
      <c r="G437" s="171" t="str">
        <f>Index!G$43</f>
        <v>%</v>
      </c>
      <c r="H437" s="186">
        <f>Index!H$43</f>
        <v>0</v>
      </c>
      <c r="I437" s="169">
        <f>Index!I$43</f>
        <v>0</v>
      </c>
      <c r="J437" s="160">
        <f>Index!J$43</f>
        <v>1.0386214616983847</v>
      </c>
      <c r="K437" s="160">
        <f>Index!K$43</f>
        <v>1.0469374700143934</v>
      </c>
      <c r="L437" s="160">
        <f>Index!L$43</f>
        <v>1.0853990084759317</v>
      </c>
      <c r="M437" s="160">
        <f>Index!M$43</f>
        <v>1.1806332960179113</v>
      </c>
      <c r="N437" s="160">
        <f>Index!N$43</f>
        <v>1.2448259742276786</v>
      </c>
      <c r="O437" s="160">
        <f>Index!O$43</f>
        <v>1.2861826323364782</v>
      </c>
      <c r="P437" s="160">
        <f>Index!P$43</f>
        <v>1.2828506663883961</v>
      </c>
    </row>
    <row r="438" spans="3:16" s="141" customFormat="1" ht="13.2" hidden="1" outlineLevel="2">
      <c r="C438" s="165"/>
      <c r="E438" s="141" t="s">
        <v>799</v>
      </c>
      <c r="G438" s="141" t="s">
        <v>147</v>
      </c>
      <c r="H438" s="173">
        <f>SUM(K438:O438)</f>
        <v>0</v>
      </c>
      <c r="J438" s="173">
        <f xml:space="preserve"> J436 / J437</f>
        <v>0</v>
      </c>
      <c r="K438" s="173">
        <f xml:space="preserve"> K436 / K437</f>
        <v>0</v>
      </c>
      <c r="L438" s="173">
        <f t="shared" ref="L438:P438" si="152" xml:space="preserve"> L436 / L437</f>
        <v>0</v>
      </c>
      <c r="M438" s="173">
        <f t="shared" si="152"/>
        <v>0</v>
      </c>
      <c r="N438" s="173">
        <f t="shared" si="152"/>
        <v>0</v>
      </c>
      <c r="O438" s="173">
        <f t="shared" si="152"/>
        <v>0</v>
      </c>
      <c r="P438" s="173">
        <f t="shared" si="152"/>
        <v>0</v>
      </c>
    </row>
    <row r="439" spans="3:16" s="141" customFormat="1" ht="13.2" hidden="1" outlineLevel="2">
      <c r="C439" s="165"/>
      <c r="E439" s="141" t="s">
        <v>800</v>
      </c>
      <c r="F439" s="168">
        <f>H438</f>
        <v>0</v>
      </c>
      <c r="G439" s="141" t="s">
        <v>147</v>
      </c>
      <c r="J439" s="173"/>
      <c r="K439" s="173"/>
      <c r="L439" s="173"/>
      <c r="M439" s="173"/>
      <c r="N439" s="173"/>
      <c r="O439" s="173"/>
      <c r="P439" s="173"/>
    </row>
    <row r="440" spans="3:16" s="141" customFormat="1" ht="13.2" hidden="1" outlineLevel="2">
      <c r="C440" s="165"/>
    </row>
    <row r="441" spans="3:16" s="141" customFormat="1" ht="13.2" hidden="1" outlineLevel="2">
      <c r="C441" s="165"/>
      <c r="E441" s="196" t="str">
        <f t="shared" ref="E441:P441" si="153">E$434</f>
        <v>Actual net totex for cost sharing reconciliation - WWN - Real</v>
      </c>
      <c r="F441" s="196">
        <f t="shared" si="153"/>
        <v>0</v>
      </c>
      <c r="G441" s="196" t="str">
        <f t="shared" si="153"/>
        <v>£m</v>
      </c>
      <c r="H441" s="196">
        <f t="shared" si="153"/>
        <v>0</v>
      </c>
      <c r="I441" s="196">
        <f t="shared" si="153"/>
        <v>0</v>
      </c>
      <c r="J441" s="196">
        <f t="shared" si="153"/>
        <v>0</v>
      </c>
      <c r="K441" s="196">
        <f t="shared" si="153"/>
        <v>604.76964301535145</v>
      </c>
      <c r="L441" s="196">
        <f t="shared" si="153"/>
        <v>689.66250581994973</v>
      </c>
      <c r="M441" s="196">
        <f t="shared" si="153"/>
        <v>800.24085648493065</v>
      </c>
      <c r="N441" s="196">
        <f t="shared" si="153"/>
        <v>951.36888127640248</v>
      </c>
      <c r="O441" s="196">
        <f t="shared" si="153"/>
        <v>984.30578066521628</v>
      </c>
      <c r="P441" s="196">
        <f t="shared" si="153"/>
        <v>0</v>
      </c>
    </row>
    <row r="442" spans="3:16" s="141" customFormat="1" ht="13.2" hidden="1" outlineLevel="2">
      <c r="C442" s="165"/>
      <c r="E442" s="196" t="str">
        <f>E438</f>
        <v>Performance related pay recovery mechanism adjustment  - WWN - real</v>
      </c>
      <c r="F442" s="196">
        <f t="shared" ref="F442:P442" si="154">F438</f>
        <v>0</v>
      </c>
      <c r="G442" s="196" t="str">
        <f t="shared" si="154"/>
        <v>£m</v>
      </c>
      <c r="H442" s="196">
        <f t="shared" si="154"/>
        <v>0</v>
      </c>
      <c r="I442" s="196">
        <f t="shared" si="154"/>
        <v>0</v>
      </c>
      <c r="J442" s="196">
        <f t="shared" si="154"/>
        <v>0</v>
      </c>
      <c r="K442" s="196">
        <f t="shared" si="154"/>
        <v>0</v>
      </c>
      <c r="L442" s="196">
        <f t="shared" si="154"/>
        <v>0</v>
      </c>
      <c r="M442" s="196">
        <f t="shared" si="154"/>
        <v>0</v>
      </c>
      <c r="N442" s="196">
        <f t="shared" si="154"/>
        <v>0</v>
      </c>
      <c r="O442" s="196">
        <f t="shared" si="154"/>
        <v>0</v>
      </c>
      <c r="P442" s="196">
        <f t="shared" si="154"/>
        <v>0</v>
      </c>
    </row>
    <row r="443" spans="3:16" s="141" customFormat="1" ht="13.2" hidden="1" outlineLevel="2">
      <c r="C443" s="165"/>
      <c r="E443" s="169" t="str">
        <f>Time!E$54</f>
        <v>Forecast Period Flag</v>
      </c>
      <c r="F443" s="169">
        <f>Time!F$54</f>
        <v>0</v>
      </c>
      <c r="G443" s="169" t="str">
        <f>Time!G$54</f>
        <v>flag</v>
      </c>
      <c r="H443" s="169">
        <f>Time!H$54</f>
        <v>5</v>
      </c>
      <c r="I443" s="169">
        <f>Time!I$54</f>
        <v>0</v>
      </c>
      <c r="J443" s="169">
        <f>Time!J$54</f>
        <v>0</v>
      </c>
      <c r="K443" s="169">
        <f>Time!K$54</f>
        <v>1</v>
      </c>
      <c r="L443" s="169">
        <f>Time!L$54</f>
        <v>1</v>
      </c>
      <c r="M443" s="169">
        <f>Time!M$54</f>
        <v>1</v>
      </c>
      <c r="N443" s="169">
        <f>Time!N$54</f>
        <v>1</v>
      </c>
      <c r="O443" s="169">
        <f>Time!O$54</f>
        <v>1</v>
      </c>
      <c r="P443" s="169">
        <f>Time!P$54</f>
        <v>0</v>
      </c>
    </row>
    <row r="444" spans="3:16" s="141" customFormat="1" ht="13.2" hidden="1" outlineLevel="2">
      <c r="C444" s="165"/>
      <c r="E444" s="141" t="s">
        <v>798</v>
      </c>
      <c r="G444" s="141" t="s">
        <v>147</v>
      </c>
      <c r="H444" s="172">
        <f xml:space="preserve"> SUM(J444:P444)</f>
        <v>4030.3476672618508</v>
      </c>
      <c r="J444" s="168">
        <f xml:space="preserve"> (J441 + J442) * J443</f>
        <v>0</v>
      </c>
      <c r="K444" s="168">
        <f t="shared" ref="K444:P444" si="155" xml:space="preserve"> (K441 + K442) * K443</f>
        <v>604.76964301535145</v>
      </c>
      <c r="L444" s="168">
        <f t="shared" si="155"/>
        <v>689.66250581994973</v>
      </c>
      <c r="M444" s="168">
        <f t="shared" si="155"/>
        <v>800.24085648493065</v>
      </c>
      <c r="N444" s="168">
        <f t="shared" si="155"/>
        <v>951.36888127640248</v>
      </c>
      <c r="O444" s="168">
        <f t="shared" si="155"/>
        <v>984.30578066521628</v>
      </c>
      <c r="P444" s="168">
        <f t="shared" si="155"/>
        <v>0</v>
      </c>
    </row>
    <row r="445" spans="3:16" s="141" customFormat="1" ht="13.2" hidden="1" outlineLevel="2">
      <c r="C445" s="165"/>
      <c r="H445" s="172"/>
      <c r="J445" s="168"/>
      <c r="K445" s="168"/>
      <c r="L445" s="168"/>
      <c r="M445" s="168"/>
      <c r="N445" s="168"/>
      <c r="O445" s="168"/>
      <c r="P445" s="168"/>
    </row>
    <row r="446" spans="3:16" s="141" customFormat="1" ht="13.2" hidden="1" outlineLevel="2">
      <c r="C446" s="165"/>
      <c r="D446" s="3" t="s">
        <v>713</v>
      </c>
      <c r="H446" s="172"/>
      <c r="J446" s="210"/>
      <c r="K446" s="210"/>
      <c r="L446" s="210"/>
      <c r="M446" s="210"/>
      <c r="N446" s="210"/>
      <c r="O446" s="210"/>
      <c r="P446" s="210"/>
    </row>
    <row r="447" spans="3:16" s="141" customFormat="1" ht="13.2" hidden="1" outlineLevel="2">
      <c r="C447" s="165"/>
      <c r="D447" s="3"/>
      <c r="E447" s="142" t="str">
        <f>InpActive!E$118</f>
        <v>Opex split profile - Cost sharing - WWN</v>
      </c>
      <c r="F447" s="186">
        <f>InpActive!F$118</f>
        <v>0</v>
      </c>
      <c r="G447" s="142" t="str">
        <f>InpActive!G$118</f>
        <v>%</v>
      </c>
      <c r="H447" s="186">
        <f>InpActive!H$118</f>
        <v>0</v>
      </c>
      <c r="I447" s="169">
        <f>InpActive!I$118</f>
        <v>0</v>
      </c>
      <c r="J447" s="160">
        <f>InpActive!J$118</f>
        <v>0</v>
      </c>
      <c r="K447" s="160">
        <f ca="1">InpActive!K$118</f>
        <v>9.1087381766673234E-2</v>
      </c>
      <c r="L447" s="160">
        <f ca="1">InpActive!L$118</f>
        <v>8.6633117760928594E-2</v>
      </c>
      <c r="M447" s="160">
        <f ca="1">InpActive!M$118</f>
        <v>8.5232730785754135E-2</v>
      </c>
      <c r="N447" s="160">
        <f ca="1">InpActive!N$118</f>
        <v>8.4703302022168747E-2</v>
      </c>
      <c r="O447" s="160">
        <f ca="1">InpActive!O$118</f>
        <v>8.5777505020763284E-2</v>
      </c>
      <c r="P447" s="160">
        <f>InpActive!P$118</f>
        <v>0</v>
      </c>
    </row>
    <row r="448" spans="3:16" s="141" customFormat="1" ht="13.2" hidden="1" outlineLevel="2">
      <c r="C448" s="165"/>
      <c r="D448" s="3"/>
      <c r="E448" s="142" t="str">
        <f>InpActive!E$119</f>
        <v>Capex split profile - Cost sharing - WWN</v>
      </c>
      <c r="F448" s="186">
        <f>InpActive!F$119</f>
        <v>0</v>
      </c>
      <c r="G448" s="142" t="str">
        <f>InpActive!G$119</f>
        <v>%</v>
      </c>
      <c r="H448" s="186">
        <f>InpActive!H$119</f>
        <v>0</v>
      </c>
      <c r="I448" s="169">
        <f>InpActive!I$119</f>
        <v>0</v>
      </c>
      <c r="J448" s="160">
        <f>InpActive!J$119</f>
        <v>0</v>
      </c>
      <c r="K448" s="160">
        <f ca="1">InpActive!K$119</f>
        <v>0.10868713188616108</v>
      </c>
      <c r="L448" s="160">
        <f ca="1">InpActive!L$119</f>
        <v>0.12384357096396452</v>
      </c>
      <c r="M448" s="160">
        <f ca="1">InpActive!M$119</f>
        <v>0.12670026371337481</v>
      </c>
      <c r="N448" s="160">
        <f ca="1">InpActive!N$119</f>
        <v>0.11407070888378551</v>
      </c>
      <c r="O448" s="160">
        <f ca="1">InpActive!O$119</f>
        <v>9.3264287196426043E-2</v>
      </c>
      <c r="P448" s="160">
        <f>InpActive!P$119</f>
        <v>0</v>
      </c>
    </row>
    <row r="449" spans="1:16384" s="141" customFormat="1" ht="13.2" hidden="1" outlineLevel="2">
      <c r="C449" s="165"/>
      <c r="D449" s="3"/>
      <c r="E449" s="141" t="s">
        <v>801</v>
      </c>
      <c r="F449" s="163"/>
      <c r="G449" s="141" t="s">
        <v>207</v>
      </c>
      <c r="H449" s="203">
        <f ca="1" xml:space="preserve"> SUM(J449:P449)</f>
        <v>1</v>
      </c>
      <c r="J449" s="174">
        <f t="shared" ref="J449:P449" si="156" xml:space="preserve"> SUM(J447:J448)</f>
        <v>0</v>
      </c>
      <c r="K449" s="174">
        <f t="shared" ca="1" si="156"/>
        <v>0.19977451365283433</v>
      </c>
      <c r="L449" s="174">
        <f t="shared" ca="1" si="156"/>
        <v>0.21047668872489311</v>
      </c>
      <c r="M449" s="174">
        <f t="shared" ca="1" si="156"/>
        <v>0.21193299449912895</v>
      </c>
      <c r="N449" s="174">
        <f t="shared" ca="1" si="156"/>
        <v>0.19877401090595426</v>
      </c>
      <c r="O449" s="174">
        <f t="shared" ca="1" si="156"/>
        <v>0.17904179221718933</v>
      </c>
      <c r="P449" s="174">
        <f t="shared" si="156"/>
        <v>0</v>
      </c>
    </row>
    <row r="450" spans="1:16384" s="141" customFormat="1" ht="13.2" hidden="1" outlineLevel="2">
      <c r="C450" s="165"/>
      <c r="D450" s="3"/>
      <c r="E450" s="141" t="s">
        <v>802</v>
      </c>
      <c r="F450" s="208">
        <f ca="1">H$449</f>
        <v>1</v>
      </c>
      <c r="G450" s="141" t="s">
        <v>207</v>
      </c>
      <c r="H450" s="203"/>
      <c r="J450" s="174"/>
      <c r="K450" s="174"/>
      <c r="L450" s="174"/>
      <c r="M450" s="174"/>
      <c r="N450" s="174"/>
      <c r="O450" s="174"/>
      <c r="P450" s="174"/>
    </row>
    <row r="451" spans="1:16384" s="141" customFormat="1" ht="13.2" hidden="1" outlineLevel="2">
      <c r="C451" s="165"/>
      <c r="D451" s="3"/>
      <c r="F451" s="163"/>
    </row>
    <row r="452" spans="1:16384" s="141" customFormat="1" ht="13.2" hidden="1" outlineLevel="2">
      <c r="C452" s="165"/>
      <c r="D452" s="3"/>
      <c r="E452" s="175" t="str">
        <f xml:space="preserve"> E$450</f>
        <v>Totex profile - Cost Sharing - 5 year percentage - WWN</v>
      </c>
      <c r="F452" s="181">
        <f ca="1" xml:space="preserve"> F$450</f>
        <v>1</v>
      </c>
      <c r="G452" s="175" t="str">
        <f xml:space="preserve"> G$450</f>
        <v>%</v>
      </c>
    </row>
    <row r="453" spans="1:16384" s="141" customFormat="1" ht="13.2" hidden="1" outlineLevel="2">
      <c r="C453" s="165"/>
      <c r="D453" s="3"/>
      <c r="E453" s="141" t="s">
        <v>803</v>
      </c>
      <c r="F453" s="16">
        <f ca="1" xml:space="preserve"> IF(OR($F$452 = 1, F452 = 0), 0, 1)</f>
        <v>0</v>
      </c>
      <c r="G453" s="141" t="s">
        <v>697</v>
      </c>
    </row>
    <row r="454" spans="1:16384" s="141" customFormat="1" ht="13.2" hidden="1" outlineLevel="2">
      <c r="C454" s="165"/>
      <c r="D454" s="3"/>
      <c r="H454" s="172"/>
      <c r="J454" s="210"/>
      <c r="K454" s="210"/>
      <c r="L454" s="210"/>
      <c r="M454" s="210"/>
      <c r="N454" s="210"/>
      <c r="O454" s="210"/>
      <c r="P454" s="210"/>
    </row>
    <row r="455" spans="1:16384" s="141" customFormat="1" ht="13.2" hidden="1" outlineLevel="2">
      <c r="C455" s="165"/>
      <c r="E455" s="142" t="str">
        <f>InpActive!E$125</f>
        <v>Net totex available for cost sharing - WWN - Real</v>
      </c>
      <c r="F455" s="290">
        <f ca="1">InpActive!F$125</f>
        <v>3546.0603609219979</v>
      </c>
      <c r="G455" s="142" t="str">
        <f>InpActive!G$125</f>
        <v>£m</v>
      </c>
      <c r="H455" s="172"/>
      <c r="J455" s="210"/>
      <c r="K455" s="210"/>
      <c r="L455" s="210"/>
      <c r="M455" s="210"/>
      <c r="N455" s="210"/>
      <c r="O455" s="210"/>
      <c r="P455" s="210"/>
    </row>
    <row r="456" spans="1:16384" s="141" customFormat="1" ht="13.2" hidden="1" outlineLevel="2">
      <c r="C456" s="165"/>
      <c r="E456" s="203" t="str">
        <f t="shared" ref="E456:P456" si="157" xml:space="preserve"> E$449</f>
        <v>Totex profile - Cost Sharing - WWN</v>
      </c>
      <c r="F456" s="210">
        <f t="shared" si="157"/>
        <v>0</v>
      </c>
      <c r="G456" s="203" t="str">
        <f t="shared" si="157"/>
        <v>%</v>
      </c>
      <c r="H456" s="203">
        <f t="shared" ca="1" si="157"/>
        <v>1</v>
      </c>
      <c r="I456" s="210">
        <f t="shared" si="157"/>
        <v>0</v>
      </c>
      <c r="J456" s="203">
        <f t="shared" si="157"/>
        <v>0</v>
      </c>
      <c r="K456" s="203">
        <f t="shared" ca="1" si="157"/>
        <v>0.19977451365283433</v>
      </c>
      <c r="L456" s="203">
        <f t="shared" ca="1" si="157"/>
        <v>0.21047668872489311</v>
      </c>
      <c r="M456" s="203">
        <f t="shared" ca="1" si="157"/>
        <v>0.21193299449912895</v>
      </c>
      <c r="N456" s="203">
        <f t="shared" ca="1" si="157"/>
        <v>0.19877401090595426</v>
      </c>
      <c r="O456" s="203">
        <f t="shared" ca="1" si="157"/>
        <v>0.17904179221718933</v>
      </c>
      <c r="P456" s="203">
        <f t="shared" si="157"/>
        <v>0</v>
      </c>
    </row>
    <row r="457" spans="1:16384" s="141" customFormat="1" ht="13.2" hidden="1" outlineLevel="2">
      <c r="C457" s="165"/>
      <c r="E457" s="141" t="s">
        <v>804</v>
      </c>
      <c r="G457" s="141" t="s">
        <v>147</v>
      </c>
      <c r="H457" s="172">
        <f ca="1" xml:space="preserve"> SUM(J457:P457)</f>
        <v>3546.0603609219975</v>
      </c>
      <c r="J457" s="210">
        <f t="shared" ref="J457:P457" ca="1" si="158" xml:space="preserve"> J456 * $F455</f>
        <v>0</v>
      </c>
      <c r="K457" s="210">
        <f t="shared" ca="1" si="158"/>
        <v>708.41248398678636</v>
      </c>
      <c r="L457" s="210">
        <f t="shared" ca="1" si="158"/>
        <v>746.36304278546152</v>
      </c>
      <c r="M457" s="210">
        <f t="shared" ca="1" si="158"/>
        <v>751.52719096486101</v>
      </c>
      <c r="N457" s="210">
        <f t="shared" ca="1" si="158"/>
        <v>704.86464085508135</v>
      </c>
      <c r="O457" s="210">
        <f t="shared" ca="1" si="158"/>
        <v>634.8930023298077</v>
      </c>
      <c r="P457" s="210">
        <f t="shared" ca="1" si="158"/>
        <v>0</v>
      </c>
    </row>
    <row r="458" spans="1:16384" s="141" customFormat="1" ht="13.2" hidden="1" outlineLevel="2">
      <c r="C458" s="165"/>
      <c r="H458" s="172"/>
      <c r="J458" s="210"/>
      <c r="K458" s="210"/>
      <c r="L458" s="210"/>
      <c r="M458" s="210"/>
      <c r="N458" s="210"/>
      <c r="O458" s="210"/>
      <c r="P458" s="210"/>
    </row>
    <row r="459" spans="1:16384" s="141" customFormat="1" ht="13.2" hidden="1" outlineLevel="2">
      <c r="C459" s="165"/>
      <c r="E459" s="141" t="str">
        <f t="shared" ref="E459:P459" si="159">E$457</f>
        <v>Net totex available for cost sharing profiled - WWN - Real</v>
      </c>
      <c r="F459" s="210">
        <f t="shared" si="159"/>
        <v>0</v>
      </c>
      <c r="G459" s="210" t="str">
        <f t="shared" si="159"/>
        <v>£m</v>
      </c>
      <c r="H459" s="210">
        <f t="shared" ca="1" si="159"/>
        <v>3546.0603609219975</v>
      </c>
      <c r="I459" s="210">
        <f t="shared" si="159"/>
        <v>0</v>
      </c>
      <c r="J459" s="210">
        <f t="shared" ca="1" si="159"/>
        <v>0</v>
      </c>
      <c r="K459" s="210">
        <f t="shared" ca="1" si="159"/>
        <v>708.41248398678636</v>
      </c>
      <c r="L459" s="210">
        <f t="shared" ca="1" si="159"/>
        <v>746.36304278546152</v>
      </c>
      <c r="M459" s="210">
        <f t="shared" ca="1" si="159"/>
        <v>751.52719096486101</v>
      </c>
      <c r="N459" s="210">
        <f t="shared" ca="1" si="159"/>
        <v>704.86464085508135</v>
      </c>
      <c r="O459" s="210">
        <f t="shared" ca="1" si="159"/>
        <v>634.8930023298077</v>
      </c>
      <c r="P459" s="210">
        <f t="shared" ca="1" si="159"/>
        <v>0</v>
      </c>
    </row>
    <row r="460" spans="1:16384" s="141" customFormat="1" ht="13.2" hidden="1" outlineLevel="2">
      <c r="C460" s="165"/>
      <c r="E460" s="141" t="str">
        <f t="shared" ref="E460:P460" si="160" xml:space="preserve"> E$421</f>
        <v>Variance to forecast totex for wage adjustment- WWN</v>
      </c>
      <c r="F460" s="210">
        <f t="shared" si="160"/>
        <v>0</v>
      </c>
      <c r="G460" s="210" t="str">
        <f t="shared" si="160"/>
        <v>£m</v>
      </c>
      <c r="H460" s="210">
        <f t="shared" si="160"/>
        <v>-19.371332316921126</v>
      </c>
      <c r="I460" s="210">
        <f t="shared" si="160"/>
        <v>0</v>
      </c>
      <c r="J460" s="210">
        <f t="shared" si="160"/>
        <v>0</v>
      </c>
      <c r="K460" s="210">
        <f t="shared" si="160"/>
        <v>2.7008529509234904</v>
      </c>
      <c r="L460" s="210">
        <f t="shared" si="160"/>
        <v>-1.4489419539786468</v>
      </c>
      <c r="M460" s="210">
        <f t="shared" si="160"/>
        <v>-5.6814429429191478</v>
      </c>
      <c r="N460" s="210">
        <f t="shared" si="160"/>
        <v>-7.7725061102091786</v>
      </c>
      <c r="O460" s="210">
        <f t="shared" si="160"/>
        <v>-7.1692942607376438</v>
      </c>
      <c r="P460" s="210">
        <f t="shared" si="160"/>
        <v>0</v>
      </c>
    </row>
    <row r="461" spans="1:16384" s="141" customFormat="1" ht="13.2" hidden="1" outlineLevel="2">
      <c r="C461" s="165"/>
      <c r="E461" s="186" t="str">
        <f>InpActive!E$128</f>
        <v>Total final WINEP reconciliation - WWN - real</v>
      </c>
      <c r="F461" s="186">
        <f>InpActive!F$128</f>
        <v>0</v>
      </c>
      <c r="G461" s="186" t="str">
        <f>InpActive!G$128</f>
        <v>£m</v>
      </c>
      <c r="H461" s="186">
        <f>InpActive!H$128</f>
        <v>0</v>
      </c>
      <c r="I461" s="186">
        <f>InpActive!I$128</f>
        <v>0</v>
      </c>
      <c r="J461" s="186">
        <f>InpActive!J$128</f>
        <v>0</v>
      </c>
      <c r="K461" s="186">
        <f>InpActive!K$128</f>
        <v>0</v>
      </c>
      <c r="L461" s="186">
        <f>InpActive!L$128</f>
        <v>0</v>
      </c>
      <c r="M461" s="186">
        <f>InpActive!M$128</f>
        <v>-26.515099999999993</v>
      </c>
      <c r="N461" s="186">
        <f>InpActive!N$128</f>
        <v>-26.515099999999993</v>
      </c>
      <c r="O461" s="186">
        <f>InpActive!O$128</f>
        <v>-26.515099999999993</v>
      </c>
      <c r="P461" s="186">
        <f>InpActive!P$128</f>
        <v>0</v>
      </c>
    </row>
    <row r="462" spans="1:16384" s="143" customFormat="1" ht="13.2" hidden="1" outlineLevel="2">
      <c r="A462" s="141"/>
      <c r="B462" s="141"/>
      <c r="C462" s="165"/>
      <c r="D462" s="141"/>
      <c r="E462" s="214" t="str">
        <f t="shared" ref="E462:BP462" si="161">E438</f>
        <v>Performance related pay recovery mechanism adjustment  - WWN - real</v>
      </c>
      <c r="F462" s="214">
        <f t="shared" si="161"/>
        <v>0</v>
      </c>
      <c r="G462" s="214" t="str">
        <f t="shared" si="161"/>
        <v>£m</v>
      </c>
      <c r="H462" s="214">
        <f t="shared" si="161"/>
        <v>0</v>
      </c>
      <c r="I462" s="214">
        <f t="shared" si="161"/>
        <v>0</v>
      </c>
      <c r="J462" s="214">
        <f t="shared" si="161"/>
        <v>0</v>
      </c>
      <c r="K462" s="214">
        <f t="shared" si="161"/>
        <v>0</v>
      </c>
      <c r="L462" s="214">
        <f t="shared" si="161"/>
        <v>0</v>
      </c>
      <c r="M462" s="214">
        <f t="shared" si="161"/>
        <v>0</v>
      </c>
      <c r="N462" s="214">
        <f t="shared" si="161"/>
        <v>0</v>
      </c>
      <c r="O462" s="214">
        <f t="shared" si="161"/>
        <v>0</v>
      </c>
      <c r="P462" s="214">
        <f t="shared" si="161"/>
        <v>0</v>
      </c>
      <c r="Q462" s="143">
        <f t="shared" si="161"/>
        <v>0</v>
      </c>
      <c r="R462" s="143">
        <f t="shared" si="161"/>
        <v>0</v>
      </c>
      <c r="S462" s="143">
        <f t="shared" si="161"/>
        <v>0</v>
      </c>
      <c r="T462" s="143">
        <f t="shared" si="161"/>
        <v>0</v>
      </c>
      <c r="U462" s="143">
        <f t="shared" si="161"/>
        <v>0</v>
      </c>
      <c r="V462" s="143">
        <f t="shared" si="161"/>
        <v>0</v>
      </c>
      <c r="W462" s="143">
        <f t="shared" si="161"/>
        <v>0</v>
      </c>
      <c r="X462" s="143">
        <f t="shared" si="161"/>
        <v>0</v>
      </c>
      <c r="Y462" s="143">
        <f t="shared" si="161"/>
        <v>0</v>
      </c>
      <c r="Z462" s="143">
        <f t="shared" si="161"/>
        <v>0</v>
      </c>
      <c r="AA462" s="143">
        <f t="shared" si="161"/>
        <v>0</v>
      </c>
      <c r="AB462" s="143">
        <f t="shared" si="161"/>
        <v>0</v>
      </c>
      <c r="AC462" s="143">
        <f t="shared" si="161"/>
        <v>0</v>
      </c>
      <c r="AD462" s="143">
        <f t="shared" si="161"/>
        <v>0</v>
      </c>
      <c r="AE462" s="143">
        <f t="shared" si="161"/>
        <v>0</v>
      </c>
      <c r="AF462" s="143">
        <f t="shared" si="161"/>
        <v>0</v>
      </c>
      <c r="AG462" s="143">
        <f t="shared" si="161"/>
        <v>0</v>
      </c>
      <c r="AH462" s="143">
        <f t="shared" si="161"/>
        <v>0</v>
      </c>
      <c r="AI462" s="143">
        <f t="shared" si="161"/>
        <v>0</v>
      </c>
      <c r="AJ462" s="143">
        <f t="shared" si="161"/>
        <v>0</v>
      </c>
      <c r="AK462" s="143">
        <f t="shared" si="161"/>
        <v>0</v>
      </c>
      <c r="AL462" s="143">
        <f t="shared" si="161"/>
        <v>0</v>
      </c>
      <c r="AM462" s="143">
        <f t="shared" si="161"/>
        <v>0</v>
      </c>
      <c r="AN462" s="143">
        <f t="shared" si="161"/>
        <v>0</v>
      </c>
      <c r="AO462" s="143">
        <f t="shared" si="161"/>
        <v>0</v>
      </c>
      <c r="AP462" s="143">
        <f t="shared" si="161"/>
        <v>0</v>
      </c>
      <c r="AQ462" s="143">
        <f t="shared" si="161"/>
        <v>0</v>
      </c>
      <c r="AR462" s="143">
        <f t="shared" si="161"/>
        <v>0</v>
      </c>
      <c r="AS462" s="143">
        <f t="shared" si="161"/>
        <v>0</v>
      </c>
      <c r="AT462" s="143">
        <f t="shared" si="161"/>
        <v>0</v>
      </c>
      <c r="AU462" s="143">
        <f t="shared" si="161"/>
        <v>0</v>
      </c>
      <c r="AV462" s="143">
        <f t="shared" si="161"/>
        <v>0</v>
      </c>
      <c r="AW462" s="143">
        <f t="shared" si="161"/>
        <v>0</v>
      </c>
      <c r="AX462" s="143">
        <f t="shared" si="161"/>
        <v>0</v>
      </c>
      <c r="AY462" s="143">
        <f t="shared" si="161"/>
        <v>0</v>
      </c>
      <c r="AZ462" s="143">
        <f t="shared" si="161"/>
        <v>0</v>
      </c>
      <c r="BA462" s="143">
        <f t="shared" si="161"/>
        <v>0</v>
      </c>
      <c r="BB462" s="143">
        <f t="shared" si="161"/>
        <v>0</v>
      </c>
      <c r="BC462" s="143">
        <f t="shared" si="161"/>
        <v>0</v>
      </c>
      <c r="BD462" s="143">
        <f t="shared" si="161"/>
        <v>0</v>
      </c>
      <c r="BE462" s="143">
        <f t="shared" si="161"/>
        <v>0</v>
      </c>
      <c r="BF462" s="143">
        <f t="shared" si="161"/>
        <v>0</v>
      </c>
      <c r="BG462" s="143">
        <f t="shared" si="161"/>
        <v>0</v>
      </c>
      <c r="BH462" s="143">
        <f t="shared" si="161"/>
        <v>0</v>
      </c>
      <c r="BI462" s="143">
        <f t="shared" si="161"/>
        <v>0</v>
      </c>
      <c r="BJ462" s="143">
        <f t="shared" si="161"/>
        <v>0</v>
      </c>
      <c r="BK462" s="143">
        <f t="shared" si="161"/>
        <v>0</v>
      </c>
      <c r="BL462" s="143">
        <f t="shared" si="161"/>
        <v>0</v>
      </c>
      <c r="BM462" s="143">
        <f t="shared" si="161"/>
        <v>0</v>
      </c>
      <c r="BN462" s="143">
        <f t="shared" si="161"/>
        <v>0</v>
      </c>
      <c r="BO462" s="143">
        <f t="shared" si="161"/>
        <v>0</v>
      </c>
      <c r="BP462" s="143">
        <f t="shared" si="161"/>
        <v>0</v>
      </c>
      <c r="BQ462" s="143">
        <f t="shared" ref="BQ462:EB462" si="162">BQ438</f>
        <v>0</v>
      </c>
      <c r="BR462" s="143">
        <f t="shared" si="162"/>
        <v>0</v>
      </c>
      <c r="BS462" s="143">
        <f t="shared" si="162"/>
        <v>0</v>
      </c>
      <c r="BT462" s="143">
        <f t="shared" si="162"/>
        <v>0</v>
      </c>
      <c r="BU462" s="143">
        <f t="shared" si="162"/>
        <v>0</v>
      </c>
      <c r="BV462" s="143">
        <f t="shared" si="162"/>
        <v>0</v>
      </c>
      <c r="BW462" s="143">
        <f t="shared" si="162"/>
        <v>0</v>
      </c>
      <c r="BX462" s="143">
        <f t="shared" si="162"/>
        <v>0</v>
      </c>
      <c r="BY462" s="143">
        <f t="shared" si="162"/>
        <v>0</v>
      </c>
      <c r="BZ462" s="143">
        <f t="shared" si="162"/>
        <v>0</v>
      </c>
      <c r="CA462" s="143">
        <f t="shared" si="162"/>
        <v>0</v>
      </c>
      <c r="CB462" s="143">
        <f t="shared" si="162"/>
        <v>0</v>
      </c>
      <c r="CC462" s="143">
        <f t="shared" si="162"/>
        <v>0</v>
      </c>
      <c r="CD462" s="143">
        <f t="shared" si="162"/>
        <v>0</v>
      </c>
      <c r="CE462" s="143">
        <f t="shared" si="162"/>
        <v>0</v>
      </c>
      <c r="CF462" s="143">
        <f t="shared" si="162"/>
        <v>0</v>
      </c>
      <c r="CG462" s="143">
        <f t="shared" si="162"/>
        <v>0</v>
      </c>
      <c r="CH462" s="143">
        <f t="shared" si="162"/>
        <v>0</v>
      </c>
      <c r="CI462" s="143">
        <f t="shared" si="162"/>
        <v>0</v>
      </c>
      <c r="CJ462" s="143">
        <f t="shared" si="162"/>
        <v>0</v>
      </c>
      <c r="CK462" s="143">
        <f t="shared" si="162"/>
        <v>0</v>
      </c>
      <c r="CL462" s="143">
        <f t="shared" si="162"/>
        <v>0</v>
      </c>
      <c r="CM462" s="143">
        <f t="shared" si="162"/>
        <v>0</v>
      </c>
      <c r="CN462" s="143">
        <f t="shared" si="162"/>
        <v>0</v>
      </c>
      <c r="CO462" s="143">
        <f t="shared" si="162"/>
        <v>0</v>
      </c>
      <c r="CP462" s="143">
        <f t="shared" si="162"/>
        <v>0</v>
      </c>
      <c r="CQ462" s="143">
        <f t="shared" si="162"/>
        <v>0</v>
      </c>
      <c r="CR462" s="143">
        <f t="shared" si="162"/>
        <v>0</v>
      </c>
      <c r="CS462" s="143">
        <f t="shared" si="162"/>
        <v>0</v>
      </c>
      <c r="CT462" s="143">
        <f t="shared" si="162"/>
        <v>0</v>
      </c>
      <c r="CU462" s="143">
        <f t="shared" si="162"/>
        <v>0</v>
      </c>
      <c r="CV462" s="143">
        <f t="shared" si="162"/>
        <v>0</v>
      </c>
      <c r="CW462" s="143">
        <f t="shared" si="162"/>
        <v>0</v>
      </c>
      <c r="CX462" s="143">
        <f t="shared" si="162"/>
        <v>0</v>
      </c>
      <c r="CY462" s="143">
        <f t="shared" si="162"/>
        <v>0</v>
      </c>
      <c r="CZ462" s="143">
        <f t="shared" si="162"/>
        <v>0</v>
      </c>
      <c r="DA462" s="143">
        <f t="shared" si="162"/>
        <v>0</v>
      </c>
      <c r="DB462" s="143">
        <f t="shared" si="162"/>
        <v>0</v>
      </c>
      <c r="DC462" s="143">
        <f t="shared" si="162"/>
        <v>0</v>
      </c>
      <c r="DD462" s="143">
        <f t="shared" si="162"/>
        <v>0</v>
      </c>
      <c r="DE462" s="143">
        <f t="shared" si="162"/>
        <v>0</v>
      </c>
      <c r="DF462" s="143">
        <f t="shared" si="162"/>
        <v>0</v>
      </c>
      <c r="DG462" s="143">
        <f t="shared" si="162"/>
        <v>0</v>
      </c>
      <c r="DH462" s="143">
        <f t="shared" si="162"/>
        <v>0</v>
      </c>
      <c r="DI462" s="143">
        <f t="shared" si="162"/>
        <v>0</v>
      </c>
      <c r="DJ462" s="143">
        <f t="shared" si="162"/>
        <v>0</v>
      </c>
      <c r="DK462" s="143">
        <f t="shared" si="162"/>
        <v>0</v>
      </c>
      <c r="DL462" s="143">
        <f t="shared" si="162"/>
        <v>0</v>
      </c>
      <c r="DM462" s="143">
        <f t="shared" si="162"/>
        <v>0</v>
      </c>
      <c r="DN462" s="143">
        <f t="shared" si="162"/>
        <v>0</v>
      </c>
      <c r="DO462" s="143">
        <f t="shared" si="162"/>
        <v>0</v>
      </c>
      <c r="DP462" s="143">
        <f t="shared" si="162"/>
        <v>0</v>
      </c>
      <c r="DQ462" s="143">
        <f t="shared" si="162"/>
        <v>0</v>
      </c>
      <c r="DR462" s="143">
        <f t="shared" si="162"/>
        <v>0</v>
      </c>
      <c r="DS462" s="143">
        <f t="shared" si="162"/>
        <v>0</v>
      </c>
      <c r="DT462" s="143">
        <f t="shared" si="162"/>
        <v>0</v>
      </c>
      <c r="DU462" s="143">
        <f t="shared" si="162"/>
        <v>0</v>
      </c>
      <c r="DV462" s="143">
        <f t="shared" si="162"/>
        <v>0</v>
      </c>
      <c r="DW462" s="143">
        <f t="shared" si="162"/>
        <v>0</v>
      </c>
      <c r="DX462" s="143">
        <f t="shared" si="162"/>
        <v>0</v>
      </c>
      <c r="DY462" s="143">
        <f t="shared" si="162"/>
        <v>0</v>
      </c>
      <c r="DZ462" s="143">
        <f t="shared" si="162"/>
        <v>0</v>
      </c>
      <c r="EA462" s="143">
        <f t="shared" si="162"/>
        <v>0</v>
      </c>
      <c r="EB462" s="143">
        <f t="shared" si="162"/>
        <v>0</v>
      </c>
      <c r="EC462" s="143">
        <f t="shared" ref="EC462:GN462" si="163">EC438</f>
        <v>0</v>
      </c>
      <c r="ED462" s="143">
        <f t="shared" si="163"/>
        <v>0</v>
      </c>
      <c r="EE462" s="143">
        <f t="shared" si="163"/>
        <v>0</v>
      </c>
      <c r="EF462" s="143">
        <f t="shared" si="163"/>
        <v>0</v>
      </c>
      <c r="EG462" s="143">
        <f t="shared" si="163"/>
        <v>0</v>
      </c>
      <c r="EH462" s="143">
        <f t="shared" si="163"/>
        <v>0</v>
      </c>
      <c r="EI462" s="143">
        <f t="shared" si="163"/>
        <v>0</v>
      </c>
      <c r="EJ462" s="143">
        <f t="shared" si="163"/>
        <v>0</v>
      </c>
      <c r="EK462" s="143">
        <f t="shared" si="163"/>
        <v>0</v>
      </c>
      <c r="EL462" s="143">
        <f t="shared" si="163"/>
        <v>0</v>
      </c>
      <c r="EM462" s="143">
        <f t="shared" si="163"/>
        <v>0</v>
      </c>
      <c r="EN462" s="143">
        <f t="shared" si="163"/>
        <v>0</v>
      </c>
      <c r="EO462" s="143">
        <f t="shared" si="163"/>
        <v>0</v>
      </c>
      <c r="EP462" s="143">
        <f t="shared" si="163"/>
        <v>0</v>
      </c>
      <c r="EQ462" s="143">
        <f t="shared" si="163"/>
        <v>0</v>
      </c>
      <c r="ER462" s="143">
        <f t="shared" si="163"/>
        <v>0</v>
      </c>
      <c r="ES462" s="143">
        <f t="shared" si="163"/>
        <v>0</v>
      </c>
      <c r="ET462" s="143">
        <f t="shared" si="163"/>
        <v>0</v>
      </c>
      <c r="EU462" s="143">
        <f t="shared" si="163"/>
        <v>0</v>
      </c>
      <c r="EV462" s="143">
        <f t="shared" si="163"/>
        <v>0</v>
      </c>
      <c r="EW462" s="143">
        <f t="shared" si="163"/>
        <v>0</v>
      </c>
      <c r="EX462" s="143">
        <f t="shared" si="163"/>
        <v>0</v>
      </c>
      <c r="EY462" s="143">
        <f t="shared" si="163"/>
        <v>0</v>
      </c>
      <c r="EZ462" s="143">
        <f t="shared" si="163"/>
        <v>0</v>
      </c>
      <c r="FA462" s="143">
        <f t="shared" si="163"/>
        <v>0</v>
      </c>
      <c r="FB462" s="143">
        <f t="shared" si="163"/>
        <v>0</v>
      </c>
      <c r="FC462" s="143">
        <f t="shared" si="163"/>
        <v>0</v>
      </c>
      <c r="FD462" s="143">
        <f t="shared" si="163"/>
        <v>0</v>
      </c>
      <c r="FE462" s="143">
        <f t="shared" si="163"/>
        <v>0</v>
      </c>
      <c r="FF462" s="143">
        <f t="shared" si="163"/>
        <v>0</v>
      </c>
      <c r="FG462" s="143">
        <f t="shared" si="163"/>
        <v>0</v>
      </c>
      <c r="FH462" s="143">
        <f t="shared" si="163"/>
        <v>0</v>
      </c>
      <c r="FI462" s="143">
        <f t="shared" si="163"/>
        <v>0</v>
      </c>
      <c r="FJ462" s="143">
        <f t="shared" si="163"/>
        <v>0</v>
      </c>
      <c r="FK462" s="143">
        <f t="shared" si="163"/>
        <v>0</v>
      </c>
      <c r="FL462" s="143">
        <f t="shared" si="163"/>
        <v>0</v>
      </c>
      <c r="FM462" s="143">
        <f t="shared" si="163"/>
        <v>0</v>
      </c>
      <c r="FN462" s="143">
        <f t="shared" si="163"/>
        <v>0</v>
      </c>
      <c r="FO462" s="143">
        <f t="shared" si="163"/>
        <v>0</v>
      </c>
      <c r="FP462" s="143">
        <f t="shared" si="163"/>
        <v>0</v>
      </c>
      <c r="FQ462" s="143">
        <f t="shared" si="163"/>
        <v>0</v>
      </c>
      <c r="FR462" s="143">
        <f t="shared" si="163"/>
        <v>0</v>
      </c>
      <c r="FS462" s="143">
        <f t="shared" si="163"/>
        <v>0</v>
      </c>
      <c r="FT462" s="143">
        <f t="shared" si="163"/>
        <v>0</v>
      </c>
      <c r="FU462" s="143">
        <f t="shared" si="163"/>
        <v>0</v>
      </c>
      <c r="FV462" s="143">
        <f t="shared" si="163"/>
        <v>0</v>
      </c>
      <c r="FW462" s="143">
        <f t="shared" si="163"/>
        <v>0</v>
      </c>
      <c r="FX462" s="143">
        <f t="shared" si="163"/>
        <v>0</v>
      </c>
      <c r="FY462" s="143">
        <f t="shared" si="163"/>
        <v>0</v>
      </c>
      <c r="FZ462" s="143">
        <f t="shared" si="163"/>
        <v>0</v>
      </c>
      <c r="GA462" s="143">
        <f t="shared" si="163"/>
        <v>0</v>
      </c>
      <c r="GB462" s="143">
        <f t="shared" si="163"/>
        <v>0</v>
      </c>
      <c r="GC462" s="143">
        <f t="shared" si="163"/>
        <v>0</v>
      </c>
      <c r="GD462" s="143">
        <f t="shared" si="163"/>
        <v>0</v>
      </c>
      <c r="GE462" s="143">
        <f t="shared" si="163"/>
        <v>0</v>
      </c>
      <c r="GF462" s="143">
        <f t="shared" si="163"/>
        <v>0</v>
      </c>
      <c r="GG462" s="143">
        <f t="shared" si="163"/>
        <v>0</v>
      </c>
      <c r="GH462" s="143">
        <f t="shared" si="163"/>
        <v>0</v>
      </c>
      <c r="GI462" s="143">
        <f t="shared" si="163"/>
        <v>0</v>
      </c>
      <c r="GJ462" s="143">
        <f t="shared" si="163"/>
        <v>0</v>
      </c>
      <c r="GK462" s="143">
        <f t="shared" si="163"/>
        <v>0</v>
      </c>
      <c r="GL462" s="143">
        <f t="shared" si="163"/>
        <v>0</v>
      </c>
      <c r="GM462" s="143">
        <f t="shared" si="163"/>
        <v>0</v>
      </c>
      <c r="GN462" s="143">
        <f t="shared" si="163"/>
        <v>0</v>
      </c>
      <c r="GO462" s="143">
        <f t="shared" ref="GO462:IZ462" si="164">GO438</f>
        <v>0</v>
      </c>
      <c r="GP462" s="143">
        <f t="shared" si="164"/>
        <v>0</v>
      </c>
      <c r="GQ462" s="143">
        <f t="shared" si="164"/>
        <v>0</v>
      </c>
      <c r="GR462" s="143">
        <f t="shared" si="164"/>
        <v>0</v>
      </c>
      <c r="GS462" s="143">
        <f t="shared" si="164"/>
        <v>0</v>
      </c>
      <c r="GT462" s="143">
        <f t="shared" si="164"/>
        <v>0</v>
      </c>
      <c r="GU462" s="143">
        <f t="shared" si="164"/>
        <v>0</v>
      </c>
      <c r="GV462" s="143">
        <f t="shared" si="164"/>
        <v>0</v>
      </c>
      <c r="GW462" s="143">
        <f t="shared" si="164"/>
        <v>0</v>
      </c>
      <c r="GX462" s="143">
        <f t="shared" si="164"/>
        <v>0</v>
      </c>
      <c r="GY462" s="143">
        <f t="shared" si="164"/>
        <v>0</v>
      </c>
      <c r="GZ462" s="143">
        <f t="shared" si="164"/>
        <v>0</v>
      </c>
      <c r="HA462" s="143">
        <f t="shared" si="164"/>
        <v>0</v>
      </c>
      <c r="HB462" s="143">
        <f t="shared" si="164"/>
        <v>0</v>
      </c>
      <c r="HC462" s="143">
        <f t="shared" si="164"/>
        <v>0</v>
      </c>
      <c r="HD462" s="143">
        <f t="shared" si="164"/>
        <v>0</v>
      </c>
      <c r="HE462" s="143">
        <f t="shared" si="164"/>
        <v>0</v>
      </c>
      <c r="HF462" s="143">
        <f t="shared" si="164"/>
        <v>0</v>
      </c>
      <c r="HG462" s="143">
        <f t="shared" si="164"/>
        <v>0</v>
      </c>
      <c r="HH462" s="143">
        <f t="shared" si="164"/>
        <v>0</v>
      </c>
      <c r="HI462" s="143">
        <f t="shared" si="164"/>
        <v>0</v>
      </c>
      <c r="HJ462" s="143">
        <f t="shared" si="164"/>
        <v>0</v>
      </c>
      <c r="HK462" s="143">
        <f t="shared" si="164"/>
        <v>0</v>
      </c>
      <c r="HL462" s="143">
        <f t="shared" si="164"/>
        <v>0</v>
      </c>
      <c r="HM462" s="143">
        <f t="shared" si="164"/>
        <v>0</v>
      </c>
      <c r="HN462" s="143">
        <f t="shared" si="164"/>
        <v>0</v>
      </c>
      <c r="HO462" s="143">
        <f t="shared" si="164"/>
        <v>0</v>
      </c>
      <c r="HP462" s="143">
        <f t="shared" si="164"/>
        <v>0</v>
      </c>
      <c r="HQ462" s="143">
        <f t="shared" si="164"/>
        <v>0</v>
      </c>
      <c r="HR462" s="143">
        <f t="shared" si="164"/>
        <v>0</v>
      </c>
      <c r="HS462" s="143">
        <f t="shared" si="164"/>
        <v>0</v>
      </c>
      <c r="HT462" s="143">
        <f t="shared" si="164"/>
        <v>0</v>
      </c>
      <c r="HU462" s="143">
        <f t="shared" si="164"/>
        <v>0</v>
      </c>
      <c r="HV462" s="143">
        <f t="shared" si="164"/>
        <v>0</v>
      </c>
      <c r="HW462" s="143">
        <f t="shared" si="164"/>
        <v>0</v>
      </c>
      <c r="HX462" s="143">
        <f t="shared" si="164"/>
        <v>0</v>
      </c>
      <c r="HY462" s="143">
        <f t="shared" si="164"/>
        <v>0</v>
      </c>
      <c r="HZ462" s="143">
        <f t="shared" si="164"/>
        <v>0</v>
      </c>
      <c r="IA462" s="143">
        <f t="shared" si="164"/>
        <v>0</v>
      </c>
      <c r="IB462" s="143">
        <f t="shared" si="164"/>
        <v>0</v>
      </c>
      <c r="IC462" s="143">
        <f t="shared" si="164"/>
        <v>0</v>
      </c>
      <c r="ID462" s="143">
        <f t="shared" si="164"/>
        <v>0</v>
      </c>
      <c r="IE462" s="143">
        <f t="shared" si="164"/>
        <v>0</v>
      </c>
      <c r="IF462" s="143">
        <f t="shared" si="164"/>
        <v>0</v>
      </c>
      <c r="IG462" s="143">
        <f t="shared" si="164"/>
        <v>0</v>
      </c>
      <c r="IH462" s="143">
        <f t="shared" si="164"/>
        <v>0</v>
      </c>
      <c r="II462" s="143">
        <f t="shared" si="164"/>
        <v>0</v>
      </c>
      <c r="IJ462" s="143">
        <f t="shared" si="164"/>
        <v>0</v>
      </c>
      <c r="IK462" s="143">
        <f t="shared" si="164"/>
        <v>0</v>
      </c>
      <c r="IL462" s="143">
        <f t="shared" si="164"/>
        <v>0</v>
      </c>
      <c r="IM462" s="143">
        <f t="shared" si="164"/>
        <v>0</v>
      </c>
      <c r="IN462" s="143">
        <f t="shared" si="164"/>
        <v>0</v>
      </c>
      <c r="IO462" s="143">
        <f t="shared" si="164"/>
        <v>0</v>
      </c>
      <c r="IP462" s="143">
        <f t="shared" si="164"/>
        <v>0</v>
      </c>
      <c r="IQ462" s="143">
        <f t="shared" si="164"/>
        <v>0</v>
      </c>
      <c r="IR462" s="143">
        <f t="shared" si="164"/>
        <v>0</v>
      </c>
      <c r="IS462" s="143">
        <f t="shared" si="164"/>
        <v>0</v>
      </c>
      <c r="IT462" s="143">
        <f t="shared" si="164"/>
        <v>0</v>
      </c>
      <c r="IU462" s="143">
        <f t="shared" si="164"/>
        <v>0</v>
      </c>
      <c r="IV462" s="143">
        <f t="shared" si="164"/>
        <v>0</v>
      </c>
      <c r="IW462" s="143">
        <f t="shared" si="164"/>
        <v>0</v>
      </c>
      <c r="IX462" s="143">
        <f t="shared" si="164"/>
        <v>0</v>
      </c>
      <c r="IY462" s="143">
        <f t="shared" si="164"/>
        <v>0</v>
      </c>
      <c r="IZ462" s="143">
        <f t="shared" si="164"/>
        <v>0</v>
      </c>
      <c r="JA462" s="143">
        <f t="shared" ref="JA462:LL462" si="165">JA438</f>
        <v>0</v>
      </c>
      <c r="JB462" s="143">
        <f t="shared" si="165"/>
        <v>0</v>
      </c>
      <c r="JC462" s="143">
        <f t="shared" si="165"/>
        <v>0</v>
      </c>
      <c r="JD462" s="143">
        <f t="shared" si="165"/>
        <v>0</v>
      </c>
      <c r="JE462" s="143">
        <f t="shared" si="165"/>
        <v>0</v>
      </c>
      <c r="JF462" s="143">
        <f t="shared" si="165"/>
        <v>0</v>
      </c>
      <c r="JG462" s="143">
        <f t="shared" si="165"/>
        <v>0</v>
      </c>
      <c r="JH462" s="143">
        <f t="shared" si="165"/>
        <v>0</v>
      </c>
      <c r="JI462" s="143">
        <f t="shared" si="165"/>
        <v>0</v>
      </c>
      <c r="JJ462" s="143">
        <f t="shared" si="165"/>
        <v>0</v>
      </c>
      <c r="JK462" s="143">
        <f t="shared" si="165"/>
        <v>0</v>
      </c>
      <c r="JL462" s="143">
        <f t="shared" si="165"/>
        <v>0</v>
      </c>
      <c r="JM462" s="143">
        <f t="shared" si="165"/>
        <v>0</v>
      </c>
      <c r="JN462" s="143">
        <f t="shared" si="165"/>
        <v>0</v>
      </c>
      <c r="JO462" s="143">
        <f t="shared" si="165"/>
        <v>0</v>
      </c>
      <c r="JP462" s="143">
        <f t="shared" si="165"/>
        <v>0</v>
      </c>
      <c r="JQ462" s="143">
        <f t="shared" si="165"/>
        <v>0</v>
      </c>
      <c r="JR462" s="143">
        <f t="shared" si="165"/>
        <v>0</v>
      </c>
      <c r="JS462" s="143">
        <f t="shared" si="165"/>
        <v>0</v>
      </c>
      <c r="JT462" s="143">
        <f t="shared" si="165"/>
        <v>0</v>
      </c>
      <c r="JU462" s="143">
        <f t="shared" si="165"/>
        <v>0</v>
      </c>
      <c r="JV462" s="143">
        <f t="shared" si="165"/>
        <v>0</v>
      </c>
      <c r="JW462" s="143">
        <f t="shared" si="165"/>
        <v>0</v>
      </c>
      <c r="JX462" s="143">
        <f t="shared" si="165"/>
        <v>0</v>
      </c>
      <c r="JY462" s="143">
        <f t="shared" si="165"/>
        <v>0</v>
      </c>
      <c r="JZ462" s="143">
        <f t="shared" si="165"/>
        <v>0</v>
      </c>
      <c r="KA462" s="143">
        <f t="shared" si="165"/>
        <v>0</v>
      </c>
      <c r="KB462" s="143">
        <f t="shared" si="165"/>
        <v>0</v>
      </c>
      <c r="KC462" s="143">
        <f t="shared" si="165"/>
        <v>0</v>
      </c>
      <c r="KD462" s="143">
        <f t="shared" si="165"/>
        <v>0</v>
      </c>
      <c r="KE462" s="143">
        <f t="shared" si="165"/>
        <v>0</v>
      </c>
      <c r="KF462" s="143">
        <f t="shared" si="165"/>
        <v>0</v>
      </c>
      <c r="KG462" s="143">
        <f t="shared" si="165"/>
        <v>0</v>
      </c>
      <c r="KH462" s="143">
        <f t="shared" si="165"/>
        <v>0</v>
      </c>
      <c r="KI462" s="143">
        <f t="shared" si="165"/>
        <v>0</v>
      </c>
      <c r="KJ462" s="143">
        <f t="shared" si="165"/>
        <v>0</v>
      </c>
      <c r="KK462" s="143">
        <f t="shared" si="165"/>
        <v>0</v>
      </c>
      <c r="KL462" s="143">
        <f t="shared" si="165"/>
        <v>0</v>
      </c>
      <c r="KM462" s="143">
        <f t="shared" si="165"/>
        <v>0</v>
      </c>
      <c r="KN462" s="143">
        <f t="shared" si="165"/>
        <v>0</v>
      </c>
      <c r="KO462" s="143">
        <f t="shared" si="165"/>
        <v>0</v>
      </c>
      <c r="KP462" s="143">
        <f t="shared" si="165"/>
        <v>0</v>
      </c>
      <c r="KQ462" s="143">
        <f t="shared" si="165"/>
        <v>0</v>
      </c>
      <c r="KR462" s="143">
        <f t="shared" si="165"/>
        <v>0</v>
      </c>
      <c r="KS462" s="143">
        <f t="shared" si="165"/>
        <v>0</v>
      </c>
      <c r="KT462" s="143">
        <f t="shared" si="165"/>
        <v>0</v>
      </c>
      <c r="KU462" s="143">
        <f t="shared" si="165"/>
        <v>0</v>
      </c>
      <c r="KV462" s="143">
        <f t="shared" si="165"/>
        <v>0</v>
      </c>
      <c r="KW462" s="143">
        <f t="shared" si="165"/>
        <v>0</v>
      </c>
      <c r="KX462" s="143">
        <f t="shared" si="165"/>
        <v>0</v>
      </c>
      <c r="KY462" s="143">
        <f t="shared" si="165"/>
        <v>0</v>
      </c>
      <c r="KZ462" s="143">
        <f t="shared" si="165"/>
        <v>0</v>
      </c>
      <c r="LA462" s="143">
        <f t="shared" si="165"/>
        <v>0</v>
      </c>
      <c r="LB462" s="143">
        <f t="shared" si="165"/>
        <v>0</v>
      </c>
      <c r="LC462" s="143">
        <f t="shared" si="165"/>
        <v>0</v>
      </c>
      <c r="LD462" s="143">
        <f t="shared" si="165"/>
        <v>0</v>
      </c>
      <c r="LE462" s="143">
        <f t="shared" si="165"/>
        <v>0</v>
      </c>
      <c r="LF462" s="143">
        <f t="shared" si="165"/>
        <v>0</v>
      </c>
      <c r="LG462" s="143">
        <f t="shared" si="165"/>
        <v>0</v>
      </c>
      <c r="LH462" s="143">
        <f t="shared" si="165"/>
        <v>0</v>
      </c>
      <c r="LI462" s="143">
        <f t="shared" si="165"/>
        <v>0</v>
      </c>
      <c r="LJ462" s="143">
        <f t="shared" si="165"/>
        <v>0</v>
      </c>
      <c r="LK462" s="143">
        <f t="shared" si="165"/>
        <v>0</v>
      </c>
      <c r="LL462" s="143">
        <f t="shared" si="165"/>
        <v>0</v>
      </c>
      <c r="LM462" s="143">
        <f t="shared" ref="LM462:NX462" si="166">LM438</f>
        <v>0</v>
      </c>
      <c r="LN462" s="143">
        <f t="shared" si="166"/>
        <v>0</v>
      </c>
      <c r="LO462" s="143">
        <f t="shared" si="166"/>
        <v>0</v>
      </c>
      <c r="LP462" s="143">
        <f t="shared" si="166"/>
        <v>0</v>
      </c>
      <c r="LQ462" s="143">
        <f t="shared" si="166"/>
        <v>0</v>
      </c>
      <c r="LR462" s="143">
        <f t="shared" si="166"/>
        <v>0</v>
      </c>
      <c r="LS462" s="143">
        <f t="shared" si="166"/>
        <v>0</v>
      </c>
      <c r="LT462" s="143">
        <f t="shared" si="166"/>
        <v>0</v>
      </c>
      <c r="LU462" s="143">
        <f t="shared" si="166"/>
        <v>0</v>
      </c>
      <c r="LV462" s="143">
        <f t="shared" si="166"/>
        <v>0</v>
      </c>
      <c r="LW462" s="143">
        <f t="shared" si="166"/>
        <v>0</v>
      </c>
      <c r="LX462" s="143">
        <f t="shared" si="166"/>
        <v>0</v>
      </c>
      <c r="LY462" s="143">
        <f t="shared" si="166"/>
        <v>0</v>
      </c>
      <c r="LZ462" s="143">
        <f t="shared" si="166"/>
        <v>0</v>
      </c>
      <c r="MA462" s="143">
        <f t="shared" si="166"/>
        <v>0</v>
      </c>
      <c r="MB462" s="143">
        <f t="shared" si="166"/>
        <v>0</v>
      </c>
      <c r="MC462" s="143">
        <f t="shared" si="166"/>
        <v>0</v>
      </c>
      <c r="MD462" s="143">
        <f t="shared" si="166"/>
        <v>0</v>
      </c>
      <c r="ME462" s="143">
        <f t="shared" si="166"/>
        <v>0</v>
      </c>
      <c r="MF462" s="143">
        <f t="shared" si="166"/>
        <v>0</v>
      </c>
      <c r="MG462" s="143">
        <f t="shared" si="166"/>
        <v>0</v>
      </c>
      <c r="MH462" s="143">
        <f t="shared" si="166"/>
        <v>0</v>
      </c>
      <c r="MI462" s="143">
        <f t="shared" si="166"/>
        <v>0</v>
      </c>
      <c r="MJ462" s="143">
        <f t="shared" si="166"/>
        <v>0</v>
      </c>
      <c r="MK462" s="143">
        <f t="shared" si="166"/>
        <v>0</v>
      </c>
      <c r="ML462" s="143">
        <f t="shared" si="166"/>
        <v>0</v>
      </c>
      <c r="MM462" s="143">
        <f t="shared" si="166"/>
        <v>0</v>
      </c>
      <c r="MN462" s="143">
        <f t="shared" si="166"/>
        <v>0</v>
      </c>
      <c r="MO462" s="143">
        <f t="shared" si="166"/>
        <v>0</v>
      </c>
      <c r="MP462" s="143">
        <f t="shared" si="166"/>
        <v>0</v>
      </c>
      <c r="MQ462" s="143">
        <f t="shared" si="166"/>
        <v>0</v>
      </c>
      <c r="MR462" s="143">
        <f t="shared" si="166"/>
        <v>0</v>
      </c>
      <c r="MS462" s="143">
        <f t="shared" si="166"/>
        <v>0</v>
      </c>
      <c r="MT462" s="143">
        <f t="shared" si="166"/>
        <v>0</v>
      </c>
      <c r="MU462" s="143">
        <f t="shared" si="166"/>
        <v>0</v>
      </c>
      <c r="MV462" s="143">
        <f t="shared" si="166"/>
        <v>0</v>
      </c>
      <c r="MW462" s="143">
        <f t="shared" si="166"/>
        <v>0</v>
      </c>
      <c r="MX462" s="143">
        <f t="shared" si="166"/>
        <v>0</v>
      </c>
      <c r="MY462" s="143">
        <f t="shared" si="166"/>
        <v>0</v>
      </c>
      <c r="MZ462" s="143">
        <f t="shared" si="166"/>
        <v>0</v>
      </c>
      <c r="NA462" s="143">
        <f t="shared" si="166"/>
        <v>0</v>
      </c>
      <c r="NB462" s="143">
        <f t="shared" si="166"/>
        <v>0</v>
      </c>
      <c r="NC462" s="143">
        <f t="shared" si="166"/>
        <v>0</v>
      </c>
      <c r="ND462" s="143">
        <f t="shared" si="166"/>
        <v>0</v>
      </c>
      <c r="NE462" s="143">
        <f t="shared" si="166"/>
        <v>0</v>
      </c>
      <c r="NF462" s="143">
        <f t="shared" si="166"/>
        <v>0</v>
      </c>
      <c r="NG462" s="143">
        <f t="shared" si="166"/>
        <v>0</v>
      </c>
      <c r="NH462" s="143">
        <f t="shared" si="166"/>
        <v>0</v>
      </c>
      <c r="NI462" s="143">
        <f t="shared" si="166"/>
        <v>0</v>
      </c>
      <c r="NJ462" s="143">
        <f t="shared" si="166"/>
        <v>0</v>
      </c>
      <c r="NK462" s="143">
        <f t="shared" si="166"/>
        <v>0</v>
      </c>
      <c r="NL462" s="143">
        <f t="shared" si="166"/>
        <v>0</v>
      </c>
      <c r="NM462" s="143">
        <f t="shared" si="166"/>
        <v>0</v>
      </c>
      <c r="NN462" s="143">
        <f t="shared" si="166"/>
        <v>0</v>
      </c>
      <c r="NO462" s="143">
        <f t="shared" si="166"/>
        <v>0</v>
      </c>
      <c r="NP462" s="143">
        <f t="shared" si="166"/>
        <v>0</v>
      </c>
      <c r="NQ462" s="143">
        <f t="shared" si="166"/>
        <v>0</v>
      </c>
      <c r="NR462" s="143">
        <f t="shared" si="166"/>
        <v>0</v>
      </c>
      <c r="NS462" s="143">
        <f t="shared" si="166"/>
        <v>0</v>
      </c>
      <c r="NT462" s="143">
        <f t="shared" si="166"/>
        <v>0</v>
      </c>
      <c r="NU462" s="143">
        <f t="shared" si="166"/>
        <v>0</v>
      </c>
      <c r="NV462" s="143">
        <f t="shared" si="166"/>
        <v>0</v>
      </c>
      <c r="NW462" s="143">
        <f t="shared" si="166"/>
        <v>0</v>
      </c>
      <c r="NX462" s="143">
        <f t="shared" si="166"/>
        <v>0</v>
      </c>
      <c r="NY462" s="143">
        <f t="shared" ref="NY462:QJ462" si="167">NY438</f>
        <v>0</v>
      </c>
      <c r="NZ462" s="143">
        <f t="shared" si="167"/>
        <v>0</v>
      </c>
      <c r="OA462" s="143">
        <f t="shared" si="167"/>
        <v>0</v>
      </c>
      <c r="OB462" s="143">
        <f t="shared" si="167"/>
        <v>0</v>
      </c>
      <c r="OC462" s="143">
        <f t="shared" si="167"/>
        <v>0</v>
      </c>
      <c r="OD462" s="143">
        <f t="shared" si="167"/>
        <v>0</v>
      </c>
      <c r="OE462" s="143">
        <f t="shared" si="167"/>
        <v>0</v>
      </c>
      <c r="OF462" s="143">
        <f t="shared" si="167"/>
        <v>0</v>
      </c>
      <c r="OG462" s="143">
        <f t="shared" si="167"/>
        <v>0</v>
      </c>
      <c r="OH462" s="143">
        <f t="shared" si="167"/>
        <v>0</v>
      </c>
      <c r="OI462" s="143">
        <f t="shared" si="167"/>
        <v>0</v>
      </c>
      <c r="OJ462" s="143">
        <f t="shared" si="167"/>
        <v>0</v>
      </c>
      <c r="OK462" s="143">
        <f t="shared" si="167"/>
        <v>0</v>
      </c>
      <c r="OL462" s="143">
        <f t="shared" si="167"/>
        <v>0</v>
      </c>
      <c r="OM462" s="143">
        <f t="shared" si="167"/>
        <v>0</v>
      </c>
      <c r="ON462" s="143">
        <f t="shared" si="167"/>
        <v>0</v>
      </c>
      <c r="OO462" s="143">
        <f t="shared" si="167"/>
        <v>0</v>
      </c>
      <c r="OP462" s="143">
        <f t="shared" si="167"/>
        <v>0</v>
      </c>
      <c r="OQ462" s="143">
        <f t="shared" si="167"/>
        <v>0</v>
      </c>
      <c r="OR462" s="143">
        <f t="shared" si="167"/>
        <v>0</v>
      </c>
      <c r="OS462" s="143">
        <f t="shared" si="167"/>
        <v>0</v>
      </c>
      <c r="OT462" s="143">
        <f t="shared" si="167"/>
        <v>0</v>
      </c>
      <c r="OU462" s="143">
        <f t="shared" si="167"/>
        <v>0</v>
      </c>
      <c r="OV462" s="143">
        <f t="shared" si="167"/>
        <v>0</v>
      </c>
      <c r="OW462" s="143">
        <f t="shared" si="167"/>
        <v>0</v>
      </c>
      <c r="OX462" s="143">
        <f t="shared" si="167"/>
        <v>0</v>
      </c>
      <c r="OY462" s="143">
        <f t="shared" si="167"/>
        <v>0</v>
      </c>
      <c r="OZ462" s="143">
        <f t="shared" si="167"/>
        <v>0</v>
      </c>
      <c r="PA462" s="143">
        <f t="shared" si="167"/>
        <v>0</v>
      </c>
      <c r="PB462" s="143">
        <f t="shared" si="167"/>
        <v>0</v>
      </c>
      <c r="PC462" s="143">
        <f t="shared" si="167"/>
        <v>0</v>
      </c>
      <c r="PD462" s="143">
        <f t="shared" si="167"/>
        <v>0</v>
      </c>
      <c r="PE462" s="143">
        <f t="shared" si="167"/>
        <v>0</v>
      </c>
      <c r="PF462" s="143">
        <f t="shared" si="167"/>
        <v>0</v>
      </c>
      <c r="PG462" s="143">
        <f t="shared" si="167"/>
        <v>0</v>
      </c>
      <c r="PH462" s="143">
        <f t="shared" si="167"/>
        <v>0</v>
      </c>
      <c r="PI462" s="143">
        <f t="shared" si="167"/>
        <v>0</v>
      </c>
      <c r="PJ462" s="143">
        <f t="shared" si="167"/>
        <v>0</v>
      </c>
      <c r="PK462" s="143">
        <f t="shared" si="167"/>
        <v>0</v>
      </c>
      <c r="PL462" s="143">
        <f t="shared" si="167"/>
        <v>0</v>
      </c>
      <c r="PM462" s="143">
        <f t="shared" si="167"/>
        <v>0</v>
      </c>
      <c r="PN462" s="143">
        <f t="shared" si="167"/>
        <v>0</v>
      </c>
      <c r="PO462" s="143">
        <f t="shared" si="167"/>
        <v>0</v>
      </c>
      <c r="PP462" s="143">
        <f t="shared" si="167"/>
        <v>0</v>
      </c>
      <c r="PQ462" s="143">
        <f t="shared" si="167"/>
        <v>0</v>
      </c>
      <c r="PR462" s="143">
        <f t="shared" si="167"/>
        <v>0</v>
      </c>
      <c r="PS462" s="143">
        <f t="shared" si="167"/>
        <v>0</v>
      </c>
      <c r="PT462" s="143">
        <f t="shared" si="167"/>
        <v>0</v>
      </c>
      <c r="PU462" s="143">
        <f t="shared" si="167"/>
        <v>0</v>
      </c>
      <c r="PV462" s="143">
        <f t="shared" si="167"/>
        <v>0</v>
      </c>
      <c r="PW462" s="143">
        <f t="shared" si="167"/>
        <v>0</v>
      </c>
      <c r="PX462" s="143">
        <f t="shared" si="167"/>
        <v>0</v>
      </c>
      <c r="PY462" s="143">
        <f t="shared" si="167"/>
        <v>0</v>
      </c>
      <c r="PZ462" s="143">
        <f t="shared" si="167"/>
        <v>0</v>
      </c>
      <c r="QA462" s="143">
        <f t="shared" si="167"/>
        <v>0</v>
      </c>
      <c r="QB462" s="143">
        <f t="shared" si="167"/>
        <v>0</v>
      </c>
      <c r="QC462" s="143">
        <f t="shared" si="167"/>
        <v>0</v>
      </c>
      <c r="QD462" s="143">
        <f t="shared" si="167"/>
        <v>0</v>
      </c>
      <c r="QE462" s="143">
        <f t="shared" si="167"/>
        <v>0</v>
      </c>
      <c r="QF462" s="143">
        <f t="shared" si="167"/>
        <v>0</v>
      </c>
      <c r="QG462" s="143">
        <f t="shared" si="167"/>
        <v>0</v>
      </c>
      <c r="QH462" s="143">
        <f t="shared" si="167"/>
        <v>0</v>
      </c>
      <c r="QI462" s="143">
        <f t="shared" si="167"/>
        <v>0</v>
      </c>
      <c r="QJ462" s="143">
        <f t="shared" si="167"/>
        <v>0</v>
      </c>
      <c r="QK462" s="143">
        <f t="shared" ref="QK462:SV462" si="168">QK438</f>
        <v>0</v>
      </c>
      <c r="QL462" s="143">
        <f t="shared" si="168"/>
        <v>0</v>
      </c>
      <c r="QM462" s="143">
        <f t="shared" si="168"/>
        <v>0</v>
      </c>
      <c r="QN462" s="143">
        <f t="shared" si="168"/>
        <v>0</v>
      </c>
      <c r="QO462" s="143">
        <f t="shared" si="168"/>
        <v>0</v>
      </c>
      <c r="QP462" s="143">
        <f t="shared" si="168"/>
        <v>0</v>
      </c>
      <c r="QQ462" s="143">
        <f t="shared" si="168"/>
        <v>0</v>
      </c>
      <c r="QR462" s="143">
        <f t="shared" si="168"/>
        <v>0</v>
      </c>
      <c r="QS462" s="143">
        <f t="shared" si="168"/>
        <v>0</v>
      </c>
      <c r="QT462" s="143">
        <f t="shared" si="168"/>
        <v>0</v>
      </c>
      <c r="QU462" s="143">
        <f t="shared" si="168"/>
        <v>0</v>
      </c>
      <c r="QV462" s="143">
        <f t="shared" si="168"/>
        <v>0</v>
      </c>
      <c r="QW462" s="143">
        <f t="shared" si="168"/>
        <v>0</v>
      </c>
      <c r="QX462" s="143">
        <f t="shared" si="168"/>
        <v>0</v>
      </c>
      <c r="QY462" s="143">
        <f t="shared" si="168"/>
        <v>0</v>
      </c>
      <c r="QZ462" s="143">
        <f t="shared" si="168"/>
        <v>0</v>
      </c>
      <c r="RA462" s="143">
        <f t="shared" si="168"/>
        <v>0</v>
      </c>
      <c r="RB462" s="143">
        <f t="shared" si="168"/>
        <v>0</v>
      </c>
      <c r="RC462" s="143">
        <f t="shared" si="168"/>
        <v>0</v>
      </c>
      <c r="RD462" s="143">
        <f t="shared" si="168"/>
        <v>0</v>
      </c>
      <c r="RE462" s="143">
        <f t="shared" si="168"/>
        <v>0</v>
      </c>
      <c r="RF462" s="143">
        <f t="shared" si="168"/>
        <v>0</v>
      </c>
      <c r="RG462" s="143">
        <f t="shared" si="168"/>
        <v>0</v>
      </c>
      <c r="RH462" s="143">
        <f t="shared" si="168"/>
        <v>0</v>
      </c>
      <c r="RI462" s="143">
        <f t="shared" si="168"/>
        <v>0</v>
      </c>
      <c r="RJ462" s="143">
        <f t="shared" si="168"/>
        <v>0</v>
      </c>
      <c r="RK462" s="143">
        <f t="shared" si="168"/>
        <v>0</v>
      </c>
      <c r="RL462" s="143">
        <f t="shared" si="168"/>
        <v>0</v>
      </c>
      <c r="RM462" s="143">
        <f t="shared" si="168"/>
        <v>0</v>
      </c>
      <c r="RN462" s="143">
        <f t="shared" si="168"/>
        <v>0</v>
      </c>
      <c r="RO462" s="143">
        <f t="shared" si="168"/>
        <v>0</v>
      </c>
      <c r="RP462" s="143">
        <f t="shared" si="168"/>
        <v>0</v>
      </c>
      <c r="RQ462" s="143">
        <f t="shared" si="168"/>
        <v>0</v>
      </c>
      <c r="RR462" s="143">
        <f t="shared" si="168"/>
        <v>0</v>
      </c>
      <c r="RS462" s="143">
        <f t="shared" si="168"/>
        <v>0</v>
      </c>
      <c r="RT462" s="143">
        <f t="shared" si="168"/>
        <v>0</v>
      </c>
      <c r="RU462" s="143">
        <f t="shared" si="168"/>
        <v>0</v>
      </c>
      <c r="RV462" s="143">
        <f t="shared" si="168"/>
        <v>0</v>
      </c>
      <c r="RW462" s="143">
        <f t="shared" si="168"/>
        <v>0</v>
      </c>
      <c r="RX462" s="143">
        <f t="shared" si="168"/>
        <v>0</v>
      </c>
      <c r="RY462" s="143">
        <f t="shared" si="168"/>
        <v>0</v>
      </c>
      <c r="RZ462" s="143">
        <f t="shared" si="168"/>
        <v>0</v>
      </c>
      <c r="SA462" s="143">
        <f t="shared" si="168"/>
        <v>0</v>
      </c>
      <c r="SB462" s="143">
        <f t="shared" si="168"/>
        <v>0</v>
      </c>
      <c r="SC462" s="143">
        <f t="shared" si="168"/>
        <v>0</v>
      </c>
      <c r="SD462" s="143">
        <f t="shared" si="168"/>
        <v>0</v>
      </c>
      <c r="SE462" s="143">
        <f t="shared" si="168"/>
        <v>0</v>
      </c>
      <c r="SF462" s="143">
        <f t="shared" si="168"/>
        <v>0</v>
      </c>
      <c r="SG462" s="143">
        <f t="shared" si="168"/>
        <v>0</v>
      </c>
      <c r="SH462" s="143">
        <f t="shared" si="168"/>
        <v>0</v>
      </c>
      <c r="SI462" s="143">
        <f t="shared" si="168"/>
        <v>0</v>
      </c>
      <c r="SJ462" s="143">
        <f t="shared" si="168"/>
        <v>0</v>
      </c>
      <c r="SK462" s="143">
        <f t="shared" si="168"/>
        <v>0</v>
      </c>
      <c r="SL462" s="143">
        <f t="shared" si="168"/>
        <v>0</v>
      </c>
      <c r="SM462" s="143">
        <f t="shared" si="168"/>
        <v>0</v>
      </c>
      <c r="SN462" s="143">
        <f t="shared" si="168"/>
        <v>0</v>
      </c>
      <c r="SO462" s="143">
        <f t="shared" si="168"/>
        <v>0</v>
      </c>
      <c r="SP462" s="143">
        <f t="shared" si="168"/>
        <v>0</v>
      </c>
      <c r="SQ462" s="143">
        <f t="shared" si="168"/>
        <v>0</v>
      </c>
      <c r="SR462" s="143">
        <f t="shared" si="168"/>
        <v>0</v>
      </c>
      <c r="SS462" s="143">
        <f t="shared" si="168"/>
        <v>0</v>
      </c>
      <c r="ST462" s="143">
        <f t="shared" si="168"/>
        <v>0</v>
      </c>
      <c r="SU462" s="143">
        <f t="shared" si="168"/>
        <v>0</v>
      </c>
      <c r="SV462" s="143">
        <f t="shared" si="168"/>
        <v>0</v>
      </c>
      <c r="SW462" s="143">
        <f t="shared" ref="SW462:VH462" si="169">SW438</f>
        <v>0</v>
      </c>
      <c r="SX462" s="143">
        <f t="shared" si="169"/>
        <v>0</v>
      </c>
      <c r="SY462" s="143">
        <f t="shared" si="169"/>
        <v>0</v>
      </c>
      <c r="SZ462" s="143">
        <f t="shared" si="169"/>
        <v>0</v>
      </c>
      <c r="TA462" s="143">
        <f t="shared" si="169"/>
        <v>0</v>
      </c>
      <c r="TB462" s="143">
        <f t="shared" si="169"/>
        <v>0</v>
      </c>
      <c r="TC462" s="143">
        <f t="shared" si="169"/>
        <v>0</v>
      </c>
      <c r="TD462" s="143">
        <f t="shared" si="169"/>
        <v>0</v>
      </c>
      <c r="TE462" s="143">
        <f t="shared" si="169"/>
        <v>0</v>
      </c>
      <c r="TF462" s="143">
        <f t="shared" si="169"/>
        <v>0</v>
      </c>
      <c r="TG462" s="143">
        <f t="shared" si="169"/>
        <v>0</v>
      </c>
      <c r="TH462" s="143">
        <f t="shared" si="169"/>
        <v>0</v>
      </c>
      <c r="TI462" s="143">
        <f t="shared" si="169"/>
        <v>0</v>
      </c>
      <c r="TJ462" s="143">
        <f t="shared" si="169"/>
        <v>0</v>
      </c>
      <c r="TK462" s="143">
        <f t="shared" si="169"/>
        <v>0</v>
      </c>
      <c r="TL462" s="143">
        <f t="shared" si="169"/>
        <v>0</v>
      </c>
      <c r="TM462" s="143">
        <f t="shared" si="169"/>
        <v>0</v>
      </c>
      <c r="TN462" s="143">
        <f t="shared" si="169"/>
        <v>0</v>
      </c>
      <c r="TO462" s="143">
        <f t="shared" si="169"/>
        <v>0</v>
      </c>
      <c r="TP462" s="143">
        <f t="shared" si="169"/>
        <v>0</v>
      </c>
      <c r="TQ462" s="143">
        <f t="shared" si="169"/>
        <v>0</v>
      </c>
      <c r="TR462" s="143">
        <f t="shared" si="169"/>
        <v>0</v>
      </c>
      <c r="TS462" s="143">
        <f t="shared" si="169"/>
        <v>0</v>
      </c>
      <c r="TT462" s="143">
        <f t="shared" si="169"/>
        <v>0</v>
      </c>
      <c r="TU462" s="143">
        <f t="shared" si="169"/>
        <v>0</v>
      </c>
      <c r="TV462" s="143">
        <f t="shared" si="169"/>
        <v>0</v>
      </c>
      <c r="TW462" s="143">
        <f t="shared" si="169"/>
        <v>0</v>
      </c>
      <c r="TX462" s="143">
        <f t="shared" si="169"/>
        <v>0</v>
      </c>
      <c r="TY462" s="143">
        <f t="shared" si="169"/>
        <v>0</v>
      </c>
      <c r="TZ462" s="143">
        <f t="shared" si="169"/>
        <v>0</v>
      </c>
      <c r="UA462" s="143">
        <f t="shared" si="169"/>
        <v>0</v>
      </c>
      <c r="UB462" s="143">
        <f t="shared" si="169"/>
        <v>0</v>
      </c>
      <c r="UC462" s="143">
        <f t="shared" si="169"/>
        <v>0</v>
      </c>
      <c r="UD462" s="143">
        <f t="shared" si="169"/>
        <v>0</v>
      </c>
      <c r="UE462" s="143">
        <f t="shared" si="169"/>
        <v>0</v>
      </c>
      <c r="UF462" s="143">
        <f t="shared" si="169"/>
        <v>0</v>
      </c>
      <c r="UG462" s="143">
        <f t="shared" si="169"/>
        <v>0</v>
      </c>
      <c r="UH462" s="143">
        <f t="shared" si="169"/>
        <v>0</v>
      </c>
      <c r="UI462" s="143">
        <f t="shared" si="169"/>
        <v>0</v>
      </c>
      <c r="UJ462" s="143">
        <f t="shared" si="169"/>
        <v>0</v>
      </c>
      <c r="UK462" s="143">
        <f t="shared" si="169"/>
        <v>0</v>
      </c>
      <c r="UL462" s="143">
        <f t="shared" si="169"/>
        <v>0</v>
      </c>
      <c r="UM462" s="143">
        <f t="shared" si="169"/>
        <v>0</v>
      </c>
      <c r="UN462" s="143">
        <f t="shared" si="169"/>
        <v>0</v>
      </c>
      <c r="UO462" s="143">
        <f t="shared" si="169"/>
        <v>0</v>
      </c>
      <c r="UP462" s="143">
        <f t="shared" si="169"/>
        <v>0</v>
      </c>
      <c r="UQ462" s="143">
        <f t="shared" si="169"/>
        <v>0</v>
      </c>
      <c r="UR462" s="143">
        <f t="shared" si="169"/>
        <v>0</v>
      </c>
      <c r="US462" s="143">
        <f t="shared" si="169"/>
        <v>0</v>
      </c>
      <c r="UT462" s="143">
        <f t="shared" si="169"/>
        <v>0</v>
      </c>
      <c r="UU462" s="143">
        <f t="shared" si="169"/>
        <v>0</v>
      </c>
      <c r="UV462" s="143">
        <f t="shared" si="169"/>
        <v>0</v>
      </c>
      <c r="UW462" s="143">
        <f t="shared" si="169"/>
        <v>0</v>
      </c>
      <c r="UX462" s="143">
        <f t="shared" si="169"/>
        <v>0</v>
      </c>
      <c r="UY462" s="143">
        <f t="shared" si="169"/>
        <v>0</v>
      </c>
      <c r="UZ462" s="143">
        <f t="shared" si="169"/>
        <v>0</v>
      </c>
      <c r="VA462" s="143">
        <f t="shared" si="169"/>
        <v>0</v>
      </c>
      <c r="VB462" s="143">
        <f t="shared" si="169"/>
        <v>0</v>
      </c>
      <c r="VC462" s="143">
        <f t="shared" si="169"/>
        <v>0</v>
      </c>
      <c r="VD462" s="143">
        <f t="shared" si="169"/>
        <v>0</v>
      </c>
      <c r="VE462" s="143">
        <f t="shared" si="169"/>
        <v>0</v>
      </c>
      <c r="VF462" s="143">
        <f t="shared" si="169"/>
        <v>0</v>
      </c>
      <c r="VG462" s="143">
        <f t="shared" si="169"/>
        <v>0</v>
      </c>
      <c r="VH462" s="143">
        <f t="shared" si="169"/>
        <v>0</v>
      </c>
      <c r="VI462" s="143">
        <f t="shared" ref="VI462:XT462" si="170">VI438</f>
        <v>0</v>
      </c>
      <c r="VJ462" s="143">
        <f t="shared" si="170"/>
        <v>0</v>
      </c>
      <c r="VK462" s="143">
        <f t="shared" si="170"/>
        <v>0</v>
      </c>
      <c r="VL462" s="143">
        <f t="shared" si="170"/>
        <v>0</v>
      </c>
      <c r="VM462" s="143">
        <f t="shared" si="170"/>
        <v>0</v>
      </c>
      <c r="VN462" s="143">
        <f t="shared" si="170"/>
        <v>0</v>
      </c>
      <c r="VO462" s="143">
        <f t="shared" si="170"/>
        <v>0</v>
      </c>
      <c r="VP462" s="143">
        <f t="shared" si="170"/>
        <v>0</v>
      </c>
      <c r="VQ462" s="143">
        <f t="shared" si="170"/>
        <v>0</v>
      </c>
      <c r="VR462" s="143">
        <f t="shared" si="170"/>
        <v>0</v>
      </c>
      <c r="VS462" s="143">
        <f t="shared" si="170"/>
        <v>0</v>
      </c>
      <c r="VT462" s="143">
        <f t="shared" si="170"/>
        <v>0</v>
      </c>
      <c r="VU462" s="143">
        <f t="shared" si="170"/>
        <v>0</v>
      </c>
      <c r="VV462" s="143">
        <f t="shared" si="170"/>
        <v>0</v>
      </c>
      <c r="VW462" s="143">
        <f t="shared" si="170"/>
        <v>0</v>
      </c>
      <c r="VX462" s="143">
        <f t="shared" si="170"/>
        <v>0</v>
      </c>
      <c r="VY462" s="143">
        <f t="shared" si="170"/>
        <v>0</v>
      </c>
      <c r="VZ462" s="143">
        <f t="shared" si="170"/>
        <v>0</v>
      </c>
      <c r="WA462" s="143">
        <f t="shared" si="170"/>
        <v>0</v>
      </c>
      <c r="WB462" s="143">
        <f t="shared" si="170"/>
        <v>0</v>
      </c>
      <c r="WC462" s="143">
        <f t="shared" si="170"/>
        <v>0</v>
      </c>
      <c r="WD462" s="143">
        <f t="shared" si="170"/>
        <v>0</v>
      </c>
      <c r="WE462" s="143">
        <f t="shared" si="170"/>
        <v>0</v>
      </c>
      <c r="WF462" s="143">
        <f t="shared" si="170"/>
        <v>0</v>
      </c>
      <c r="WG462" s="143">
        <f t="shared" si="170"/>
        <v>0</v>
      </c>
      <c r="WH462" s="143">
        <f t="shared" si="170"/>
        <v>0</v>
      </c>
      <c r="WI462" s="143">
        <f t="shared" si="170"/>
        <v>0</v>
      </c>
      <c r="WJ462" s="143">
        <f t="shared" si="170"/>
        <v>0</v>
      </c>
      <c r="WK462" s="143">
        <f t="shared" si="170"/>
        <v>0</v>
      </c>
      <c r="WL462" s="143">
        <f t="shared" si="170"/>
        <v>0</v>
      </c>
      <c r="WM462" s="143">
        <f t="shared" si="170"/>
        <v>0</v>
      </c>
      <c r="WN462" s="143">
        <f t="shared" si="170"/>
        <v>0</v>
      </c>
      <c r="WO462" s="143">
        <f t="shared" si="170"/>
        <v>0</v>
      </c>
      <c r="WP462" s="143">
        <f t="shared" si="170"/>
        <v>0</v>
      </c>
      <c r="WQ462" s="143">
        <f t="shared" si="170"/>
        <v>0</v>
      </c>
      <c r="WR462" s="143">
        <f t="shared" si="170"/>
        <v>0</v>
      </c>
      <c r="WS462" s="143">
        <f t="shared" si="170"/>
        <v>0</v>
      </c>
      <c r="WT462" s="143">
        <f t="shared" si="170"/>
        <v>0</v>
      </c>
      <c r="WU462" s="143">
        <f t="shared" si="170"/>
        <v>0</v>
      </c>
      <c r="WV462" s="143">
        <f t="shared" si="170"/>
        <v>0</v>
      </c>
      <c r="WW462" s="143">
        <f t="shared" si="170"/>
        <v>0</v>
      </c>
      <c r="WX462" s="143">
        <f t="shared" si="170"/>
        <v>0</v>
      </c>
      <c r="WY462" s="143">
        <f t="shared" si="170"/>
        <v>0</v>
      </c>
      <c r="WZ462" s="143">
        <f t="shared" si="170"/>
        <v>0</v>
      </c>
      <c r="XA462" s="143">
        <f t="shared" si="170"/>
        <v>0</v>
      </c>
      <c r="XB462" s="143">
        <f t="shared" si="170"/>
        <v>0</v>
      </c>
      <c r="XC462" s="143">
        <f t="shared" si="170"/>
        <v>0</v>
      </c>
      <c r="XD462" s="143">
        <f t="shared" si="170"/>
        <v>0</v>
      </c>
      <c r="XE462" s="143">
        <f t="shared" si="170"/>
        <v>0</v>
      </c>
      <c r="XF462" s="143">
        <f t="shared" si="170"/>
        <v>0</v>
      </c>
      <c r="XG462" s="143">
        <f t="shared" si="170"/>
        <v>0</v>
      </c>
      <c r="XH462" s="143">
        <f t="shared" si="170"/>
        <v>0</v>
      </c>
      <c r="XI462" s="143">
        <f t="shared" si="170"/>
        <v>0</v>
      </c>
      <c r="XJ462" s="143">
        <f t="shared" si="170"/>
        <v>0</v>
      </c>
      <c r="XK462" s="143">
        <f t="shared" si="170"/>
        <v>0</v>
      </c>
      <c r="XL462" s="143">
        <f t="shared" si="170"/>
        <v>0</v>
      </c>
      <c r="XM462" s="143">
        <f t="shared" si="170"/>
        <v>0</v>
      </c>
      <c r="XN462" s="143">
        <f t="shared" si="170"/>
        <v>0</v>
      </c>
      <c r="XO462" s="143">
        <f t="shared" si="170"/>
        <v>0</v>
      </c>
      <c r="XP462" s="143">
        <f t="shared" si="170"/>
        <v>0</v>
      </c>
      <c r="XQ462" s="143">
        <f t="shared" si="170"/>
        <v>0</v>
      </c>
      <c r="XR462" s="143">
        <f t="shared" si="170"/>
        <v>0</v>
      </c>
      <c r="XS462" s="143">
        <f t="shared" si="170"/>
        <v>0</v>
      </c>
      <c r="XT462" s="143">
        <f t="shared" si="170"/>
        <v>0</v>
      </c>
      <c r="XU462" s="143">
        <f t="shared" ref="XU462:AAF462" si="171">XU438</f>
        <v>0</v>
      </c>
      <c r="XV462" s="143">
        <f t="shared" si="171"/>
        <v>0</v>
      </c>
      <c r="XW462" s="143">
        <f t="shared" si="171"/>
        <v>0</v>
      </c>
      <c r="XX462" s="143">
        <f t="shared" si="171"/>
        <v>0</v>
      </c>
      <c r="XY462" s="143">
        <f t="shared" si="171"/>
        <v>0</v>
      </c>
      <c r="XZ462" s="143">
        <f t="shared" si="171"/>
        <v>0</v>
      </c>
      <c r="YA462" s="143">
        <f t="shared" si="171"/>
        <v>0</v>
      </c>
      <c r="YB462" s="143">
        <f t="shared" si="171"/>
        <v>0</v>
      </c>
      <c r="YC462" s="143">
        <f t="shared" si="171"/>
        <v>0</v>
      </c>
      <c r="YD462" s="143">
        <f t="shared" si="171"/>
        <v>0</v>
      </c>
      <c r="YE462" s="143">
        <f t="shared" si="171"/>
        <v>0</v>
      </c>
      <c r="YF462" s="143">
        <f t="shared" si="171"/>
        <v>0</v>
      </c>
      <c r="YG462" s="143">
        <f t="shared" si="171"/>
        <v>0</v>
      </c>
      <c r="YH462" s="143">
        <f t="shared" si="171"/>
        <v>0</v>
      </c>
      <c r="YI462" s="143">
        <f t="shared" si="171"/>
        <v>0</v>
      </c>
      <c r="YJ462" s="143">
        <f t="shared" si="171"/>
        <v>0</v>
      </c>
      <c r="YK462" s="143">
        <f t="shared" si="171"/>
        <v>0</v>
      </c>
      <c r="YL462" s="143">
        <f t="shared" si="171"/>
        <v>0</v>
      </c>
      <c r="YM462" s="143">
        <f t="shared" si="171"/>
        <v>0</v>
      </c>
      <c r="YN462" s="143">
        <f t="shared" si="171"/>
        <v>0</v>
      </c>
      <c r="YO462" s="143">
        <f t="shared" si="171"/>
        <v>0</v>
      </c>
      <c r="YP462" s="143">
        <f t="shared" si="171"/>
        <v>0</v>
      </c>
      <c r="YQ462" s="143">
        <f t="shared" si="171"/>
        <v>0</v>
      </c>
      <c r="YR462" s="143">
        <f t="shared" si="171"/>
        <v>0</v>
      </c>
      <c r="YS462" s="143">
        <f t="shared" si="171"/>
        <v>0</v>
      </c>
      <c r="YT462" s="143">
        <f t="shared" si="171"/>
        <v>0</v>
      </c>
      <c r="YU462" s="143">
        <f t="shared" si="171"/>
        <v>0</v>
      </c>
      <c r="YV462" s="143">
        <f t="shared" si="171"/>
        <v>0</v>
      </c>
      <c r="YW462" s="143">
        <f t="shared" si="171"/>
        <v>0</v>
      </c>
      <c r="YX462" s="143">
        <f t="shared" si="171"/>
        <v>0</v>
      </c>
      <c r="YY462" s="143">
        <f t="shared" si="171"/>
        <v>0</v>
      </c>
      <c r="YZ462" s="143">
        <f t="shared" si="171"/>
        <v>0</v>
      </c>
      <c r="ZA462" s="143">
        <f t="shared" si="171"/>
        <v>0</v>
      </c>
      <c r="ZB462" s="143">
        <f t="shared" si="171"/>
        <v>0</v>
      </c>
      <c r="ZC462" s="143">
        <f t="shared" si="171"/>
        <v>0</v>
      </c>
      <c r="ZD462" s="143">
        <f t="shared" si="171"/>
        <v>0</v>
      </c>
      <c r="ZE462" s="143">
        <f t="shared" si="171"/>
        <v>0</v>
      </c>
      <c r="ZF462" s="143">
        <f t="shared" si="171"/>
        <v>0</v>
      </c>
      <c r="ZG462" s="143">
        <f t="shared" si="171"/>
        <v>0</v>
      </c>
      <c r="ZH462" s="143">
        <f t="shared" si="171"/>
        <v>0</v>
      </c>
      <c r="ZI462" s="143">
        <f t="shared" si="171"/>
        <v>0</v>
      </c>
      <c r="ZJ462" s="143">
        <f t="shared" si="171"/>
        <v>0</v>
      </c>
      <c r="ZK462" s="143">
        <f t="shared" si="171"/>
        <v>0</v>
      </c>
      <c r="ZL462" s="143">
        <f t="shared" si="171"/>
        <v>0</v>
      </c>
      <c r="ZM462" s="143">
        <f t="shared" si="171"/>
        <v>0</v>
      </c>
      <c r="ZN462" s="143">
        <f t="shared" si="171"/>
        <v>0</v>
      </c>
      <c r="ZO462" s="143">
        <f t="shared" si="171"/>
        <v>0</v>
      </c>
      <c r="ZP462" s="143">
        <f t="shared" si="171"/>
        <v>0</v>
      </c>
      <c r="ZQ462" s="143">
        <f t="shared" si="171"/>
        <v>0</v>
      </c>
      <c r="ZR462" s="143">
        <f t="shared" si="171"/>
        <v>0</v>
      </c>
      <c r="ZS462" s="143">
        <f t="shared" si="171"/>
        <v>0</v>
      </c>
      <c r="ZT462" s="143">
        <f t="shared" si="171"/>
        <v>0</v>
      </c>
      <c r="ZU462" s="143">
        <f t="shared" si="171"/>
        <v>0</v>
      </c>
      <c r="ZV462" s="143">
        <f t="shared" si="171"/>
        <v>0</v>
      </c>
      <c r="ZW462" s="143">
        <f t="shared" si="171"/>
        <v>0</v>
      </c>
      <c r="ZX462" s="143">
        <f t="shared" si="171"/>
        <v>0</v>
      </c>
      <c r="ZY462" s="143">
        <f t="shared" si="171"/>
        <v>0</v>
      </c>
      <c r="ZZ462" s="143">
        <f t="shared" si="171"/>
        <v>0</v>
      </c>
      <c r="AAA462" s="143">
        <f t="shared" si="171"/>
        <v>0</v>
      </c>
      <c r="AAB462" s="143">
        <f t="shared" si="171"/>
        <v>0</v>
      </c>
      <c r="AAC462" s="143">
        <f t="shared" si="171"/>
        <v>0</v>
      </c>
      <c r="AAD462" s="143">
        <f t="shared" si="171"/>
        <v>0</v>
      </c>
      <c r="AAE462" s="143">
        <f t="shared" si="171"/>
        <v>0</v>
      </c>
      <c r="AAF462" s="143">
        <f t="shared" si="171"/>
        <v>0</v>
      </c>
      <c r="AAG462" s="143">
        <f t="shared" ref="AAG462:ACR462" si="172">AAG438</f>
        <v>0</v>
      </c>
      <c r="AAH462" s="143">
        <f t="shared" si="172"/>
        <v>0</v>
      </c>
      <c r="AAI462" s="143">
        <f t="shared" si="172"/>
        <v>0</v>
      </c>
      <c r="AAJ462" s="143">
        <f t="shared" si="172"/>
        <v>0</v>
      </c>
      <c r="AAK462" s="143">
        <f t="shared" si="172"/>
        <v>0</v>
      </c>
      <c r="AAL462" s="143">
        <f t="shared" si="172"/>
        <v>0</v>
      </c>
      <c r="AAM462" s="143">
        <f t="shared" si="172"/>
        <v>0</v>
      </c>
      <c r="AAN462" s="143">
        <f t="shared" si="172"/>
        <v>0</v>
      </c>
      <c r="AAO462" s="143">
        <f t="shared" si="172"/>
        <v>0</v>
      </c>
      <c r="AAP462" s="143">
        <f t="shared" si="172"/>
        <v>0</v>
      </c>
      <c r="AAQ462" s="143">
        <f t="shared" si="172"/>
        <v>0</v>
      </c>
      <c r="AAR462" s="143">
        <f t="shared" si="172"/>
        <v>0</v>
      </c>
      <c r="AAS462" s="143">
        <f t="shared" si="172"/>
        <v>0</v>
      </c>
      <c r="AAT462" s="143">
        <f t="shared" si="172"/>
        <v>0</v>
      </c>
      <c r="AAU462" s="143">
        <f t="shared" si="172"/>
        <v>0</v>
      </c>
      <c r="AAV462" s="143">
        <f t="shared" si="172"/>
        <v>0</v>
      </c>
      <c r="AAW462" s="143">
        <f t="shared" si="172"/>
        <v>0</v>
      </c>
      <c r="AAX462" s="143">
        <f t="shared" si="172"/>
        <v>0</v>
      </c>
      <c r="AAY462" s="143">
        <f t="shared" si="172"/>
        <v>0</v>
      </c>
      <c r="AAZ462" s="143">
        <f t="shared" si="172"/>
        <v>0</v>
      </c>
      <c r="ABA462" s="143">
        <f t="shared" si="172"/>
        <v>0</v>
      </c>
      <c r="ABB462" s="143">
        <f t="shared" si="172"/>
        <v>0</v>
      </c>
      <c r="ABC462" s="143">
        <f t="shared" si="172"/>
        <v>0</v>
      </c>
      <c r="ABD462" s="143">
        <f t="shared" si="172"/>
        <v>0</v>
      </c>
      <c r="ABE462" s="143">
        <f t="shared" si="172"/>
        <v>0</v>
      </c>
      <c r="ABF462" s="143">
        <f t="shared" si="172"/>
        <v>0</v>
      </c>
      <c r="ABG462" s="143">
        <f t="shared" si="172"/>
        <v>0</v>
      </c>
      <c r="ABH462" s="143">
        <f t="shared" si="172"/>
        <v>0</v>
      </c>
      <c r="ABI462" s="143">
        <f t="shared" si="172"/>
        <v>0</v>
      </c>
      <c r="ABJ462" s="143">
        <f t="shared" si="172"/>
        <v>0</v>
      </c>
      <c r="ABK462" s="143">
        <f t="shared" si="172"/>
        <v>0</v>
      </c>
      <c r="ABL462" s="143">
        <f t="shared" si="172"/>
        <v>0</v>
      </c>
      <c r="ABM462" s="143">
        <f t="shared" si="172"/>
        <v>0</v>
      </c>
      <c r="ABN462" s="143">
        <f t="shared" si="172"/>
        <v>0</v>
      </c>
      <c r="ABO462" s="143">
        <f t="shared" si="172"/>
        <v>0</v>
      </c>
      <c r="ABP462" s="143">
        <f t="shared" si="172"/>
        <v>0</v>
      </c>
      <c r="ABQ462" s="143">
        <f t="shared" si="172"/>
        <v>0</v>
      </c>
      <c r="ABR462" s="143">
        <f t="shared" si="172"/>
        <v>0</v>
      </c>
      <c r="ABS462" s="143">
        <f t="shared" si="172"/>
        <v>0</v>
      </c>
      <c r="ABT462" s="143">
        <f t="shared" si="172"/>
        <v>0</v>
      </c>
      <c r="ABU462" s="143">
        <f t="shared" si="172"/>
        <v>0</v>
      </c>
      <c r="ABV462" s="143">
        <f t="shared" si="172"/>
        <v>0</v>
      </c>
      <c r="ABW462" s="143">
        <f t="shared" si="172"/>
        <v>0</v>
      </c>
      <c r="ABX462" s="143">
        <f t="shared" si="172"/>
        <v>0</v>
      </c>
      <c r="ABY462" s="143">
        <f t="shared" si="172"/>
        <v>0</v>
      </c>
      <c r="ABZ462" s="143">
        <f t="shared" si="172"/>
        <v>0</v>
      </c>
      <c r="ACA462" s="143">
        <f t="shared" si="172"/>
        <v>0</v>
      </c>
      <c r="ACB462" s="143">
        <f t="shared" si="172"/>
        <v>0</v>
      </c>
      <c r="ACC462" s="143">
        <f t="shared" si="172"/>
        <v>0</v>
      </c>
      <c r="ACD462" s="143">
        <f t="shared" si="172"/>
        <v>0</v>
      </c>
      <c r="ACE462" s="143">
        <f t="shared" si="172"/>
        <v>0</v>
      </c>
      <c r="ACF462" s="143">
        <f t="shared" si="172"/>
        <v>0</v>
      </c>
      <c r="ACG462" s="143">
        <f t="shared" si="172"/>
        <v>0</v>
      </c>
      <c r="ACH462" s="143">
        <f t="shared" si="172"/>
        <v>0</v>
      </c>
      <c r="ACI462" s="143">
        <f t="shared" si="172"/>
        <v>0</v>
      </c>
      <c r="ACJ462" s="143">
        <f t="shared" si="172"/>
        <v>0</v>
      </c>
      <c r="ACK462" s="143">
        <f t="shared" si="172"/>
        <v>0</v>
      </c>
      <c r="ACL462" s="143">
        <f t="shared" si="172"/>
        <v>0</v>
      </c>
      <c r="ACM462" s="143">
        <f t="shared" si="172"/>
        <v>0</v>
      </c>
      <c r="ACN462" s="143">
        <f t="shared" si="172"/>
        <v>0</v>
      </c>
      <c r="ACO462" s="143">
        <f t="shared" si="172"/>
        <v>0</v>
      </c>
      <c r="ACP462" s="143">
        <f t="shared" si="172"/>
        <v>0</v>
      </c>
      <c r="ACQ462" s="143">
        <f t="shared" si="172"/>
        <v>0</v>
      </c>
      <c r="ACR462" s="143">
        <f t="shared" si="172"/>
        <v>0</v>
      </c>
      <c r="ACS462" s="143">
        <f t="shared" ref="ACS462:AFD462" si="173">ACS438</f>
        <v>0</v>
      </c>
      <c r="ACT462" s="143">
        <f t="shared" si="173"/>
        <v>0</v>
      </c>
      <c r="ACU462" s="143">
        <f t="shared" si="173"/>
        <v>0</v>
      </c>
      <c r="ACV462" s="143">
        <f t="shared" si="173"/>
        <v>0</v>
      </c>
      <c r="ACW462" s="143">
        <f t="shared" si="173"/>
        <v>0</v>
      </c>
      <c r="ACX462" s="143">
        <f t="shared" si="173"/>
        <v>0</v>
      </c>
      <c r="ACY462" s="143">
        <f t="shared" si="173"/>
        <v>0</v>
      </c>
      <c r="ACZ462" s="143">
        <f t="shared" si="173"/>
        <v>0</v>
      </c>
      <c r="ADA462" s="143">
        <f t="shared" si="173"/>
        <v>0</v>
      </c>
      <c r="ADB462" s="143">
        <f t="shared" si="173"/>
        <v>0</v>
      </c>
      <c r="ADC462" s="143">
        <f t="shared" si="173"/>
        <v>0</v>
      </c>
      <c r="ADD462" s="143">
        <f t="shared" si="173"/>
        <v>0</v>
      </c>
      <c r="ADE462" s="143">
        <f t="shared" si="173"/>
        <v>0</v>
      </c>
      <c r="ADF462" s="143">
        <f t="shared" si="173"/>
        <v>0</v>
      </c>
      <c r="ADG462" s="143">
        <f t="shared" si="173"/>
        <v>0</v>
      </c>
      <c r="ADH462" s="143">
        <f t="shared" si="173"/>
        <v>0</v>
      </c>
      <c r="ADI462" s="143">
        <f t="shared" si="173"/>
        <v>0</v>
      </c>
      <c r="ADJ462" s="143">
        <f t="shared" si="173"/>
        <v>0</v>
      </c>
      <c r="ADK462" s="143">
        <f t="shared" si="173"/>
        <v>0</v>
      </c>
      <c r="ADL462" s="143">
        <f t="shared" si="173"/>
        <v>0</v>
      </c>
      <c r="ADM462" s="143">
        <f t="shared" si="173"/>
        <v>0</v>
      </c>
      <c r="ADN462" s="143">
        <f t="shared" si="173"/>
        <v>0</v>
      </c>
      <c r="ADO462" s="143">
        <f t="shared" si="173"/>
        <v>0</v>
      </c>
      <c r="ADP462" s="143">
        <f t="shared" si="173"/>
        <v>0</v>
      </c>
      <c r="ADQ462" s="143">
        <f t="shared" si="173"/>
        <v>0</v>
      </c>
      <c r="ADR462" s="143">
        <f t="shared" si="173"/>
        <v>0</v>
      </c>
      <c r="ADS462" s="143">
        <f t="shared" si="173"/>
        <v>0</v>
      </c>
      <c r="ADT462" s="143">
        <f t="shared" si="173"/>
        <v>0</v>
      </c>
      <c r="ADU462" s="143">
        <f t="shared" si="173"/>
        <v>0</v>
      </c>
      <c r="ADV462" s="143">
        <f t="shared" si="173"/>
        <v>0</v>
      </c>
      <c r="ADW462" s="143">
        <f t="shared" si="173"/>
        <v>0</v>
      </c>
      <c r="ADX462" s="143">
        <f t="shared" si="173"/>
        <v>0</v>
      </c>
      <c r="ADY462" s="143">
        <f t="shared" si="173"/>
        <v>0</v>
      </c>
      <c r="ADZ462" s="143">
        <f t="shared" si="173"/>
        <v>0</v>
      </c>
      <c r="AEA462" s="143">
        <f t="shared" si="173"/>
        <v>0</v>
      </c>
      <c r="AEB462" s="143">
        <f t="shared" si="173"/>
        <v>0</v>
      </c>
      <c r="AEC462" s="143">
        <f t="shared" si="173"/>
        <v>0</v>
      </c>
      <c r="AED462" s="143">
        <f t="shared" si="173"/>
        <v>0</v>
      </c>
      <c r="AEE462" s="143">
        <f t="shared" si="173"/>
        <v>0</v>
      </c>
      <c r="AEF462" s="143">
        <f t="shared" si="173"/>
        <v>0</v>
      </c>
      <c r="AEG462" s="143">
        <f t="shared" si="173"/>
        <v>0</v>
      </c>
      <c r="AEH462" s="143">
        <f t="shared" si="173"/>
        <v>0</v>
      </c>
      <c r="AEI462" s="143">
        <f t="shared" si="173"/>
        <v>0</v>
      </c>
      <c r="AEJ462" s="143">
        <f t="shared" si="173"/>
        <v>0</v>
      </c>
      <c r="AEK462" s="143">
        <f t="shared" si="173"/>
        <v>0</v>
      </c>
      <c r="AEL462" s="143">
        <f t="shared" si="173"/>
        <v>0</v>
      </c>
      <c r="AEM462" s="143">
        <f t="shared" si="173"/>
        <v>0</v>
      </c>
      <c r="AEN462" s="143">
        <f t="shared" si="173"/>
        <v>0</v>
      </c>
      <c r="AEO462" s="143">
        <f t="shared" si="173"/>
        <v>0</v>
      </c>
      <c r="AEP462" s="143">
        <f t="shared" si="173"/>
        <v>0</v>
      </c>
      <c r="AEQ462" s="143">
        <f t="shared" si="173"/>
        <v>0</v>
      </c>
      <c r="AER462" s="143">
        <f t="shared" si="173"/>
        <v>0</v>
      </c>
      <c r="AES462" s="143">
        <f t="shared" si="173"/>
        <v>0</v>
      </c>
      <c r="AET462" s="143">
        <f t="shared" si="173"/>
        <v>0</v>
      </c>
      <c r="AEU462" s="143">
        <f t="shared" si="173"/>
        <v>0</v>
      </c>
      <c r="AEV462" s="143">
        <f t="shared" si="173"/>
        <v>0</v>
      </c>
      <c r="AEW462" s="143">
        <f t="shared" si="173"/>
        <v>0</v>
      </c>
      <c r="AEX462" s="143">
        <f t="shared" si="173"/>
        <v>0</v>
      </c>
      <c r="AEY462" s="143">
        <f t="shared" si="173"/>
        <v>0</v>
      </c>
      <c r="AEZ462" s="143">
        <f t="shared" si="173"/>
        <v>0</v>
      </c>
      <c r="AFA462" s="143">
        <f t="shared" si="173"/>
        <v>0</v>
      </c>
      <c r="AFB462" s="143">
        <f t="shared" si="173"/>
        <v>0</v>
      </c>
      <c r="AFC462" s="143">
        <f t="shared" si="173"/>
        <v>0</v>
      </c>
      <c r="AFD462" s="143">
        <f t="shared" si="173"/>
        <v>0</v>
      </c>
      <c r="AFE462" s="143">
        <f t="shared" ref="AFE462:AHP462" si="174">AFE438</f>
        <v>0</v>
      </c>
      <c r="AFF462" s="143">
        <f t="shared" si="174"/>
        <v>0</v>
      </c>
      <c r="AFG462" s="143">
        <f t="shared" si="174"/>
        <v>0</v>
      </c>
      <c r="AFH462" s="143">
        <f t="shared" si="174"/>
        <v>0</v>
      </c>
      <c r="AFI462" s="143">
        <f t="shared" si="174"/>
        <v>0</v>
      </c>
      <c r="AFJ462" s="143">
        <f t="shared" si="174"/>
        <v>0</v>
      </c>
      <c r="AFK462" s="143">
        <f t="shared" si="174"/>
        <v>0</v>
      </c>
      <c r="AFL462" s="143">
        <f t="shared" si="174"/>
        <v>0</v>
      </c>
      <c r="AFM462" s="143">
        <f t="shared" si="174"/>
        <v>0</v>
      </c>
      <c r="AFN462" s="143">
        <f t="shared" si="174"/>
        <v>0</v>
      </c>
      <c r="AFO462" s="143">
        <f t="shared" si="174"/>
        <v>0</v>
      </c>
      <c r="AFP462" s="143">
        <f t="shared" si="174"/>
        <v>0</v>
      </c>
      <c r="AFQ462" s="143">
        <f t="shared" si="174"/>
        <v>0</v>
      </c>
      <c r="AFR462" s="143">
        <f t="shared" si="174"/>
        <v>0</v>
      </c>
      <c r="AFS462" s="143">
        <f t="shared" si="174"/>
        <v>0</v>
      </c>
      <c r="AFT462" s="143">
        <f t="shared" si="174"/>
        <v>0</v>
      </c>
      <c r="AFU462" s="143">
        <f t="shared" si="174"/>
        <v>0</v>
      </c>
      <c r="AFV462" s="143">
        <f t="shared" si="174"/>
        <v>0</v>
      </c>
      <c r="AFW462" s="143">
        <f t="shared" si="174"/>
        <v>0</v>
      </c>
      <c r="AFX462" s="143">
        <f t="shared" si="174"/>
        <v>0</v>
      </c>
      <c r="AFY462" s="143">
        <f t="shared" si="174"/>
        <v>0</v>
      </c>
      <c r="AFZ462" s="143">
        <f t="shared" si="174"/>
        <v>0</v>
      </c>
      <c r="AGA462" s="143">
        <f t="shared" si="174"/>
        <v>0</v>
      </c>
      <c r="AGB462" s="143">
        <f t="shared" si="174"/>
        <v>0</v>
      </c>
      <c r="AGC462" s="143">
        <f t="shared" si="174"/>
        <v>0</v>
      </c>
      <c r="AGD462" s="143">
        <f t="shared" si="174"/>
        <v>0</v>
      </c>
      <c r="AGE462" s="143">
        <f t="shared" si="174"/>
        <v>0</v>
      </c>
      <c r="AGF462" s="143">
        <f t="shared" si="174"/>
        <v>0</v>
      </c>
      <c r="AGG462" s="143">
        <f t="shared" si="174"/>
        <v>0</v>
      </c>
      <c r="AGH462" s="143">
        <f t="shared" si="174"/>
        <v>0</v>
      </c>
      <c r="AGI462" s="143">
        <f t="shared" si="174"/>
        <v>0</v>
      </c>
      <c r="AGJ462" s="143">
        <f t="shared" si="174"/>
        <v>0</v>
      </c>
      <c r="AGK462" s="143">
        <f t="shared" si="174"/>
        <v>0</v>
      </c>
      <c r="AGL462" s="143">
        <f t="shared" si="174"/>
        <v>0</v>
      </c>
      <c r="AGM462" s="143">
        <f t="shared" si="174"/>
        <v>0</v>
      </c>
      <c r="AGN462" s="143">
        <f t="shared" si="174"/>
        <v>0</v>
      </c>
      <c r="AGO462" s="143">
        <f t="shared" si="174"/>
        <v>0</v>
      </c>
      <c r="AGP462" s="143">
        <f t="shared" si="174"/>
        <v>0</v>
      </c>
      <c r="AGQ462" s="143">
        <f t="shared" si="174"/>
        <v>0</v>
      </c>
      <c r="AGR462" s="143">
        <f t="shared" si="174"/>
        <v>0</v>
      </c>
      <c r="AGS462" s="143">
        <f t="shared" si="174"/>
        <v>0</v>
      </c>
      <c r="AGT462" s="143">
        <f t="shared" si="174"/>
        <v>0</v>
      </c>
      <c r="AGU462" s="143">
        <f t="shared" si="174"/>
        <v>0</v>
      </c>
      <c r="AGV462" s="143">
        <f t="shared" si="174"/>
        <v>0</v>
      </c>
      <c r="AGW462" s="143">
        <f t="shared" si="174"/>
        <v>0</v>
      </c>
      <c r="AGX462" s="143">
        <f t="shared" si="174"/>
        <v>0</v>
      </c>
      <c r="AGY462" s="143">
        <f t="shared" si="174"/>
        <v>0</v>
      </c>
      <c r="AGZ462" s="143">
        <f t="shared" si="174"/>
        <v>0</v>
      </c>
      <c r="AHA462" s="143">
        <f t="shared" si="174"/>
        <v>0</v>
      </c>
      <c r="AHB462" s="143">
        <f t="shared" si="174"/>
        <v>0</v>
      </c>
      <c r="AHC462" s="143">
        <f t="shared" si="174"/>
        <v>0</v>
      </c>
      <c r="AHD462" s="143">
        <f t="shared" si="174"/>
        <v>0</v>
      </c>
      <c r="AHE462" s="143">
        <f t="shared" si="174"/>
        <v>0</v>
      </c>
      <c r="AHF462" s="143">
        <f t="shared" si="174"/>
        <v>0</v>
      </c>
      <c r="AHG462" s="143">
        <f t="shared" si="174"/>
        <v>0</v>
      </c>
      <c r="AHH462" s="143">
        <f t="shared" si="174"/>
        <v>0</v>
      </c>
      <c r="AHI462" s="143">
        <f t="shared" si="174"/>
        <v>0</v>
      </c>
      <c r="AHJ462" s="143">
        <f t="shared" si="174"/>
        <v>0</v>
      </c>
      <c r="AHK462" s="143">
        <f t="shared" si="174"/>
        <v>0</v>
      </c>
      <c r="AHL462" s="143">
        <f t="shared" si="174"/>
        <v>0</v>
      </c>
      <c r="AHM462" s="143">
        <f t="shared" si="174"/>
        <v>0</v>
      </c>
      <c r="AHN462" s="143">
        <f t="shared" si="174"/>
        <v>0</v>
      </c>
      <c r="AHO462" s="143">
        <f t="shared" si="174"/>
        <v>0</v>
      </c>
      <c r="AHP462" s="143">
        <f t="shared" si="174"/>
        <v>0</v>
      </c>
      <c r="AHQ462" s="143">
        <f t="shared" ref="AHQ462:AKB462" si="175">AHQ438</f>
        <v>0</v>
      </c>
      <c r="AHR462" s="143">
        <f t="shared" si="175"/>
        <v>0</v>
      </c>
      <c r="AHS462" s="143">
        <f t="shared" si="175"/>
        <v>0</v>
      </c>
      <c r="AHT462" s="143">
        <f t="shared" si="175"/>
        <v>0</v>
      </c>
      <c r="AHU462" s="143">
        <f t="shared" si="175"/>
        <v>0</v>
      </c>
      <c r="AHV462" s="143">
        <f t="shared" si="175"/>
        <v>0</v>
      </c>
      <c r="AHW462" s="143">
        <f t="shared" si="175"/>
        <v>0</v>
      </c>
      <c r="AHX462" s="143">
        <f t="shared" si="175"/>
        <v>0</v>
      </c>
      <c r="AHY462" s="143">
        <f t="shared" si="175"/>
        <v>0</v>
      </c>
      <c r="AHZ462" s="143">
        <f t="shared" si="175"/>
        <v>0</v>
      </c>
      <c r="AIA462" s="143">
        <f t="shared" si="175"/>
        <v>0</v>
      </c>
      <c r="AIB462" s="143">
        <f t="shared" si="175"/>
        <v>0</v>
      </c>
      <c r="AIC462" s="143">
        <f t="shared" si="175"/>
        <v>0</v>
      </c>
      <c r="AID462" s="143">
        <f t="shared" si="175"/>
        <v>0</v>
      </c>
      <c r="AIE462" s="143">
        <f t="shared" si="175"/>
        <v>0</v>
      </c>
      <c r="AIF462" s="143">
        <f t="shared" si="175"/>
        <v>0</v>
      </c>
      <c r="AIG462" s="143">
        <f t="shared" si="175"/>
        <v>0</v>
      </c>
      <c r="AIH462" s="143">
        <f t="shared" si="175"/>
        <v>0</v>
      </c>
      <c r="AII462" s="143">
        <f t="shared" si="175"/>
        <v>0</v>
      </c>
      <c r="AIJ462" s="143">
        <f t="shared" si="175"/>
        <v>0</v>
      </c>
      <c r="AIK462" s="143">
        <f t="shared" si="175"/>
        <v>0</v>
      </c>
      <c r="AIL462" s="143">
        <f t="shared" si="175"/>
        <v>0</v>
      </c>
      <c r="AIM462" s="143">
        <f t="shared" si="175"/>
        <v>0</v>
      </c>
      <c r="AIN462" s="143">
        <f t="shared" si="175"/>
        <v>0</v>
      </c>
      <c r="AIO462" s="143">
        <f t="shared" si="175"/>
        <v>0</v>
      </c>
      <c r="AIP462" s="143">
        <f t="shared" si="175"/>
        <v>0</v>
      </c>
      <c r="AIQ462" s="143">
        <f t="shared" si="175"/>
        <v>0</v>
      </c>
      <c r="AIR462" s="143">
        <f t="shared" si="175"/>
        <v>0</v>
      </c>
      <c r="AIS462" s="143">
        <f t="shared" si="175"/>
        <v>0</v>
      </c>
      <c r="AIT462" s="143">
        <f t="shared" si="175"/>
        <v>0</v>
      </c>
      <c r="AIU462" s="143">
        <f t="shared" si="175"/>
        <v>0</v>
      </c>
      <c r="AIV462" s="143">
        <f t="shared" si="175"/>
        <v>0</v>
      </c>
      <c r="AIW462" s="143">
        <f t="shared" si="175"/>
        <v>0</v>
      </c>
      <c r="AIX462" s="143">
        <f t="shared" si="175"/>
        <v>0</v>
      </c>
      <c r="AIY462" s="143">
        <f t="shared" si="175"/>
        <v>0</v>
      </c>
      <c r="AIZ462" s="143">
        <f t="shared" si="175"/>
        <v>0</v>
      </c>
      <c r="AJA462" s="143">
        <f t="shared" si="175"/>
        <v>0</v>
      </c>
      <c r="AJB462" s="143">
        <f t="shared" si="175"/>
        <v>0</v>
      </c>
      <c r="AJC462" s="143">
        <f t="shared" si="175"/>
        <v>0</v>
      </c>
      <c r="AJD462" s="143">
        <f t="shared" si="175"/>
        <v>0</v>
      </c>
      <c r="AJE462" s="143">
        <f t="shared" si="175"/>
        <v>0</v>
      </c>
      <c r="AJF462" s="143">
        <f t="shared" si="175"/>
        <v>0</v>
      </c>
      <c r="AJG462" s="143">
        <f t="shared" si="175"/>
        <v>0</v>
      </c>
      <c r="AJH462" s="143">
        <f t="shared" si="175"/>
        <v>0</v>
      </c>
      <c r="AJI462" s="143">
        <f t="shared" si="175"/>
        <v>0</v>
      </c>
      <c r="AJJ462" s="143">
        <f t="shared" si="175"/>
        <v>0</v>
      </c>
      <c r="AJK462" s="143">
        <f t="shared" si="175"/>
        <v>0</v>
      </c>
      <c r="AJL462" s="143">
        <f t="shared" si="175"/>
        <v>0</v>
      </c>
      <c r="AJM462" s="143">
        <f t="shared" si="175"/>
        <v>0</v>
      </c>
      <c r="AJN462" s="143">
        <f t="shared" si="175"/>
        <v>0</v>
      </c>
      <c r="AJO462" s="143">
        <f t="shared" si="175"/>
        <v>0</v>
      </c>
      <c r="AJP462" s="143">
        <f t="shared" si="175"/>
        <v>0</v>
      </c>
      <c r="AJQ462" s="143">
        <f t="shared" si="175"/>
        <v>0</v>
      </c>
      <c r="AJR462" s="143">
        <f t="shared" si="175"/>
        <v>0</v>
      </c>
      <c r="AJS462" s="143">
        <f t="shared" si="175"/>
        <v>0</v>
      </c>
      <c r="AJT462" s="143">
        <f t="shared" si="175"/>
        <v>0</v>
      </c>
      <c r="AJU462" s="143">
        <f t="shared" si="175"/>
        <v>0</v>
      </c>
      <c r="AJV462" s="143">
        <f t="shared" si="175"/>
        <v>0</v>
      </c>
      <c r="AJW462" s="143">
        <f t="shared" si="175"/>
        <v>0</v>
      </c>
      <c r="AJX462" s="143">
        <f t="shared" si="175"/>
        <v>0</v>
      </c>
      <c r="AJY462" s="143">
        <f t="shared" si="175"/>
        <v>0</v>
      </c>
      <c r="AJZ462" s="143">
        <f t="shared" si="175"/>
        <v>0</v>
      </c>
      <c r="AKA462" s="143">
        <f t="shared" si="175"/>
        <v>0</v>
      </c>
      <c r="AKB462" s="143">
        <f t="shared" si="175"/>
        <v>0</v>
      </c>
      <c r="AKC462" s="143">
        <f t="shared" ref="AKC462:AMN462" si="176">AKC438</f>
        <v>0</v>
      </c>
      <c r="AKD462" s="143">
        <f t="shared" si="176"/>
        <v>0</v>
      </c>
      <c r="AKE462" s="143">
        <f t="shared" si="176"/>
        <v>0</v>
      </c>
      <c r="AKF462" s="143">
        <f t="shared" si="176"/>
        <v>0</v>
      </c>
      <c r="AKG462" s="143">
        <f t="shared" si="176"/>
        <v>0</v>
      </c>
      <c r="AKH462" s="143">
        <f t="shared" si="176"/>
        <v>0</v>
      </c>
      <c r="AKI462" s="143">
        <f t="shared" si="176"/>
        <v>0</v>
      </c>
      <c r="AKJ462" s="143">
        <f t="shared" si="176"/>
        <v>0</v>
      </c>
      <c r="AKK462" s="143">
        <f t="shared" si="176"/>
        <v>0</v>
      </c>
      <c r="AKL462" s="143">
        <f t="shared" si="176"/>
        <v>0</v>
      </c>
      <c r="AKM462" s="143">
        <f t="shared" si="176"/>
        <v>0</v>
      </c>
      <c r="AKN462" s="143">
        <f t="shared" si="176"/>
        <v>0</v>
      </c>
      <c r="AKO462" s="143">
        <f t="shared" si="176"/>
        <v>0</v>
      </c>
      <c r="AKP462" s="143">
        <f t="shared" si="176"/>
        <v>0</v>
      </c>
      <c r="AKQ462" s="143">
        <f t="shared" si="176"/>
        <v>0</v>
      </c>
      <c r="AKR462" s="143">
        <f t="shared" si="176"/>
        <v>0</v>
      </c>
      <c r="AKS462" s="143">
        <f t="shared" si="176"/>
        <v>0</v>
      </c>
      <c r="AKT462" s="143">
        <f t="shared" si="176"/>
        <v>0</v>
      </c>
      <c r="AKU462" s="143">
        <f t="shared" si="176"/>
        <v>0</v>
      </c>
      <c r="AKV462" s="143">
        <f t="shared" si="176"/>
        <v>0</v>
      </c>
      <c r="AKW462" s="143">
        <f t="shared" si="176"/>
        <v>0</v>
      </c>
      <c r="AKX462" s="143">
        <f t="shared" si="176"/>
        <v>0</v>
      </c>
      <c r="AKY462" s="143">
        <f t="shared" si="176"/>
        <v>0</v>
      </c>
      <c r="AKZ462" s="143">
        <f t="shared" si="176"/>
        <v>0</v>
      </c>
      <c r="ALA462" s="143">
        <f t="shared" si="176"/>
        <v>0</v>
      </c>
      <c r="ALB462" s="143">
        <f t="shared" si="176"/>
        <v>0</v>
      </c>
      <c r="ALC462" s="143">
        <f t="shared" si="176"/>
        <v>0</v>
      </c>
      <c r="ALD462" s="143">
        <f t="shared" si="176"/>
        <v>0</v>
      </c>
      <c r="ALE462" s="143">
        <f t="shared" si="176"/>
        <v>0</v>
      </c>
      <c r="ALF462" s="143">
        <f t="shared" si="176"/>
        <v>0</v>
      </c>
      <c r="ALG462" s="143">
        <f t="shared" si="176"/>
        <v>0</v>
      </c>
      <c r="ALH462" s="143">
        <f t="shared" si="176"/>
        <v>0</v>
      </c>
      <c r="ALI462" s="143">
        <f t="shared" si="176"/>
        <v>0</v>
      </c>
      <c r="ALJ462" s="143">
        <f t="shared" si="176"/>
        <v>0</v>
      </c>
      <c r="ALK462" s="143">
        <f t="shared" si="176"/>
        <v>0</v>
      </c>
      <c r="ALL462" s="143">
        <f t="shared" si="176"/>
        <v>0</v>
      </c>
      <c r="ALM462" s="143">
        <f t="shared" si="176"/>
        <v>0</v>
      </c>
      <c r="ALN462" s="143">
        <f t="shared" si="176"/>
        <v>0</v>
      </c>
      <c r="ALO462" s="143">
        <f t="shared" si="176"/>
        <v>0</v>
      </c>
      <c r="ALP462" s="143">
        <f t="shared" si="176"/>
        <v>0</v>
      </c>
      <c r="ALQ462" s="143">
        <f t="shared" si="176"/>
        <v>0</v>
      </c>
      <c r="ALR462" s="143">
        <f t="shared" si="176"/>
        <v>0</v>
      </c>
      <c r="ALS462" s="143">
        <f t="shared" si="176"/>
        <v>0</v>
      </c>
      <c r="ALT462" s="143">
        <f t="shared" si="176"/>
        <v>0</v>
      </c>
      <c r="ALU462" s="143">
        <f t="shared" si="176"/>
        <v>0</v>
      </c>
      <c r="ALV462" s="143">
        <f t="shared" si="176"/>
        <v>0</v>
      </c>
      <c r="ALW462" s="143">
        <f t="shared" si="176"/>
        <v>0</v>
      </c>
      <c r="ALX462" s="143">
        <f t="shared" si="176"/>
        <v>0</v>
      </c>
      <c r="ALY462" s="143">
        <f t="shared" si="176"/>
        <v>0</v>
      </c>
      <c r="ALZ462" s="143">
        <f t="shared" si="176"/>
        <v>0</v>
      </c>
      <c r="AMA462" s="143">
        <f t="shared" si="176"/>
        <v>0</v>
      </c>
      <c r="AMB462" s="143">
        <f t="shared" si="176"/>
        <v>0</v>
      </c>
      <c r="AMC462" s="143">
        <f t="shared" si="176"/>
        <v>0</v>
      </c>
      <c r="AMD462" s="143">
        <f t="shared" si="176"/>
        <v>0</v>
      </c>
      <c r="AME462" s="143">
        <f t="shared" si="176"/>
        <v>0</v>
      </c>
      <c r="AMF462" s="143">
        <f t="shared" si="176"/>
        <v>0</v>
      </c>
      <c r="AMG462" s="143">
        <f t="shared" si="176"/>
        <v>0</v>
      </c>
      <c r="AMH462" s="143">
        <f t="shared" si="176"/>
        <v>0</v>
      </c>
      <c r="AMI462" s="143">
        <f t="shared" si="176"/>
        <v>0</v>
      </c>
      <c r="AMJ462" s="143">
        <f t="shared" si="176"/>
        <v>0</v>
      </c>
      <c r="AMK462" s="143">
        <f t="shared" si="176"/>
        <v>0</v>
      </c>
      <c r="AML462" s="143">
        <f t="shared" si="176"/>
        <v>0</v>
      </c>
      <c r="AMM462" s="143">
        <f t="shared" si="176"/>
        <v>0</v>
      </c>
      <c r="AMN462" s="143">
        <f t="shared" si="176"/>
        <v>0</v>
      </c>
      <c r="AMO462" s="143">
        <f t="shared" ref="AMO462:AOZ462" si="177">AMO438</f>
        <v>0</v>
      </c>
      <c r="AMP462" s="143">
        <f t="shared" si="177"/>
        <v>0</v>
      </c>
      <c r="AMQ462" s="143">
        <f t="shared" si="177"/>
        <v>0</v>
      </c>
      <c r="AMR462" s="143">
        <f t="shared" si="177"/>
        <v>0</v>
      </c>
      <c r="AMS462" s="143">
        <f t="shared" si="177"/>
        <v>0</v>
      </c>
      <c r="AMT462" s="143">
        <f t="shared" si="177"/>
        <v>0</v>
      </c>
      <c r="AMU462" s="143">
        <f t="shared" si="177"/>
        <v>0</v>
      </c>
      <c r="AMV462" s="143">
        <f t="shared" si="177"/>
        <v>0</v>
      </c>
      <c r="AMW462" s="143">
        <f t="shared" si="177"/>
        <v>0</v>
      </c>
      <c r="AMX462" s="143">
        <f t="shared" si="177"/>
        <v>0</v>
      </c>
      <c r="AMY462" s="143">
        <f t="shared" si="177"/>
        <v>0</v>
      </c>
      <c r="AMZ462" s="143">
        <f t="shared" si="177"/>
        <v>0</v>
      </c>
      <c r="ANA462" s="143">
        <f t="shared" si="177"/>
        <v>0</v>
      </c>
      <c r="ANB462" s="143">
        <f t="shared" si="177"/>
        <v>0</v>
      </c>
      <c r="ANC462" s="143">
        <f t="shared" si="177"/>
        <v>0</v>
      </c>
      <c r="AND462" s="143">
        <f t="shared" si="177"/>
        <v>0</v>
      </c>
      <c r="ANE462" s="143">
        <f t="shared" si="177"/>
        <v>0</v>
      </c>
      <c r="ANF462" s="143">
        <f t="shared" si="177"/>
        <v>0</v>
      </c>
      <c r="ANG462" s="143">
        <f t="shared" si="177"/>
        <v>0</v>
      </c>
      <c r="ANH462" s="143">
        <f t="shared" si="177"/>
        <v>0</v>
      </c>
      <c r="ANI462" s="143">
        <f t="shared" si="177"/>
        <v>0</v>
      </c>
      <c r="ANJ462" s="143">
        <f t="shared" si="177"/>
        <v>0</v>
      </c>
      <c r="ANK462" s="143">
        <f t="shared" si="177"/>
        <v>0</v>
      </c>
      <c r="ANL462" s="143">
        <f t="shared" si="177"/>
        <v>0</v>
      </c>
      <c r="ANM462" s="143">
        <f t="shared" si="177"/>
        <v>0</v>
      </c>
      <c r="ANN462" s="143">
        <f t="shared" si="177"/>
        <v>0</v>
      </c>
      <c r="ANO462" s="143">
        <f t="shared" si="177"/>
        <v>0</v>
      </c>
      <c r="ANP462" s="143">
        <f t="shared" si="177"/>
        <v>0</v>
      </c>
      <c r="ANQ462" s="143">
        <f t="shared" si="177"/>
        <v>0</v>
      </c>
      <c r="ANR462" s="143">
        <f t="shared" si="177"/>
        <v>0</v>
      </c>
      <c r="ANS462" s="143">
        <f t="shared" si="177"/>
        <v>0</v>
      </c>
      <c r="ANT462" s="143">
        <f t="shared" si="177"/>
        <v>0</v>
      </c>
      <c r="ANU462" s="143">
        <f t="shared" si="177"/>
        <v>0</v>
      </c>
      <c r="ANV462" s="143">
        <f t="shared" si="177"/>
        <v>0</v>
      </c>
      <c r="ANW462" s="143">
        <f t="shared" si="177"/>
        <v>0</v>
      </c>
      <c r="ANX462" s="143">
        <f t="shared" si="177"/>
        <v>0</v>
      </c>
      <c r="ANY462" s="143">
        <f t="shared" si="177"/>
        <v>0</v>
      </c>
      <c r="ANZ462" s="143">
        <f t="shared" si="177"/>
        <v>0</v>
      </c>
      <c r="AOA462" s="143">
        <f t="shared" si="177"/>
        <v>0</v>
      </c>
      <c r="AOB462" s="143">
        <f t="shared" si="177"/>
        <v>0</v>
      </c>
      <c r="AOC462" s="143">
        <f t="shared" si="177"/>
        <v>0</v>
      </c>
      <c r="AOD462" s="143">
        <f t="shared" si="177"/>
        <v>0</v>
      </c>
      <c r="AOE462" s="143">
        <f t="shared" si="177"/>
        <v>0</v>
      </c>
      <c r="AOF462" s="143">
        <f t="shared" si="177"/>
        <v>0</v>
      </c>
      <c r="AOG462" s="143">
        <f t="shared" si="177"/>
        <v>0</v>
      </c>
      <c r="AOH462" s="143">
        <f t="shared" si="177"/>
        <v>0</v>
      </c>
      <c r="AOI462" s="143">
        <f t="shared" si="177"/>
        <v>0</v>
      </c>
      <c r="AOJ462" s="143">
        <f t="shared" si="177"/>
        <v>0</v>
      </c>
      <c r="AOK462" s="143">
        <f t="shared" si="177"/>
        <v>0</v>
      </c>
      <c r="AOL462" s="143">
        <f t="shared" si="177"/>
        <v>0</v>
      </c>
      <c r="AOM462" s="143">
        <f t="shared" si="177"/>
        <v>0</v>
      </c>
      <c r="AON462" s="143">
        <f t="shared" si="177"/>
        <v>0</v>
      </c>
      <c r="AOO462" s="143">
        <f t="shared" si="177"/>
        <v>0</v>
      </c>
      <c r="AOP462" s="143">
        <f t="shared" si="177"/>
        <v>0</v>
      </c>
      <c r="AOQ462" s="143">
        <f t="shared" si="177"/>
        <v>0</v>
      </c>
      <c r="AOR462" s="143">
        <f t="shared" si="177"/>
        <v>0</v>
      </c>
      <c r="AOS462" s="143">
        <f t="shared" si="177"/>
        <v>0</v>
      </c>
      <c r="AOT462" s="143">
        <f t="shared" si="177"/>
        <v>0</v>
      </c>
      <c r="AOU462" s="143">
        <f t="shared" si="177"/>
        <v>0</v>
      </c>
      <c r="AOV462" s="143">
        <f t="shared" si="177"/>
        <v>0</v>
      </c>
      <c r="AOW462" s="143">
        <f t="shared" si="177"/>
        <v>0</v>
      </c>
      <c r="AOX462" s="143">
        <f t="shared" si="177"/>
        <v>0</v>
      </c>
      <c r="AOY462" s="143">
        <f t="shared" si="177"/>
        <v>0</v>
      </c>
      <c r="AOZ462" s="143">
        <f t="shared" si="177"/>
        <v>0</v>
      </c>
      <c r="APA462" s="143">
        <f t="shared" ref="APA462:ARL462" si="178">APA438</f>
        <v>0</v>
      </c>
      <c r="APB462" s="143">
        <f t="shared" si="178"/>
        <v>0</v>
      </c>
      <c r="APC462" s="143">
        <f t="shared" si="178"/>
        <v>0</v>
      </c>
      <c r="APD462" s="143">
        <f t="shared" si="178"/>
        <v>0</v>
      </c>
      <c r="APE462" s="143">
        <f t="shared" si="178"/>
        <v>0</v>
      </c>
      <c r="APF462" s="143">
        <f t="shared" si="178"/>
        <v>0</v>
      </c>
      <c r="APG462" s="143">
        <f t="shared" si="178"/>
        <v>0</v>
      </c>
      <c r="APH462" s="143">
        <f t="shared" si="178"/>
        <v>0</v>
      </c>
      <c r="API462" s="143">
        <f t="shared" si="178"/>
        <v>0</v>
      </c>
      <c r="APJ462" s="143">
        <f t="shared" si="178"/>
        <v>0</v>
      </c>
      <c r="APK462" s="143">
        <f t="shared" si="178"/>
        <v>0</v>
      </c>
      <c r="APL462" s="143">
        <f t="shared" si="178"/>
        <v>0</v>
      </c>
      <c r="APM462" s="143">
        <f t="shared" si="178"/>
        <v>0</v>
      </c>
      <c r="APN462" s="143">
        <f t="shared" si="178"/>
        <v>0</v>
      </c>
      <c r="APO462" s="143">
        <f t="shared" si="178"/>
        <v>0</v>
      </c>
      <c r="APP462" s="143">
        <f t="shared" si="178"/>
        <v>0</v>
      </c>
      <c r="APQ462" s="143">
        <f t="shared" si="178"/>
        <v>0</v>
      </c>
      <c r="APR462" s="143">
        <f t="shared" si="178"/>
        <v>0</v>
      </c>
      <c r="APS462" s="143">
        <f t="shared" si="178"/>
        <v>0</v>
      </c>
      <c r="APT462" s="143">
        <f t="shared" si="178"/>
        <v>0</v>
      </c>
      <c r="APU462" s="143">
        <f t="shared" si="178"/>
        <v>0</v>
      </c>
      <c r="APV462" s="143">
        <f t="shared" si="178"/>
        <v>0</v>
      </c>
      <c r="APW462" s="143">
        <f t="shared" si="178"/>
        <v>0</v>
      </c>
      <c r="APX462" s="143">
        <f t="shared" si="178"/>
        <v>0</v>
      </c>
      <c r="APY462" s="143">
        <f t="shared" si="178"/>
        <v>0</v>
      </c>
      <c r="APZ462" s="143">
        <f t="shared" si="178"/>
        <v>0</v>
      </c>
      <c r="AQA462" s="143">
        <f t="shared" si="178"/>
        <v>0</v>
      </c>
      <c r="AQB462" s="143">
        <f t="shared" si="178"/>
        <v>0</v>
      </c>
      <c r="AQC462" s="143">
        <f t="shared" si="178"/>
        <v>0</v>
      </c>
      <c r="AQD462" s="143">
        <f t="shared" si="178"/>
        <v>0</v>
      </c>
      <c r="AQE462" s="143">
        <f t="shared" si="178"/>
        <v>0</v>
      </c>
      <c r="AQF462" s="143">
        <f t="shared" si="178"/>
        <v>0</v>
      </c>
      <c r="AQG462" s="143">
        <f t="shared" si="178"/>
        <v>0</v>
      </c>
      <c r="AQH462" s="143">
        <f t="shared" si="178"/>
        <v>0</v>
      </c>
      <c r="AQI462" s="143">
        <f t="shared" si="178"/>
        <v>0</v>
      </c>
      <c r="AQJ462" s="143">
        <f t="shared" si="178"/>
        <v>0</v>
      </c>
      <c r="AQK462" s="143">
        <f t="shared" si="178"/>
        <v>0</v>
      </c>
      <c r="AQL462" s="143">
        <f t="shared" si="178"/>
        <v>0</v>
      </c>
      <c r="AQM462" s="143">
        <f t="shared" si="178"/>
        <v>0</v>
      </c>
      <c r="AQN462" s="143">
        <f t="shared" si="178"/>
        <v>0</v>
      </c>
      <c r="AQO462" s="143">
        <f t="shared" si="178"/>
        <v>0</v>
      </c>
      <c r="AQP462" s="143">
        <f t="shared" si="178"/>
        <v>0</v>
      </c>
      <c r="AQQ462" s="143">
        <f t="shared" si="178"/>
        <v>0</v>
      </c>
      <c r="AQR462" s="143">
        <f t="shared" si="178"/>
        <v>0</v>
      </c>
      <c r="AQS462" s="143">
        <f t="shared" si="178"/>
        <v>0</v>
      </c>
      <c r="AQT462" s="143">
        <f t="shared" si="178"/>
        <v>0</v>
      </c>
      <c r="AQU462" s="143">
        <f t="shared" si="178"/>
        <v>0</v>
      </c>
      <c r="AQV462" s="143">
        <f t="shared" si="178"/>
        <v>0</v>
      </c>
      <c r="AQW462" s="143">
        <f t="shared" si="178"/>
        <v>0</v>
      </c>
      <c r="AQX462" s="143">
        <f t="shared" si="178"/>
        <v>0</v>
      </c>
      <c r="AQY462" s="143">
        <f t="shared" si="178"/>
        <v>0</v>
      </c>
      <c r="AQZ462" s="143">
        <f t="shared" si="178"/>
        <v>0</v>
      </c>
      <c r="ARA462" s="143">
        <f t="shared" si="178"/>
        <v>0</v>
      </c>
      <c r="ARB462" s="143">
        <f t="shared" si="178"/>
        <v>0</v>
      </c>
      <c r="ARC462" s="143">
        <f t="shared" si="178"/>
        <v>0</v>
      </c>
      <c r="ARD462" s="143">
        <f t="shared" si="178"/>
        <v>0</v>
      </c>
      <c r="ARE462" s="143">
        <f t="shared" si="178"/>
        <v>0</v>
      </c>
      <c r="ARF462" s="143">
        <f t="shared" si="178"/>
        <v>0</v>
      </c>
      <c r="ARG462" s="143">
        <f t="shared" si="178"/>
        <v>0</v>
      </c>
      <c r="ARH462" s="143">
        <f t="shared" si="178"/>
        <v>0</v>
      </c>
      <c r="ARI462" s="143">
        <f t="shared" si="178"/>
        <v>0</v>
      </c>
      <c r="ARJ462" s="143">
        <f t="shared" si="178"/>
        <v>0</v>
      </c>
      <c r="ARK462" s="143">
        <f t="shared" si="178"/>
        <v>0</v>
      </c>
      <c r="ARL462" s="143">
        <f t="shared" si="178"/>
        <v>0</v>
      </c>
      <c r="ARM462" s="143">
        <f t="shared" ref="ARM462:ATX462" si="179">ARM438</f>
        <v>0</v>
      </c>
      <c r="ARN462" s="143">
        <f t="shared" si="179"/>
        <v>0</v>
      </c>
      <c r="ARO462" s="143">
        <f t="shared" si="179"/>
        <v>0</v>
      </c>
      <c r="ARP462" s="143">
        <f t="shared" si="179"/>
        <v>0</v>
      </c>
      <c r="ARQ462" s="143">
        <f t="shared" si="179"/>
        <v>0</v>
      </c>
      <c r="ARR462" s="143">
        <f t="shared" si="179"/>
        <v>0</v>
      </c>
      <c r="ARS462" s="143">
        <f t="shared" si="179"/>
        <v>0</v>
      </c>
      <c r="ART462" s="143">
        <f t="shared" si="179"/>
        <v>0</v>
      </c>
      <c r="ARU462" s="143">
        <f t="shared" si="179"/>
        <v>0</v>
      </c>
      <c r="ARV462" s="143">
        <f t="shared" si="179"/>
        <v>0</v>
      </c>
      <c r="ARW462" s="143">
        <f t="shared" si="179"/>
        <v>0</v>
      </c>
      <c r="ARX462" s="143">
        <f t="shared" si="179"/>
        <v>0</v>
      </c>
      <c r="ARY462" s="143">
        <f t="shared" si="179"/>
        <v>0</v>
      </c>
      <c r="ARZ462" s="143">
        <f t="shared" si="179"/>
        <v>0</v>
      </c>
      <c r="ASA462" s="143">
        <f t="shared" si="179"/>
        <v>0</v>
      </c>
      <c r="ASB462" s="143">
        <f t="shared" si="179"/>
        <v>0</v>
      </c>
      <c r="ASC462" s="143">
        <f t="shared" si="179"/>
        <v>0</v>
      </c>
      <c r="ASD462" s="143">
        <f t="shared" si="179"/>
        <v>0</v>
      </c>
      <c r="ASE462" s="143">
        <f t="shared" si="179"/>
        <v>0</v>
      </c>
      <c r="ASF462" s="143">
        <f t="shared" si="179"/>
        <v>0</v>
      </c>
      <c r="ASG462" s="143">
        <f t="shared" si="179"/>
        <v>0</v>
      </c>
      <c r="ASH462" s="143">
        <f t="shared" si="179"/>
        <v>0</v>
      </c>
      <c r="ASI462" s="143">
        <f t="shared" si="179"/>
        <v>0</v>
      </c>
      <c r="ASJ462" s="143">
        <f t="shared" si="179"/>
        <v>0</v>
      </c>
      <c r="ASK462" s="143">
        <f t="shared" si="179"/>
        <v>0</v>
      </c>
      <c r="ASL462" s="143">
        <f t="shared" si="179"/>
        <v>0</v>
      </c>
      <c r="ASM462" s="143">
        <f t="shared" si="179"/>
        <v>0</v>
      </c>
      <c r="ASN462" s="143">
        <f t="shared" si="179"/>
        <v>0</v>
      </c>
      <c r="ASO462" s="143">
        <f t="shared" si="179"/>
        <v>0</v>
      </c>
      <c r="ASP462" s="143">
        <f t="shared" si="179"/>
        <v>0</v>
      </c>
      <c r="ASQ462" s="143">
        <f t="shared" si="179"/>
        <v>0</v>
      </c>
      <c r="ASR462" s="143">
        <f t="shared" si="179"/>
        <v>0</v>
      </c>
      <c r="ASS462" s="143">
        <f t="shared" si="179"/>
        <v>0</v>
      </c>
      <c r="AST462" s="143">
        <f t="shared" si="179"/>
        <v>0</v>
      </c>
      <c r="ASU462" s="143">
        <f t="shared" si="179"/>
        <v>0</v>
      </c>
      <c r="ASV462" s="143">
        <f t="shared" si="179"/>
        <v>0</v>
      </c>
      <c r="ASW462" s="143">
        <f t="shared" si="179"/>
        <v>0</v>
      </c>
      <c r="ASX462" s="143">
        <f t="shared" si="179"/>
        <v>0</v>
      </c>
      <c r="ASY462" s="143">
        <f t="shared" si="179"/>
        <v>0</v>
      </c>
      <c r="ASZ462" s="143">
        <f t="shared" si="179"/>
        <v>0</v>
      </c>
      <c r="ATA462" s="143">
        <f t="shared" si="179"/>
        <v>0</v>
      </c>
      <c r="ATB462" s="143">
        <f t="shared" si="179"/>
        <v>0</v>
      </c>
      <c r="ATC462" s="143">
        <f t="shared" si="179"/>
        <v>0</v>
      </c>
      <c r="ATD462" s="143">
        <f t="shared" si="179"/>
        <v>0</v>
      </c>
      <c r="ATE462" s="143">
        <f t="shared" si="179"/>
        <v>0</v>
      </c>
      <c r="ATF462" s="143">
        <f t="shared" si="179"/>
        <v>0</v>
      </c>
      <c r="ATG462" s="143">
        <f t="shared" si="179"/>
        <v>0</v>
      </c>
      <c r="ATH462" s="143">
        <f t="shared" si="179"/>
        <v>0</v>
      </c>
      <c r="ATI462" s="143">
        <f t="shared" si="179"/>
        <v>0</v>
      </c>
      <c r="ATJ462" s="143">
        <f t="shared" si="179"/>
        <v>0</v>
      </c>
      <c r="ATK462" s="143">
        <f t="shared" si="179"/>
        <v>0</v>
      </c>
      <c r="ATL462" s="143">
        <f t="shared" si="179"/>
        <v>0</v>
      </c>
      <c r="ATM462" s="143">
        <f t="shared" si="179"/>
        <v>0</v>
      </c>
      <c r="ATN462" s="143">
        <f t="shared" si="179"/>
        <v>0</v>
      </c>
      <c r="ATO462" s="143">
        <f t="shared" si="179"/>
        <v>0</v>
      </c>
      <c r="ATP462" s="143">
        <f t="shared" si="179"/>
        <v>0</v>
      </c>
      <c r="ATQ462" s="143">
        <f t="shared" si="179"/>
        <v>0</v>
      </c>
      <c r="ATR462" s="143">
        <f t="shared" si="179"/>
        <v>0</v>
      </c>
      <c r="ATS462" s="143">
        <f t="shared" si="179"/>
        <v>0</v>
      </c>
      <c r="ATT462" s="143">
        <f t="shared" si="179"/>
        <v>0</v>
      </c>
      <c r="ATU462" s="143">
        <f t="shared" si="179"/>
        <v>0</v>
      </c>
      <c r="ATV462" s="143">
        <f t="shared" si="179"/>
        <v>0</v>
      </c>
      <c r="ATW462" s="143">
        <f t="shared" si="179"/>
        <v>0</v>
      </c>
      <c r="ATX462" s="143">
        <f t="shared" si="179"/>
        <v>0</v>
      </c>
      <c r="ATY462" s="143">
        <f t="shared" ref="ATY462:AWJ462" si="180">ATY438</f>
        <v>0</v>
      </c>
      <c r="ATZ462" s="143">
        <f t="shared" si="180"/>
        <v>0</v>
      </c>
      <c r="AUA462" s="143">
        <f t="shared" si="180"/>
        <v>0</v>
      </c>
      <c r="AUB462" s="143">
        <f t="shared" si="180"/>
        <v>0</v>
      </c>
      <c r="AUC462" s="143">
        <f t="shared" si="180"/>
        <v>0</v>
      </c>
      <c r="AUD462" s="143">
        <f t="shared" si="180"/>
        <v>0</v>
      </c>
      <c r="AUE462" s="143">
        <f t="shared" si="180"/>
        <v>0</v>
      </c>
      <c r="AUF462" s="143">
        <f t="shared" si="180"/>
        <v>0</v>
      </c>
      <c r="AUG462" s="143">
        <f t="shared" si="180"/>
        <v>0</v>
      </c>
      <c r="AUH462" s="143">
        <f t="shared" si="180"/>
        <v>0</v>
      </c>
      <c r="AUI462" s="143">
        <f t="shared" si="180"/>
        <v>0</v>
      </c>
      <c r="AUJ462" s="143">
        <f t="shared" si="180"/>
        <v>0</v>
      </c>
      <c r="AUK462" s="143">
        <f t="shared" si="180"/>
        <v>0</v>
      </c>
      <c r="AUL462" s="143">
        <f t="shared" si="180"/>
        <v>0</v>
      </c>
      <c r="AUM462" s="143">
        <f t="shared" si="180"/>
        <v>0</v>
      </c>
      <c r="AUN462" s="143">
        <f t="shared" si="180"/>
        <v>0</v>
      </c>
      <c r="AUO462" s="143">
        <f t="shared" si="180"/>
        <v>0</v>
      </c>
      <c r="AUP462" s="143">
        <f t="shared" si="180"/>
        <v>0</v>
      </c>
      <c r="AUQ462" s="143">
        <f t="shared" si="180"/>
        <v>0</v>
      </c>
      <c r="AUR462" s="143">
        <f t="shared" si="180"/>
        <v>0</v>
      </c>
      <c r="AUS462" s="143">
        <f t="shared" si="180"/>
        <v>0</v>
      </c>
      <c r="AUT462" s="143">
        <f t="shared" si="180"/>
        <v>0</v>
      </c>
      <c r="AUU462" s="143">
        <f t="shared" si="180"/>
        <v>0</v>
      </c>
      <c r="AUV462" s="143">
        <f t="shared" si="180"/>
        <v>0</v>
      </c>
      <c r="AUW462" s="143">
        <f t="shared" si="180"/>
        <v>0</v>
      </c>
      <c r="AUX462" s="143">
        <f t="shared" si="180"/>
        <v>0</v>
      </c>
      <c r="AUY462" s="143">
        <f t="shared" si="180"/>
        <v>0</v>
      </c>
      <c r="AUZ462" s="143">
        <f t="shared" si="180"/>
        <v>0</v>
      </c>
      <c r="AVA462" s="143">
        <f t="shared" si="180"/>
        <v>0</v>
      </c>
      <c r="AVB462" s="143">
        <f t="shared" si="180"/>
        <v>0</v>
      </c>
      <c r="AVC462" s="143">
        <f t="shared" si="180"/>
        <v>0</v>
      </c>
      <c r="AVD462" s="143">
        <f t="shared" si="180"/>
        <v>0</v>
      </c>
      <c r="AVE462" s="143">
        <f t="shared" si="180"/>
        <v>0</v>
      </c>
      <c r="AVF462" s="143">
        <f t="shared" si="180"/>
        <v>0</v>
      </c>
      <c r="AVG462" s="143">
        <f t="shared" si="180"/>
        <v>0</v>
      </c>
      <c r="AVH462" s="143">
        <f t="shared" si="180"/>
        <v>0</v>
      </c>
      <c r="AVI462" s="143">
        <f t="shared" si="180"/>
        <v>0</v>
      </c>
      <c r="AVJ462" s="143">
        <f t="shared" si="180"/>
        <v>0</v>
      </c>
      <c r="AVK462" s="143">
        <f t="shared" si="180"/>
        <v>0</v>
      </c>
      <c r="AVL462" s="143">
        <f t="shared" si="180"/>
        <v>0</v>
      </c>
      <c r="AVM462" s="143">
        <f t="shared" si="180"/>
        <v>0</v>
      </c>
      <c r="AVN462" s="143">
        <f t="shared" si="180"/>
        <v>0</v>
      </c>
      <c r="AVO462" s="143">
        <f t="shared" si="180"/>
        <v>0</v>
      </c>
      <c r="AVP462" s="143">
        <f t="shared" si="180"/>
        <v>0</v>
      </c>
      <c r="AVQ462" s="143">
        <f t="shared" si="180"/>
        <v>0</v>
      </c>
      <c r="AVR462" s="143">
        <f t="shared" si="180"/>
        <v>0</v>
      </c>
      <c r="AVS462" s="143">
        <f t="shared" si="180"/>
        <v>0</v>
      </c>
      <c r="AVT462" s="143">
        <f t="shared" si="180"/>
        <v>0</v>
      </c>
      <c r="AVU462" s="143">
        <f t="shared" si="180"/>
        <v>0</v>
      </c>
      <c r="AVV462" s="143">
        <f t="shared" si="180"/>
        <v>0</v>
      </c>
      <c r="AVW462" s="143">
        <f t="shared" si="180"/>
        <v>0</v>
      </c>
      <c r="AVX462" s="143">
        <f t="shared" si="180"/>
        <v>0</v>
      </c>
      <c r="AVY462" s="143">
        <f t="shared" si="180"/>
        <v>0</v>
      </c>
      <c r="AVZ462" s="143">
        <f t="shared" si="180"/>
        <v>0</v>
      </c>
      <c r="AWA462" s="143">
        <f t="shared" si="180"/>
        <v>0</v>
      </c>
      <c r="AWB462" s="143">
        <f t="shared" si="180"/>
        <v>0</v>
      </c>
      <c r="AWC462" s="143">
        <f t="shared" si="180"/>
        <v>0</v>
      </c>
      <c r="AWD462" s="143">
        <f t="shared" si="180"/>
        <v>0</v>
      </c>
      <c r="AWE462" s="143">
        <f t="shared" si="180"/>
        <v>0</v>
      </c>
      <c r="AWF462" s="143">
        <f t="shared" si="180"/>
        <v>0</v>
      </c>
      <c r="AWG462" s="143">
        <f t="shared" si="180"/>
        <v>0</v>
      </c>
      <c r="AWH462" s="143">
        <f t="shared" si="180"/>
        <v>0</v>
      </c>
      <c r="AWI462" s="143">
        <f t="shared" si="180"/>
        <v>0</v>
      </c>
      <c r="AWJ462" s="143">
        <f t="shared" si="180"/>
        <v>0</v>
      </c>
      <c r="AWK462" s="143">
        <f t="shared" ref="AWK462:AYV462" si="181">AWK438</f>
        <v>0</v>
      </c>
      <c r="AWL462" s="143">
        <f t="shared" si="181"/>
        <v>0</v>
      </c>
      <c r="AWM462" s="143">
        <f t="shared" si="181"/>
        <v>0</v>
      </c>
      <c r="AWN462" s="143">
        <f t="shared" si="181"/>
        <v>0</v>
      </c>
      <c r="AWO462" s="143">
        <f t="shared" si="181"/>
        <v>0</v>
      </c>
      <c r="AWP462" s="143">
        <f t="shared" si="181"/>
        <v>0</v>
      </c>
      <c r="AWQ462" s="143">
        <f t="shared" si="181"/>
        <v>0</v>
      </c>
      <c r="AWR462" s="143">
        <f t="shared" si="181"/>
        <v>0</v>
      </c>
      <c r="AWS462" s="143">
        <f t="shared" si="181"/>
        <v>0</v>
      </c>
      <c r="AWT462" s="143">
        <f t="shared" si="181"/>
        <v>0</v>
      </c>
      <c r="AWU462" s="143">
        <f t="shared" si="181"/>
        <v>0</v>
      </c>
      <c r="AWV462" s="143">
        <f t="shared" si="181"/>
        <v>0</v>
      </c>
      <c r="AWW462" s="143">
        <f t="shared" si="181"/>
        <v>0</v>
      </c>
      <c r="AWX462" s="143">
        <f t="shared" si="181"/>
        <v>0</v>
      </c>
      <c r="AWY462" s="143">
        <f t="shared" si="181"/>
        <v>0</v>
      </c>
      <c r="AWZ462" s="143">
        <f t="shared" si="181"/>
        <v>0</v>
      </c>
      <c r="AXA462" s="143">
        <f t="shared" si="181"/>
        <v>0</v>
      </c>
      <c r="AXB462" s="143">
        <f t="shared" si="181"/>
        <v>0</v>
      </c>
      <c r="AXC462" s="143">
        <f t="shared" si="181"/>
        <v>0</v>
      </c>
      <c r="AXD462" s="143">
        <f t="shared" si="181"/>
        <v>0</v>
      </c>
      <c r="AXE462" s="143">
        <f t="shared" si="181"/>
        <v>0</v>
      </c>
      <c r="AXF462" s="143">
        <f t="shared" si="181"/>
        <v>0</v>
      </c>
      <c r="AXG462" s="143">
        <f t="shared" si="181"/>
        <v>0</v>
      </c>
      <c r="AXH462" s="143">
        <f t="shared" si="181"/>
        <v>0</v>
      </c>
      <c r="AXI462" s="143">
        <f t="shared" si="181"/>
        <v>0</v>
      </c>
      <c r="AXJ462" s="143">
        <f t="shared" si="181"/>
        <v>0</v>
      </c>
      <c r="AXK462" s="143">
        <f t="shared" si="181"/>
        <v>0</v>
      </c>
      <c r="AXL462" s="143">
        <f t="shared" si="181"/>
        <v>0</v>
      </c>
      <c r="AXM462" s="143">
        <f t="shared" si="181"/>
        <v>0</v>
      </c>
      <c r="AXN462" s="143">
        <f t="shared" si="181"/>
        <v>0</v>
      </c>
      <c r="AXO462" s="143">
        <f t="shared" si="181"/>
        <v>0</v>
      </c>
      <c r="AXP462" s="143">
        <f t="shared" si="181"/>
        <v>0</v>
      </c>
      <c r="AXQ462" s="143">
        <f t="shared" si="181"/>
        <v>0</v>
      </c>
      <c r="AXR462" s="143">
        <f t="shared" si="181"/>
        <v>0</v>
      </c>
      <c r="AXS462" s="143">
        <f t="shared" si="181"/>
        <v>0</v>
      </c>
      <c r="AXT462" s="143">
        <f t="shared" si="181"/>
        <v>0</v>
      </c>
      <c r="AXU462" s="143">
        <f t="shared" si="181"/>
        <v>0</v>
      </c>
      <c r="AXV462" s="143">
        <f t="shared" si="181"/>
        <v>0</v>
      </c>
      <c r="AXW462" s="143">
        <f t="shared" si="181"/>
        <v>0</v>
      </c>
      <c r="AXX462" s="143">
        <f t="shared" si="181"/>
        <v>0</v>
      </c>
      <c r="AXY462" s="143">
        <f t="shared" si="181"/>
        <v>0</v>
      </c>
      <c r="AXZ462" s="143">
        <f t="shared" si="181"/>
        <v>0</v>
      </c>
      <c r="AYA462" s="143">
        <f t="shared" si="181"/>
        <v>0</v>
      </c>
      <c r="AYB462" s="143">
        <f t="shared" si="181"/>
        <v>0</v>
      </c>
      <c r="AYC462" s="143">
        <f t="shared" si="181"/>
        <v>0</v>
      </c>
      <c r="AYD462" s="143">
        <f t="shared" si="181"/>
        <v>0</v>
      </c>
      <c r="AYE462" s="143">
        <f t="shared" si="181"/>
        <v>0</v>
      </c>
      <c r="AYF462" s="143">
        <f t="shared" si="181"/>
        <v>0</v>
      </c>
      <c r="AYG462" s="143">
        <f t="shared" si="181"/>
        <v>0</v>
      </c>
      <c r="AYH462" s="143">
        <f t="shared" si="181"/>
        <v>0</v>
      </c>
      <c r="AYI462" s="143">
        <f t="shared" si="181"/>
        <v>0</v>
      </c>
      <c r="AYJ462" s="143">
        <f t="shared" si="181"/>
        <v>0</v>
      </c>
      <c r="AYK462" s="143">
        <f t="shared" si="181"/>
        <v>0</v>
      </c>
      <c r="AYL462" s="143">
        <f t="shared" si="181"/>
        <v>0</v>
      </c>
      <c r="AYM462" s="143">
        <f t="shared" si="181"/>
        <v>0</v>
      </c>
      <c r="AYN462" s="143">
        <f t="shared" si="181"/>
        <v>0</v>
      </c>
      <c r="AYO462" s="143">
        <f t="shared" si="181"/>
        <v>0</v>
      </c>
      <c r="AYP462" s="143">
        <f t="shared" si="181"/>
        <v>0</v>
      </c>
      <c r="AYQ462" s="143">
        <f t="shared" si="181"/>
        <v>0</v>
      </c>
      <c r="AYR462" s="143">
        <f t="shared" si="181"/>
        <v>0</v>
      </c>
      <c r="AYS462" s="143">
        <f t="shared" si="181"/>
        <v>0</v>
      </c>
      <c r="AYT462" s="143">
        <f t="shared" si="181"/>
        <v>0</v>
      </c>
      <c r="AYU462" s="143">
        <f t="shared" si="181"/>
        <v>0</v>
      </c>
      <c r="AYV462" s="143">
        <f t="shared" si="181"/>
        <v>0</v>
      </c>
      <c r="AYW462" s="143">
        <f t="shared" ref="AYW462:BBH462" si="182">AYW438</f>
        <v>0</v>
      </c>
      <c r="AYX462" s="143">
        <f t="shared" si="182"/>
        <v>0</v>
      </c>
      <c r="AYY462" s="143">
        <f t="shared" si="182"/>
        <v>0</v>
      </c>
      <c r="AYZ462" s="143">
        <f t="shared" si="182"/>
        <v>0</v>
      </c>
      <c r="AZA462" s="143">
        <f t="shared" si="182"/>
        <v>0</v>
      </c>
      <c r="AZB462" s="143">
        <f t="shared" si="182"/>
        <v>0</v>
      </c>
      <c r="AZC462" s="143">
        <f t="shared" si="182"/>
        <v>0</v>
      </c>
      <c r="AZD462" s="143">
        <f t="shared" si="182"/>
        <v>0</v>
      </c>
      <c r="AZE462" s="143">
        <f t="shared" si="182"/>
        <v>0</v>
      </c>
      <c r="AZF462" s="143">
        <f t="shared" si="182"/>
        <v>0</v>
      </c>
      <c r="AZG462" s="143">
        <f t="shared" si="182"/>
        <v>0</v>
      </c>
      <c r="AZH462" s="143">
        <f t="shared" si="182"/>
        <v>0</v>
      </c>
      <c r="AZI462" s="143">
        <f t="shared" si="182"/>
        <v>0</v>
      </c>
      <c r="AZJ462" s="143">
        <f t="shared" si="182"/>
        <v>0</v>
      </c>
      <c r="AZK462" s="143">
        <f t="shared" si="182"/>
        <v>0</v>
      </c>
      <c r="AZL462" s="143">
        <f t="shared" si="182"/>
        <v>0</v>
      </c>
      <c r="AZM462" s="143">
        <f t="shared" si="182"/>
        <v>0</v>
      </c>
      <c r="AZN462" s="143">
        <f t="shared" si="182"/>
        <v>0</v>
      </c>
      <c r="AZO462" s="143">
        <f t="shared" si="182"/>
        <v>0</v>
      </c>
      <c r="AZP462" s="143">
        <f t="shared" si="182"/>
        <v>0</v>
      </c>
      <c r="AZQ462" s="143">
        <f t="shared" si="182"/>
        <v>0</v>
      </c>
      <c r="AZR462" s="143">
        <f t="shared" si="182"/>
        <v>0</v>
      </c>
      <c r="AZS462" s="143">
        <f t="shared" si="182"/>
        <v>0</v>
      </c>
      <c r="AZT462" s="143">
        <f t="shared" si="182"/>
        <v>0</v>
      </c>
      <c r="AZU462" s="143">
        <f t="shared" si="182"/>
        <v>0</v>
      </c>
      <c r="AZV462" s="143">
        <f t="shared" si="182"/>
        <v>0</v>
      </c>
      <c r="AZW462" s="143">
        <f t="shared" si="182"/>
        <v>0</v>
      </c>
      <c r="AZX462" s="143">
        <f t="shared" si="182"/>
        <v>0</v>
      </c>
      <c r="AZY462" s="143">
        <f t="shared" si="182"/>
        <v>0</v>
      </c>
      <c r="AZZ462" s="143">
        <f t="shared" si="182"/>
        <v>0</v>
      </c>
      <c r="BAA462" s="143">
        <f t="shared" si="182"/>
        <v>0</v>
      </c>
      <c r="BAB462" s="143">
        <f t="shared" si="182"/>
        <v>0</v>
      </c>
      <c r="BAC462" s="143">
        <f t="shared" si="182"/>
        <v>0</v>
      </c>
      <c r="BAD462" s="143">
        <f t="shared" si="182"/>
        <v>0</v>
      </c>
      <c r="BAE462" s="143">
        <f t="shared" si="182"/>
        <v>0</v>
      </c>
      <c r="BAF462" s="143">
        <f t="shared" si="182"/>
        <v>0</v>
      </c>
      <c r="BAG462" s="143">
        <f t="shared" si="182"/>
        <v>0</v>
      </c>
      <c r="BAH462" s="143">
        <f t="shared" si="182"/>
        <v>0</v>
      </c>
      <c r="BAI462" s="143">
        <f t="shared" si="182"/>
        <v>0</v>
      </c>
      <c r="BAJ462" s="143">
        <f t="shared" si="182"/>
        <v>0</v>
      </c>
      <c r="BAK462" s="143">
        <f t="shared" si="182"/>
        <v>0</v>
      </c>
      <c r="BAL462" s="143">
        <f t="shared" si="182"/>
        <v>0</v>
      </c>
      <c r="BAM462" s="143">
        <f t="shared" si="182"/>
        <v>0</v>
      </c>
      <c r="BAN462" s="143">
        <f t="shared" si="182"/>
        <v>0</v>
      </c>
      <c r="BAO462" s="143">
        <f t="shared" si="182"/>
        <v>0</v>
      </c>
      <c r="BAP462" s="143">
        <f t="shared" si="182"/>
        <v>0</v>
      </c>
      <c r="BAQ462" s="143">
        <f t="shared" si="182"/>
        <v>0</v>
      </c>
      <c r="BAR462" s="143">
        <f t="shared" si="182"/>
        <v>0</v>
      </c>
      <c r="BAS462" s="143">
        <f t="shared" si="182"/>
        <v>0</v>
      </c>
      <c r="BAT462" s="143">
        <f t="shared" si="182"/>
        <v>0</v>
      </c>
      <c r="BAU462" s="143">
        <f t="shared" si="182"/>
        <v>0</v>
      </c>
      <c r="BAV462" s="143">
        <f t="shared" si="182"/>
        <v>0</v>
      </c>
      <c r="BAW462" s="143">
        <f t="shared" si="182"/>
        <v>0</v>
      </c>
      <c r="BAX462" s="143">
        <f t="shared" si="182"/>
        <v>0</v>
      </c>
      <c r="BAY462" s="143">
        <f t="shared" si="182"/>
        <v>0</v>
      </c>
      <c r="BAZ462" s="143">
        <f t="shared" si="182"/>
        <v>0</v>
      </c>
      <c r="BBA462" s="143">
        <f t="shared" si="182"/>
        <v>0</v>
      </c>
      <c r="BBB462" s="143">
        <f t="shared" si="182"/>
        <v>0</v>
      </c>
      <c r="BBC462" s="143">
        <f t="shared" si="182"/>
        <v>0</v>
      </c>
      <c r="BBD462" s="143">
        <f t="shared" si="182"/>
        <v>0</v>
      </c>
      <c r="BBE462" s="143">
        <f t="shared" si="182"/>
        <v>0</v>
      </c>
      <c r="BBF462" s="143">
        <f t="shared" si="182"/>
        <v>0</v>
      </c>
      <c r="BBG462" s="143">
        <f t="shared" si="182"/>
        <v>0</v>
      </c>
      <c r="BBH462" s="143">
        <f t="shared" si="182"/>
        <v>0</v>
      </c>
      <c r="BBI462" s="143">
        <f t="shared" ref="BBI462:BDT462" si="183">BBI438</f>
        <v>0</v>
      </c>
      <c r="BBJ462" s="143">
        <f t="shared" si="183"/>
        <v>0</v>
      </c>
      <c r="BBK462" s="143">
        <f t="shared" si="183"/>
        <v>0</v>
      </c>
      <c r="BBL462" s="143">
        <f t="shared" si="183"/>
        <v>0</v>
      </c>
      <c r="BBM462" s="143">
        <f t="shared" si="183"/>
        <v>0</v>
      </c>
      <c r="BBN462" s="143">
        <f t="shared" si="183"/>
        <v>0</v>
      </c>
      <c r="BBO462" s="143">
        <f t="shared" si="183"/>
        <v>0</v>
      </c>
      <c r="BBP462" s="143">
        <f t="shared" si="183"/>
        <v>0</v>
      </c>
      <c r="BBQ462" s="143">
        <f t="shared" si="183"/>
        <v>0</v>
      </c>
      <c r="BBR462" s="143">
        <f t="shared" si="183"/>
        <v>0</v>
      </c>
      <c r="BBS462" s="143">
        <f t="shared" si="183"/>
        <v>0</v>
      </c>
      <c r="BBT462" s="143">
        <f t="shared" si="183"/>
        <v>0</v>
      </c>
      <c r="BBU462" s="143">
        <f t="shared" si="183"/>
        <v>0</v>
      </c>
      <c r="BBV462" s="143">
        <f t="shared" si="183"/>
        <v>0</v>
      </c>
      <c r="BBW462" s="143">
        <f t="shared" si="183"/>
        <v>0</v>
      </c>
      <c r="BBX462" s="143">
        <f t="shared" si="183"/>
        <v>0</v>
      </c>
      <c r="BBY462" s="143">
        <f t="shared" si="183"/>
        <v>0</v>
      </c>
      <c r="BBZ462" s="143">
        <f t="shared" si="183"/>
        <v>0</v>
      </c>
      <c r="BCA462" s="143">
        <f t="shared" si="183"/>
        <v>0</v>
      </c>
      <c r="BCB462" s="143">
        <f t="shared" si="183"/>
        <v>0</v>
      </c>
      <c r="BCC462" s="143">
        <f t="shared" si="183"/>
        <v>0</v>
      </c>
      <c r="BCD462" s="143">
        <f t="shared" si="183"/>
        <v>0</v>
      </c>
      <c r="BCE462" s="143">
        <f t="shared" si="183"/>
        <v>0</v>
      </c>
      <c r="BCF462" s="143">
        <f t="shared" si="183"/>
        <v>0</v>
      </c>
      <c r="BCG462" s="143">
        <f t="shared" si="183"/>
        <v>0</v>
      </c>
      <c r="BCH462" s="143">
        <f t="shared" si="183"/>
        <v>0</v>
      </c>
      <c r="BCI462" s="143">
        <f t="shared" si="183"/>
        <v>0</v>
      </c>
      <c r="BCJ462" s="143">
        <f t="shared" si="183"/>
        <v>0</v>
      </c>
      <c r="BCK462" s="143">
        <f t="shared" si="183"/>
        <v>0</v>
      </c>
      <c r="BCL462" s="143">
        <f t="shared" si="183"/>
        <v>0</v>
      </c>
      <c r="BCM462" s="143">
        <f t="shared" si="183"/>
        <v>0</v>
      </c>
      <c r="BCN462" s="143">
        <f t="shared" si="183"/>
        <v>0</v>
      </c>
      <c r="BCO462" s="143">
        <f t="shared" si="183"/>
        <v>0</v>
      </c>
      <c r="BCP462" s="143">
        <f t="shared" si="183"/>
        <v>0</v>
      </c>
      <c r="BCQ462" s="143">
        <f t="shared" si="183"/>
        <v>0</v>
      </c>
      <c r="BCR462" s="143">
        <f t="shared" si="183"/>
        <v>0</v>
      </c>
      <c r="BCS462" s="143">
        <f t="shared" si="183"/>
        <v>0</v>
      </c>
      <c r="BCT462" s="143">
        <f t="shared" si="183"/>
        <v>0</v>
      </c>
      <c r="BCU462" s="143">
        <f t="shared" si="183"/>
        <v>0</v>
      </c>
      <c r="BCV462" s="143">
        <f t="shared" si="183"/>
        <v>0</v>
      </c>
      <c r="BCW462" s="143">
        <f t="shared" si="183"/>
        <v>0</v>
      </c>
      <c r="BCX462" s="143">
        <f t="shared" si="183"/>
        <v>0</v>
      </c>
      <c r="BCY462" s="143">
        <f t="shared" si="183"/>
        <v>0</v>
      </c>
      <c r="BCZ462" s="143">
        <f t="shared" si="183"/>
        <v>0</v>
      </c>
      <c r="BDA462" s="143">
        <f t="shared" si="183"/>
        <v>0</v>
      </c>
      <c r="BDB462" s="143">
        <f t="shared" si="183"/>
        <v>0</v>
      </c>
      <c r="BDC462" s="143">
        <f t="shared" si="183"/>
        <v>0</v>
      </c>
      <c r="BDD462" s="143">
        <f t="shared" si="183"/>
        <v>0</v>
      </c>
      <c r="BDE462" s="143">
        <f t="shared" si="183"/>
        <v>0</v>
      </c>
      <c r="BDF462" s="143">
        <f t="shared" si="183"/>
        <v>0</v>
      </c>
      <c r="BDG462" s="143">
        <f t="shared" si="183"/>
        <v>0</v>
      </c>
      <c r="BDH462" s="143">
        <f t="shared" si="183"/>
        <v>0</v>
      </c>
      <c r="BDI462" s="143">
        <f t="shared" si="183"/>
        <v>0</v>
      </c>
      <c r="BDJ462" s="143">
        <f t="shared" si="183"/>
        <v>0</v>
      </c>
      <c r="BDK462" s="143">
        <f t="shared" si="183"/>
        <v>0</v>
      </c>
      <c r="BDL462" s="143">
        <f t="shared" si="183"/>
        <v>0</v>
      </c>
      <c r="BDM462" s="143">
        <f t="shared" si="183"/>
        <v>0</v>
      </c>
      <c r="BDN462" s="143">
        <f t="shared" si="183"/>
        <v>0</v>
      </c>
      <c r="BDO462" s="143">
        <f t="shared" si="183"/>
        <v>0</v>
      </c>
      <c r="BDP462" s="143">
        <f t="shared" si="183"/>
        <v>0</v>
      </c>
      <c r="BDQ462" s="143">
        <f t="shared" si="183"/>
        <v>0</v>
      </c>
      <c r="BDR462" s="143">
        <f t="shared" si="183"/>
        <v>0</v>
      </c>
      <c r="BDS462" s="143">
        <f t="shared" si="183"/>
        <v>0</v>
      </c>
      <c r="BDT462" s="143">
        <f t="shared" si="183"/>
        <v>0</v>
      </c>
      <c r="BDU462" s="143">
        <f t="shared" ref="BDU462:BGF462" si="184">BDU438</f>
        <v>0</v>
      </c>
      <c r="BDV462" s="143">
        <f t="shared" si="184"/>
        <v>0</v>
      </c>
      <c r="BDW462" s="143">
        <f t="shared" si="184"/>
        <v>0</v>
      </c>
      <c r="BDX462" s="143">
        <f t="shared" si="184"/>
        <v>0</v>
      </c>
      <c r="BDY462" s="143">
        <f t="shared" si="184"/>
        <v>0</v>
      </c>
      <c r="BDZ462" s="143">
        <f t="shared" si="184"/>
        <v>0</v>
      </c>
      <c r="BEA462" s="143">
        <f t="shared" si="184"/>
        <v>0</v>
      </c>
      <c r="BEB462" s="143">
        <f t="shared" si="184"/>
        <v>0</v>
      </c>
      <c r="BEC462" s="143">
        <f t="shared" si="184"/>
        <v>0</v>
      </c>
      <c r="BED462" s="143">
        <f t="shared" si="184"/>
        <v>0</v>
      </c>
      <c r="BEE462" s="143">
        <f t="shared" si="184"/>
        <v>0</v>
      </c>
      <c r="BEF462" s="143">
        <f t="shared" si="184"/>
        <v>0</v>
      </c>
      <c r="BEG462" s="143">
        <f t="shared" si="184"/>
        <v>0</v>
      </c>
      <c r="BEH462" s="143">
        <f t="shared" si="184"/>
        <v>0</v>
      </c>
      <c r="BEI462" s="143">
        <f t="shared" si="184"/>
        <v>0</v>
      </c>
      <c r="BEJ462" s="143">
        <f t="shared" si="184"/>
        <v>0</v>
      </c>
      <c r="BEK462" s="143">
        <f t="shared" si="184"/>
        <v>0</v>
      </c>
      <c r="BEL462" s="143">
        <f t="shared" si="184"/>
        <v>0</v>
      </c>
      <c r="BEM462" s="143">
        <f t="shared" si="184"/>
        <v>0</v>
      </c>
      <c r="BEN462" s="143">
        <f t="shared" si="184"/>
        <v>0</v>
      </c>
      <c r="BEO462" s="143">
        <f t="shared" si="184"/>
        <v>0</v>
      </c>
      <c r="BEP462" s="143">
        <f t="shared" si="184"/>
        <v>0</v>
      </c>
      <c r="BEQ462" s="143">
        <f t="shared" si="184"/>
        <v>0</v>
      </c>
      <c r="BER462" s="143">
        <f t="shared" si="184"/>
        <v>0</v>
      </c>
      <c r="BES462" s="143">
        <f t="shared" si="184"/>
        <v>0</v>
      </c>
      <c r="BET462" s="143">
        <f t="shared" si="184"/>
        <v>0</v>
      </c>
      <c r="BEU462" s="143">
        <f t="shared" si="184"/>
        <v>0</v>
      </c>
      <c r="BEV462" s="143">
        <f t="shared" si="184"/>
        <v>0</v>
      </c>
      <c r="BEW462" s="143">
        <f t="shared" si="184"/>
        <v>0</v>
      </c>
      <c r="BEX462" s="143">
        <f t="shared" si="184"/>
        <v>0</v>
      </c>
      <c r="BEY462" s="143">
        <f t="shared" si="184"/>
        <v>0</v>
      </c>
      <c r="BEZ462" s="143">
        <f t="shared" si="184"/>
        <v>0</v>
      </c>
      <c r="BFA462" s="143">
        <f t="shared" si="184"/>
        <v>0</v>
      </c>
      <c r="BFB462" s="143">
        <f t="shared" si="184"/>
        <v>0</v>
      </c>
      <c r="BFC462" s="143">
        <f t="shared" si="184"/>
        <v>0</v>
      </c>
      <c r="BFD462" s="143">
        <f t="shared" si="184"/>
        <v>0</v>
      </c>
      <c r="BFE462" s="143">
        <f t="shared" si="184"/>
        <v>0</v>
      </c>
      <c r="BFF462" s="143">
        <f t="shared" si="184"/>
        <v>0</v>
      </c>
      <c r="BFG462" s="143">
        <f t="shared" si="184"/>
        <v>0</v>
      </c>
      <c r="BFH462" s="143">
        <f t="shared" si="184"/>
        <v>0</v>
      </c>
      <c r="BFI462" s="143">
        <f t="shared" si="184"/>
        <v>0</v>
      </c>
      <c r="BFJ462" s="143">
        <f t="shared" si="184"/>
        <v>0</v>
      </c>
      <c r="BFK462" s="143">
        <f t="shared" si="184"/>
        <v>0</v>
      </c>
      <c r="BFL462" s="143">
        <f t="shared" si="184"/>
        <v>0</v>
      </c>
      <c r="BFM462" s="143">
        <f t="shared" si="184"/>
        <v>0</v>
      </c>
      <c r="BFN462" s="143">
        <f t="shared" si="184"/>
        <v>0</v>
      </c>
      <c r="BFO462" s="143">
        <f t="shared" si="184"/>
        <v>0</v>
      </c>
      <c r="BFP462" s="143">
        <f t="shared" si="184"/>
        <v>0</v>
      </c>
      <c r="BFQ462" s="143">
        <f t="shared" si="184"/>
        <v>0</v>
      </c>
      <c r="BFR462" s="143">
        <f t="shared" si="184"/>
        <v>0</v>
      </c>
      <c r="BFS462" s="143">
        <f t="shared" si="184"/>
        <v>0</v>
      </c>
      <c r="BFT462" s="143">
        <f t="shared" si="184"/>
        <v>0</v>
      </c>
      <c r="BFU462" s="143">
        <f t="shared" si="184"/>
        <v>0</v>
      </c>
      <c r="BFV462" s="143">
        <f t="shared" si="184"/>
        <v>0</v>
      </c>
      <c r="BFW462" s="143">
        <f t="shared" si="184"/>
        <v>0</v>
      </c>
      <c r="BFX462" s="143">
        <f t="shared" si="184"/>
        <v>0</v>
      </c>
      <c r="BFY462" s="143">
        <f t="shared" si="184"/>
        <v>0</v>
      </c>
      <c r="BFZ462" s="143">
        <f t="shared" si="184"/>
        <v>0</v>
      </c>
      <c r="BGA462" s="143">
        <f t="shared" si="184"/>
        <v>0</v>
      </c>
      <c r="BGB462" s="143">
        <f t="shared" si="184"/>
        <v>0</v>
      </c>
      <c r="BGC462" s="143">
        <f t="shared" si="184"/>
        <v>0</v>
      </c>
      <c r="BGD462" s="143">
        <f t="shared" si="184"/>
        <v>0</v>
      </c>
      <c r="BGE462" s="143">
        <f t="shared" si="184"/>
        <v>0</v>
      </c>
      <c r="BGF462" s="143">
        <f t="shared" si="184"/>
        <v>0</v>
      </c>
      <c r="BGG462" s="143">
        <f t="shared" ref="BGG462:BIR462" si="185">BGG438</f>
        <v>0</v>
      </c>
      <c r="BGH462" s="143">
        <f t="shared" si="185"/>
        <v>0</v>
      </c>
      <c r="BGI462" s="143">
        <f t="shared" si="185"/>
        <v>0</v>
      </c>
      <c r="BGJ462" s="143">
        <f t="shared" si="185"/>
        <v>0</v>
      </c>
      <c r="BGK462" s="143">
        <f t="shared" si="185"/>
        <v>0</v>
      </c>
      <c r="BGL462" s="143">
        <f t="shared" si="185"/>
        <v>0</v>
      </c>
      <c r="BGM462" s="143">
        <f t="shared" si="185"/>
        <v>0</v>
      </c>
      <c r="BGN462" s="143">
        <f t="shared" si="185"/>
        <v>0</v>
      </c>
      <c r="BGO462" s="143">
        <f t="shared" si="185"/>
        <v>0</v>
      </c>
      <c r="BGP462" s="143">
        <f t="shared" si="185"/>
        <v>0</v>
      </c>
      <c r="BGQ462" s="143">
        <f t="shared" si="185"/>
        <v>0</v>
      </c>
      <c r="BGR462" s="143">
        <f t="shared" si="185"/>
        <v>0</v>
      </c>
      <c r="BGS462" s="143">
        <f t="shared" si="185"/>
        <v>0</v>
      </c>
      <c r="BGT462" s="143">
        <f t="shared" si="185"/>
        <v>0</v>
      </c>
      <c r="BGU462" s="143">
        <f t="shared" si="185"/>
        <v>0</v>
      </c>
      <c r="BGV462" s="143">
        <f t="shared" si="185"/>
        <v>0</v>
      </c>
      <c r="BGW462" s="143">
        <f t="shared" si="185"/>
        <v>0</v>
      </c>
      <c r="BGX462" s="143">
        <f t="shared" si="185"/>
        <v>0</v>
      </c>
      <c r="BGY462" s="143">
        <f t="shared" si="185"/>
        <v>0</v>
      </c>
      <c r="BGZ462" s="143">
        <f t="shared" si="185"/>
        <v>0</v>
      </c>
      <c r="BHA462" s="143">
        <f t="shared" si="185"/>
        <v>0</v>
      </c>
      <c r="BHB462" s="143">
        <f t="shared" si="185"/>
        <v>0</v>
      </c>
      <c r="BHC462" s="143">
        <f t="shared" si="185"/>
        <v>0</v>
      </c>
      <c r="BHD462" s="143">
        <f t="shared" si="185"/>
        <v>0</v>
      </c>
      <c r="BHE462" s="143">
        <f t="shared" si="185"/>
        <v>0</v>
      </c>
      <c r="BHF462" s="143">
        <f t="shared" si="185"/>
        <v>0</v>
      </c>
      <c r="BHG462" s="143">
        <f t="shared" si="185"/>
        <v>0</v>
      </c>
      <c r="BHH462" s="143">
        <f t="shared" si="185"/>
        <v>0</v>
      </c>
      <c r="BHI462" s="143">
        <f t="shared" si="185"/>
        <v>0</v>
      </c>
      <c r="BHJ462" s="143">
        <f t="shared" si="185"/>
        <v>0</v>
      </c>
      <c r="BHK462" s="143">
        <f t="shared" si="185"/>
        <v>0</v>
      </c>
      <c r="BHL462" s="143">
        <f t="shared" si="185"/>
        <v>0</v>
      </c>
      <c r="BHM462" s="143">
        <f t="shared" si="185"/>
        <v>0</v>
      </c>
      <c r="BHN462" s="143">
        <f t="shared" si="185"/>
        <v>0</v>
      </c>
      <c r="BHO462" s="143">
        <f t="shared" si="185"/>
        <v>0</v>
      </c>
      <c r="BHP462" s="143">
        <f t="shared" si="185"/>
        <v>0</v>
      </c>
      <c r="BHQ462" s="143">
        <f t="shared" si="185"/>
        <v>0</v>
      </c>
      <c r="BHR462" s="143">
        <f t="shared" si="185"/>
        <v>0</v>
      </c>
      <c r="BHS462" s="143">
        <f t="shared" si="185"/>
        <v>0</v>
      </c>
      <c r="BHT462" s="143">
        <f t="shared" si="185"/>
        <v>0</v>
      </c>
      <c r="BHU462" s="143">
        <f t="shared" si="185"/>
        <v>0</v>
      </c>
      <c r="BHV462" s="143">
        <f t="shared" si="185"/>
        <v>0</v>
      </c>
      <c r="BHW462" s="143">
        <f t="shared" si="185"/>
        <v>0</v>
      </c>
      <c r="BHX462" s="143">
        <f t="shared" si="185"/>
        <v>0</v>
      </c>
      <c r="BHY462" s="143">
        <f t="shared" si="185"/>
        <v>0</v>
      </c>
      <c r="BHZ462" s="143">
        <f t="shared" si="185"/>
        <v>0</v>
      </c>
      <c r="BIA462" s="143">
        <f t="shared" si="185"/>
        <v>0</v>
      </c>
      <c r="BIB462" s="143">
        <f t="shared" si="185"/>
        <v>0</v>
      </c>
      <c r="BIC462" s="143">
        <f t="shared" si="185"/>
        <v>0</v>
      </c>
      <c r="BID462" s="143">
        <f t="shared" si="185"/>
        <v>0</v>
      </c>
      <c r="BIE462" s="143">
        <f t="shared" si="185"/>
        <v>0</v>
      </c>
      <c r="BIF462" s="143">
        <f t="shared" si="185"/>
        <v>0</v>
      </c>
      <c r="BIG462" s="143">
        <f t="shared" si="185"/>
        <v>0</v>
      </c>
      <c r="BIH462" s="143">
        <f t="shared" si="185"/>
        <v>0</v>
      </c>
      <c r="BII462" s="143">
        <f t="shared" si="185"/>
        <v>0</v>
      </c>
      <c r="BIJ462" s="143">
        <f t="shared" si="185"/>
        <v>0</v>
      </c>
      <c r="BIK462" s="143">
        <f t="shared" si="185"/>
        <v>0</v>
      </c>
      <c r="BIL462" s="143">
        <f t="shared" si="185"/>
        <v>0</v>
      </c>
      <c r="BIM462" s="143">
        <f t="shared" si="185"/>
        <v>0</v>
      </c>
      <c r="BIN462" s="143">
        <f t="shared" si="185"/>
        <v>0</v>
      </c>
      <c r="BIO462" s="143">
        <f t="shared" si="185"/>
        <v>0</v>
      </c>
      <c r="BIP462" s="143">
        <f t="shared" si="185"/>
        <v>0</v>
      </c>
      <c r="BIQ462" s="143">
        <f t="shared" si="185"/>
        <v>0</v>
      </c>
      <c r="BIR462" s="143">
        <f t="shared" si="185"/>
        <v>0</v>
      </c>
      <c r="BIS462" s="143">
        <f t="shared" ref="BIS462:BLD462" si="186">BIS438</f>
        <v>0</v>
      </c>
      <c r="BIT462" s="143">
        <f t="shared" si="186"/>
        <v>0</v>
      </c>
      <c r="BIU462" s="143">
        <f t="shared" si="186"/>
        <v>0</v>
      </c>
      <c r="BIV462" s="143">
        <f t="shared" si="186"/>
        <v>0</v>
      </c>
      <c r="BIW462" s="143">
        <f t="shared" si="186"/>
        <v>0</v>
      </c>
      <c r="BIX462" s="143">
        <f t="shared" si="186"/>
        <v>0</v>
      </c>
      <c r="BIY462" s="143">
        <f t="shared" si="186"/>
        <v>0</v>
      </c>
      <c r="BIZ462" s="143">
        <f t="shared" si="186"/>
        <v>0</v>
      </c>
      <c r="BJA462" s="143">
        <f t="shared" si="186"/>
        <v>0</v>
      </c>
      <c r="BJB462" s="143">
        <f t="shared" si="186"/>
        <v>0</v>
      </c>
      <c r="BJC462" s="143">
        <f t="shared" si="186"/>
        <v>0</v>
      </c>
      <c r="BJD462" s="143">
        <f t="shared" si="186"/>
        <v>0</v>
      </c>
      <c r="BJE462" s="143">
        <f t="shared" si="186"/>
        <v>0</v>
      </c>
      <c r="BJF462" s="143">
        <f t="shared" si="186"/>
        <v>0</v>
      </c>
      <c r="BJG462" s="143">
        <f t="shared" si="186"/>
        <v>0</v>
      </c>
      <c r="BJH462" s="143">
        <f t="shared" si="186"/>
        <v>0</v>
      </c>
      <c r="BJI462" s="143">
        <f t="shared" si="186"/>
        <v>0</v>
      </c>
      <c r="BJJ462" s="143">
        <f t="shared" si="186"/>
        <v>0</v>
      </c>
      <c r="BJK462" s="143">
        <f t="shared" si="186"/>
        <v>0</v>
      </c>
      <c r="BJL462" s="143">
        <f t="shared" si="186"/>
        <v>0</v>
      </c>
      <c r="BJM462" s="143">
        <f t="shared" si="186"/>
        <v>0</v>
      </c>
      <c r="BJN462" s="143">
        <f t="shared" si="186"/>
        <v>0</v>
      </c>
      <c r="BJO462" s="143">
        <f t="shared" si="186"/>
        <v>0</v>
      </c>
      <c r="BJP462" s="143">
        <f t="shared" si="186"/>
        <v>0</v>
      </c>
      <c r="BJQ462" s="143">
        <f t="shared" si="186"/>
        <v>0</v>
      </c>
      <c r="BJR462" s="143">
        <f t="shared" si="186"/>
        <v>0</v>
      </c>
      <c r="BJS462" s="143">
        <f t="shared" si="186"/>
        <v>0</v>
      </c>
      <c r="BJT462" s="143">
        <f t="shared" si="186"/>
        <v>0</v>
      </c>
      <c r="BJU462" s="143">
        <f t="shared" si="186"/>
        <v>0</v>
      </c>
      <c r="BJV462" s="143">
        <f t="shared" si="186"/>
        <v>0</v>
      </c>
      <c r="BJW462" s="143">
        <f t="shared" si="186"/>
        <v>0</v>
      </c>
      <c r="BJX462" s="143">
        <f t="shared" si="186"/>
        <v>0</v>
      </c>
      <c r="BJY462" s="143">
        <f t="shared" si="186"/>
        <v>0</v>
      </c>
      <c r="BJZ462" s="143">
        <f t="shared" si="186"/>
        <v>0</v>
      </c>
      <c r="BKA462" s="143">
        <f t="shared" si="186"/>
        <v>0</v>
      </c>
      <c r="BKB462" s="143">
        <f t="shared" si="186"/>
        <v>0</v>
      </c>
      <c r="BKC462" s="143">
        <f t="shared" si="186"/>
        <v>0</v>
      </c>
      <c r="BKD462" s="143">
        <f t="shared" si="186"/>
        <v>0</v>
      </c>
      <c r="BKE462" s="143">
        <f t="shared" si="186"/>
        <v>0</v>
      </c>
      <c r="BKF462" s="143">
        <f t="shared" si="186"/>
        <v>0</v>
      </c>
      <c r="BKG462" s="143">
        <f t="shared" si="186"/>
        <v>0</v>
      </c>
      <c r="BKH462" s="143">
        <f t="shared" si="186"/>
        <v>0</v>
      </c>
      <c r="BKI462" s="143">
        <f t="shared" si="186"/>
        <v>0</v>
      </c>
      <c r="BKJ462" s="143">
        <f t="shared" si="186"/>
        <v>0</v>
      </c>
      <c r="BKK462" s="143">
        <f t="shared" si="186"/>
        <v>0</v>
      </c>
      <c r="BKL462" s="143">
        <f t="shared" si="186"/>
        <v>0</v>
      </c>
      <c r="BKM462" s="143">
        <f t="shared" si="186"/>
        <v>0</v>
      </c>
      <c r="BKN462" s="143">
        <f t="shared" si="186"/>
        <v>0</v>
      </c>
      <c r="BKO462" s="143">
        <f t="shared" si="186"/>
        <v>0</v>
      </c>
      <c r="BKP462" s="143">
        <f t="shared" si="186"/>
        <v>0</v>
      </c>
      <c r="BKQ462" s="143">
        <f t="shared" si="186"/>
        <v>0</v>
      </c>
      <c r="BKR462" s="143">
        <f t="shared" si="186"/>
        <v>0</v>
      </c>
      <c r="BKS462" s="143">
        <f t="shared" si="186"/>
        <v>0</v>
      </c>
      <c r="BKT462" s="143">
        <f t="shared" si="186"/>
        <v>0</v>
      </c>
      <c r="BKU462" s="143">
        <f t="shared" si="186"/>
        <v>0</v>
      </c>
      <c r="BKV462" s="143">
        <f t="shared" si="186"/>
        <v>0</v>
      </c>
      <c r="BKW462" s="143">
        <f t="shared" si="186"/>
        <v>0</v>
      </c>
      <c r="BKX462" s="143">
        <f t="shared" si="186"/>
        <v>0</v>
      </c>
      <c r="BKY462" s="143">
        <f t="shared" si="186"/>
        <v>0</v>
      </c>
      <c r="BKZ462" s="143">
        <f t="shared" si="186"/>
        <v>0</v>
      </c>
      <c r="BLA462" s="143">
        <f t="shared" si="186"/>
        <v>0</v>
      </c>
      <c r="BLB462" s="143">
        <f t="shared" si="186"/>
        <v>0</v>
      </c>
      <c r="BLC462" s="143">
        <f t="shared" si="186"/>
        <v>0</v>
      </c>
      <c r="BLD462" s="143">
        <f t="shared" si="186"/>
        <v>0</v>
      </c>
      <c r="BLE462" s="143">
        <f t="shared" ref="BLE462:BNP462" si="187">BLE438</f>
        <v>0</v>
      </c>
      <c r="BLF462" s="143">
        <f t="shared" si="187"/>
        <v>0</v>
      </c>
      <c r="BLG462" s="143">
        <f t="shared" si="187"/>
        <v>0</v>
      </c>
      <c r="BLH462" s="143">
        <f t="shared" si="187"/>
        <v>0</v>
      </c>
      <c r="BLI462" s="143">
        <f t="shared" si="187"/>
        <v>0</v>
      </c>
      <c r="BLJ462" s="143">
        <f t="shared" si="187"/>
        <v>0</v>
      </c>
      <c r="BLK462" s="143">
        <f t="shared" si="187"/>
        <v>0</v>
      </c>
      <c r="BLL462" s="143">
        <f t="shared" si="187"/>
        <v>0</v>
      </c>
      <c r="BLM462" s="143">
        <f t="shared" si="187"/>
        <v>0</v>
      </c>
      <c r="BLN462" s="143">
        <f t="shared" si="187"/>
        <v>0</v>
      </c>
      <c r="BLO462" s="143">
        <f t="shared" si="187"/>
        <v>0</v>
      </c>
      <c r="BLP462" s="143">
        <f t="shared" si="187"/>
        <v>0</v>
      </c>
      <c r="BLQ462" s="143">
        <f t="shared" si="187"/>
        <v>0</v>
      </c>
      <c r="BLR462" s="143">
        <f t="shared" si="187"/>
        <v>0</v>
      </c>
      <c r="BLS462" s="143">
        <f t="shared" si="187"/>
        <v>0</v>
      </c>
      <c r="BLT462" s="143">
        <f t="shared" si="187"/>
        <v>0</v>
      </c>
      <c r="BLU462" s="143">
        <f t="shared" si="187"/>
        <v>0</v>
      </c>
      <c r="BLV462" s="143">
        <f t="shared" si="187"/>
        <v>0</v>
      </c>
      <c r="BLW462" s="143">
        <f t="shared" si="187"/>
        <v>0</v>
      </c>
      <c r="BLX462" s="143">
        <f t="shared" si="187"/>
        <v>0</v>
      </c>
      <c r="BLY462" s="143">
        <f t="shared" si="187"/>
        <v>0</v>
      </c>
      <c r="BLZ462" s="143">
        <f t="shared" si="187"/>
        <v>0</v>
      </c>
      <c r="BMA462" s="143">
        <f t="shared" si="187"/>
        <v>0</v>
      </c>
      <c r="BMB462" s="143">
        <f t="shared" si="187"/>
        <v>0</v>
      </c>
      <c r="BMC462" s="143">
        <f t="shared" si="187"/>
        <v>0</v>
      </c>
      <c r="BMD462" s="143">
        <f t="shared" si="187"/>
        <v>0</v>
      </c>
      <c r="BME462" s="143">
        <f t="shared" si="187"/>
        <v>0</v>
      </c>
      <c r="BMF462" s="143">
        <f t="shared" si="187"/>
        <v>0</v>
      </c>
      <c r="BMG462" s="143">
        <f t="shared" si="187"/>
        <v>0</v>
      </c>
      <c r="BMH462" s="143">
        <f t="shared" si="187"/>
        <v>0</v>
      </c>
      <c r="BMI462" s="143">
        <f t="shared" si="187"/>
        <v>0</v>
      </c>
      <c r="BMJ462" s="143">
        <f t="shared" si="187"/>
        <v>0</v>
      </c>
      <c r="BMK462" s="143">
        <f t="shared" si="187"/>
        <v>0</v>
      </c>
      <c r="BML462" s="143">
        <f t="shared" si="187"/>
        <v>0</v>
      </c>
      <c r="BMM462" s="143">
        <f t="shared" si="187"/>
        <v>0</v>
      </c>
      <c r="BMN462" s="143">
        <f t="shared" si="187"/>
        <v>0</v>
      </c>
      <c r="BMO462" s="143">
        <f t="shared" si="187"/>
        <v>0</v>
      </c>
      <c r="BMP462" s="143">
        <f t="shared" si="187"/>
        <v>0</v>
      </c>
      <c r="BMQ462" s="143">
        <f t="shared" si="187"/>
        <v>0</v>
      </c>
      <c r="BMR462" s="143">
        <f t="shared" si="187"/>
        <v>0</v>
      </c>
      <c r="BMS462" s="143">
        <f t="shared" si="187"/>
        <v>0</v>
      </c>
      <c r="BMT462" s="143">
        <f t="shared" si="187"/>
        <v>0</v>
      </c>
      <c r="BMU462" s="143">
        <f t="shared" si="187"/>
        <v>0</v>
      </c>
      <c r="BMV462" s="143">
        <f t="shared" si="187"/>
        <v>0</v>
      </c>
      <c r="BMW462" s="143">
        <f t="shared" si="187"/>
        <v>0</v>
      </c>
      <c r="BMX462" s="143">
        <f t="shared" si="187"/>
        <v>0</v>
      </c>
      <c r="BMY462" s="143">
        <f t="shared" si="187"/>
        <v>0</v>
      </c>
      <c r="BMZ462" s="143">
        <f t="shared" si="187"/>
        <v>0</v>
      </c>
      <c r="BNA462" s="143">
        <f t="shared" si="187"/>
        <v>0</v>
      </c>
      <c r="BNB462" s="143">
        <f t="shared" si="187"/>
        <v>0</v>
      </c>
      <c r="BNC462" s="143">
        <f t="shared" si="187"/>
        <v>0</v>
      </c>
      <c r="BND462" s="143">
        <f t="shared" si="187"/>
        <v>0</v>
      </c>
      <c r="BNE462" s="143">
        <f t="shared" si="187"/>
        <v>0</v>
      </c>
      <c r="BNF462" s="143">
        <f t="shared" si="187"/>
        <v>0</v>
      </c>
      <c r="BNG462" s="143">
        <f t="shared" si="187"/>
        <v>0</v>
      </c>
      <c r="BNH462" s="143">
        <f t="shared" si="187"/>
        <v>0</v>
      </c>
      <c r="BNI462" s="143">
        <f t="shared" si="187"/>
        <v>0</v>
      </c>
      <c r="BNJ462" s="143">
        <f t="shared" si="187"/>
        <v>0</v>
      </c>
      <c r="BNK462" s="143">
        <f t="shared" si="187"/>
        <v>0</v>
      </c>
      <c r="BNL462" s="143">
        <f t="shared" si="187"/>
        <v>0</v>
      </c>
      <c r="BNM462" s="143">
        <f t="shared" si="187"/>
        <v>0</v>
      </c>
      <c r="BNN462" s="143">
        <f t="shared" si="187"/>
        <v>0</v>
      </c>
      <c r="BNO462" s="143">
        <f t="shared" si="187"/>
        <v>0</v>
      </c>
      <c r="BNP462" s="143">
        <f t="shared" si="187"/>
        <v>0</v>
      </c>
      <c r="BNQ462" s="143">
        <f t="shared" ref="BNQ462:BQB462" si="188">BNQ438</f>
        <v>0</v>
      </c>
      <c r="BNR462" s="143">
        <f t="shared" si="188"/>
        <v>0</v>
      </c>
      <c r="BNS462" s="143">
        <f t="shared" si="188"/>
        <v>0</v>
      </c>
      <c r="BNT462" s="143">
        <f t="shared" si="188"/>
        <v>0</v>
      </c>
      <c r="BNU462" s="143">
        <f t="shared" si="188"/>
        <v>0</v>
      </c>
      <c r="BNV462" s="143">
        <f t="shared" si="188"/>
        <v>0</v>
      </c>
      <c r="BNW462" s="143">
        <f t="shared" si="188"/>
        <v>0</v>
      </c>
      <c r="BNX462" s="143">
        <f t="shared" si="188"/>
        <v>0</v>
      </c>
      <c r="BNY462" s="143">
        <f t="shared" si="188"/>
        <v>0</v>
      </c>
      <c r="BNZ462" s="143">
        <f t="shared" si="188"/>
        <v>0</v>
      </c>
      <c r="BOA462" s="143">
        <f t="shared" si="188"/>
        <v>0</v>
      </c>
      <c r="BOB462" s="143">
        <f t="shared" si="188"/>
        <v>0</v>
      </c>
      <c r="BOC462" s="143">
        <f t="shared" si="188"/>
        <v>0</v>
      </c>
      <c r="BOD462" s="143">
        <f t="shared" si="188"/>
        <v>0</v>
      </c>
      <c r="BOE462" s="143">
        <f t="shared" si="188"/>
        <v>0</v>
      </c>
      <c r="BOF462" s="143">
        <f t="shared" si="188"/>
        <v>0</v>
      </c>
      <c r="BOG462" s="143">
        <f t="shared" si="188"/>
        <v>0</v>
      </c>
      <c r="BOH462" s="143">
        <f t="shared" si="188"/>
        <v>0</v>
      </c>
      <c r="BOI462" s="143">
        <f t="shared" si="188"/>
        <v>0</v>
      </c>
      <c r="BOJ462" s="143">
        <f t="shared" si="188"/>
        <v>0</v>
      </c>
      <c r="BOK462" s="143">
        <f t="shared" si="188"/>
        <v>0</v>
      </c>
      <c r="BOL462" s="143">
        <f t="shared" si="188"/>
        <v>0</v>
      </c>
      <c r="BOM462" s="143">
        <f t="shared" si="188"/>
        <v>0</v>
      </c>
      <c r="BON462" s="143">
        <f t="shared" si="188"/>
        <v>0</v>
      </c>
      <c r="BOO462" s="143">
        <f t="shared" si="188"/>
        <v>0</v>
      </c>
      <c r="BOP462" s="143">
        <f t="shared" si="188"/>
        <v>0</v>
      </c>
      <c r="BOQ462" s="143">
        <f t="shared" si="188"/>
        <v>0</v>
      </c>
      <c r="BOR462" s="143">
        <f t="shared" si="188"/>
        <v>0</v>
      </c>
      <c r="BOS462" s="143">
        <f t="shared" si="188"/>
        <v>0</v>
      </c>
      <c r="BOT462" s="143">
        <f t="shared" si="188"/>
        <v>0</v>
      </c>
      <c r="BOU462" s="143">
        <f t="shared" si="188"/>
        <v>0</v>
      </c>
      <c r="BOV462" s="143">
        <f t="shared" si="188"/>
        <v>0</v>
      </c>
      <c r="BOW462" s="143">
        <f t="shared" si="188"/>
        <v>0</v>
      </c>
      <c r="BOX462" s="143">
        <f t="shared" si="188"/>
        <v>0</v>
      </c>
      <c r="BOY462" s="143">
        <f t="shared" si="188"/>
        <v>0</v>
      </c>
      <c r="BOZ462" s="143">
        <f t="shared" si="188"/>
        <v>0</v>
      </c>
      <c r="BPA462" s="143">
        <f t="shared" si="188"/>
        <v>0</v>
      </c>
      <c r="BPB462" s="143">
        <f t="shared" si="188"/>
        <v>0</v>
      </c>
      <c r="BPC462" s="143">
        <f t="shared" si="188"/>
        <v>0</v>
      </c>
      <c r="BPD462" s="143">
        <f t="shared" si="188"/>
        <v>0</v>
      </c>
      <c r="BPE462" s="143">
        <f t="shared" si="188"/>
        <v>0</v>
      </c>
      <c r="BPF462" s="143">
        <f t="shared" si="188"/>
        <v>0</v>
      </c>
      <c r="BPG462" s="143">
        <f t="shared" si="188"/>
        <v>0</v>
      </c>
      <c r="BPH462" s="143">
        <f t="shared" si="188"/>
        <v>0</v>
      </c>
      <c r="BPI462" s="143">
        <f t="shared" si="188"/>
        <v>0</v>
      </c>
      <c r="BPJ462" s="143">
        <f t="shared" si="188"/>
        <v>0</v>
      </c>
      <c r="BPK462" s="143">
        <f t="shared" si="188"/>
        <v>0</v>
      </c>
      <c r="BPL462" s="143">
        <f t="shared" si="188"/>
        <v>0</v>
      </c>
      <c r="BPM462" s="143">
        <f t="shared" si="188"/>
        <v>0</v>
      </c>
      <c r="BPN462" s="143">
        <f t="shared" si="188"/>
        <v>0</v>
      </c>
      <c r="BPO462" s="143">
        <f t="shared" si="188"/>
        <v>0</v>
      </c>
      <c r="BPP462" s="143">
        <f t="shared" si="188"/>
        <v>0</v>
      </c>
      <c r="BPQ462" s="143">
        <f t="shared" si="188"/>
        <v>0</v>
      </c>
      <c r="BPR462" s="143">
        <f t="shared" si="188"/>
        <v>0</v>
      </c>
      <c r="BPS462" s="143">
        <f t="shared" si="188"/>
        <v>0</v>
      </c>
      <c r="BPT462" s="143">
        <f t="shared" si="188"/>
        <v>0</v>
      </c>
      <c r="BPU462" s="143">
        <f t="shared" si="188"/>
        <v>0</v>
      </c>
      <c r="BPV462" s="143">
        <f t="shared" si="188"/>
        <v>0</v>
      </c>
      <c r="BPW462" s="143">
        <f t="shared" si="188"/>
        <v>0</v>
      </c>
      <c r="BPX462" s="143">
        <f t="shared" si="188"/>
        <v>0</v>
      </c>
      <c r="BPY462" s="143">
        <f t="shared" si="188"/>
        <v>0</v>
      </c>
      <c r="BPZ462" s="143">
        <f t="shared" si="188"/>
        <v>0</v>
      </c>
      <c r="BQA462" s="143">
        <f t="shared" si="188"/>
        <v>0</v>
      </c>
      <c r="BQB462" s="143">
        <f t="shared" si="188"/>
        <v>0</v>
      </c>
      <c r="BQC462" s="143">
        <f t="shared" ref="BQC462:BSN462" si="189">BQC438</f>
        <v>0</v>
      </c>
      <c r="BQD462" s="143">
        <f t="shared" si="189"/>
        <v>0</v>
      </c>
      <c r="BQE462" s="143">
        <f t="shared" si="189"/>
        <v>0</v>
      </c>
      <c r="BQF462" s="143">
        <f t="shared" si="189"/>
        <v>0</v>
      </c>
      <c r="BQG462" s="143">
        <f t="shared" si="189"/>
        <v>0</v>
      </c>
      <c r="BQH462" s="143">
        <f t="shared" si="189"/>
        <v>0</v>
      </c>
      <c r="BQI462" s="143">
        <f t="shared" si="189"/>
        <v>0</v>
      </c>
      <c r="BQJ462" s="143">
        <f t="shared" si="189"/>
        <v>0</v>
      </c>
      <c r="BQK462" s="143">
        <f t="shared" si="189"/>
        <v>0</v>
      </c>
      <c r="BQL462" s="143">
        <f t="shared" si="189"/>
        <v>0</v>
      </c>
      <c r="BQM462" s="143">
        <f t="shared" si="189"/>
        <v>0</v>
      </c>
      <c r="BQN462" s="143">
        <f t="shared" si="189"/>
        <v>0</v>
      </c>
      <c r="BQO462" s="143">
        <f t="shared" si="189"/>
        <v>0</v>
      </c>
      <c r="BQP462" s="143">
        <f t="shared" si="189"/>
        <v>0</v>
      </c>
      <c r="BQQ462" s="143">
        <f t="shared" si="189"/>
        <v>0</v>
      </c>
      <c r="BQR462" s="143">
        <f t="shared" si="189"/>
        <v>0</v>
      </c>
      <c r="BQS462" s="143">
        <f t="shared" si="189"/>
        <v>0</v>
      </c>
      <c r="BQT462" s="143">
        <f t="shared" si="189"/>
        <v>0</v>
      </c>
      <c r="BQU462" s="143">
        <f t="shared" si="189"/>
        <v>0</v>
      </c>
      <c r="BQV462" s="143">
        <f t="shared" si="189"/>
        <v>0</v>
      </c>
      <c r="BQW462" s="143">
        <f t="shared" si="189"/>
        <v>0</v>
      </c>
      <c r="BQX462" s="143">
        <f t="shared" si="189"/>
        <v>0</v>
      </c>
      <c r="BQY462" s="143">
        <f t="shared" si="189"/>
        <v>0</v>
      </c>
      <c r="BQZ462" s="143">
        <f t="shared" si="189"/>
        <v>0</v>
      </c>
      <c r="BRA462" s="143">
        <f t="shared" si="189"/>
        <v>0</v>
      </c>
      <c r="BRB462" s="143">
        <f t="shared" si="189"/>
        <v>0</v>
      </c>
      <c r="BRC462" s="143">
        <f t="shared" si="189"/>
        <v>0</v>
      </c>
      <c r="BRD462" s="143">
        <f t="shared" si="189"/>
        <v>0</v>
      </c>
      <c r="BRE462" s="143">
        <f t="shared" si="189"/>
        <v>0</v>
      </c>
      <c r="BRF462" s="143">
        <f t="shared" si="189"/>
        <v>0</v>
      </c>
      <c r="BRG462" s="143">
        <f t="shared" si="189"/>
        <v>0</v>
      </c>
      <c r="BRH462" s="143">
        <f t="shared" si="189"/>
        <v>0</v>
      </c>
      <c r="BRI462" s="143">
        <f t="shared" si="189"/>
        <v>0</v>
      </c>
      <c r="BRJ462" s="143">
        <f t="shared" si="189"/>
        <v>0</v>
      </c>
      <c r="BRK462" s="143">
        <f t="shared" si="189"/>
        <v>0</v>
      </c>
      <c r="BRL462" s="143">
        <f t="shared" si="189"/>
        <v>0</v>
      </c>
      <c r="BRM462" s="143">
        <f t="shared" si="189"/>
        <v>0</v>
      </c>
      <c r="BRN462" s="143">
        <f t="shared" si="189"/>
        <v>0</v>
      </c>
      <c r="BRO462" s="143">
        <f t="shared" si="189"/>
        <v>0</v>
      </c>
      <c r="BRP462" s="143">
        <f t="shared" si="189"/>
        <v>0</v>
      </c>
      <c r="BRQ462" s="143">
        <f t="shared" si="189"/>
        <v>0</v>
      </c>
      <c r="BRR462" s="143">
        <f t="shared" si="189"/>
        <v>0</v>
      </c>
      <c r="BRS462" s="143">
        <f t="shared" si="189"/>
        <v>0</v>
      </c>
      <c r="BRT462" s="143">
        <f t="shared" si="189"/>
        <v>0</v>
      </c>
      <c r="BRU462" s="143">
        <f t="shared" si="189"/>
        <v>0</v>
      </c>
      <c r="BRV462" s="143">
        <f t="shared" si="189"/>
        <v>0</v>
      </c>
      <c r="BRW462" s="143">
        <f t="shared" si="189"/>
        <v>0</v>
      </c>
      <c r="BRX462" s="143">
        <f t="shared" si="189"/>
        <v>0</v>
      </c>
      <c r="BRY462" s="143">
        <f t="shared" si="189"/>
        <v>0</v>
      </c>
      <c r="BRZ462" s="143">
        <f t="shared" si="189"/>
        <v>0</v>
      </c>
      <c r="BSA462" s="143">
        <f t="shared" si="189"/>
        <v>0</v>
      </c>
      <c r="BSB462" s="143">
        <f t="shared" si="189"/>
        <v>0</v>
      </c>
      <c r="BSC462" s="143">
        <f t="shared" si="189"/>
        <v>0</v>
      </c>
      <c r="BSD462" s="143">
        <f t="shared" si="189"/>
        <v>0</v>
      </c>
      <c r="BSE462" s="143">
        <f t="shared" si="189"/>
        <v>0</v>
      </c>
      <c r="BSF462" s="143">
        <f t="shared" si="189"/>
        <v>0</v>
      </c>
      <c r="BSG462" s="143">
        <f t="shared" si="189"/>
        <v>0</v>
      </c>
      <c r="BSH462" s="143">
        <f t="shared" si="189"/>
        <v>0</v>
      </c>
      <c r="BSI462" s="143">
        <f t="shared" si="189"/>
        <v>0</v>
      </c>
      <c r="BSJ462" s="143">
        <f t="shared" si="189"/>
        <v>0</v>
      </c>
      <c r="BSK462" s="143">
        <f t="shared" si="189"/>
        <v>0</v>
      </c>
      <c r="BSL462" s="143">
        <f t="shared" si="189"/>
        <v>0</v>
      </c>
      <c r="BSM462" s="143">
        <f t="shared" si="189"/>
        <v>0</v>
      </c>
      <c r="BSN462" s="143">
        <f t="shared" si="189"/>
        <v>0</v>
      </c>
      <c r="BSO462" s="143">
        <f t="shared" ref="BSO462:BUZ462" si="190">BSO438</f>
        <v>0</v>
      </c>
      <c r="BSP462" s="143">
        <f t="shared" si="190"/>
        <v>0</v>
      </c>
      <c r="BSQ462" s="143">
        <f t="shared" si="190"/>
        <v>0</v>
      </c>
      <c r="BSR462" s="143">
        <f t="shared" si="190"/>
        <v>0</v>
      </c>
      <c r="BSS462" s="143">
        <f t="shared" si="190"/>
        <v>0</v>
      </c>
      <c r="BST462" s="143">
        <f t="shared" si="190"/>
        <v>0</v>
      </c>
      <c r="BSU462" s="143">
        <f t="shared" si="190"/>
        <v>0</v>
      </c>
      <c r="BSV462" s="143">
        <f t="shared" si="190"/>
        <v>0</v>
      </c>
      <c r="BSW462" s="143">
        <f t="shared" si="190"/>
        <v>0</v>
      </c>
      <c r="BSX462" s="143">
        <f t="shared" si="190"/>
        <v>0</v>
      </c>
      <c r="BSY462" s="143">
        <f t="shared" si="190"/>
        <v>0</v>
      </c>
      <c r="BSZ462" s="143">
        <f t="shared" si="190"/>
        <v>0</v>
      </c>
      <c r="BTA462" s="143">
        <f t="shared" si="190"/>
        <v>0</v>
      </c>
      <c r="BTB462" s="143">
        <f t="shared" si="190"/>
        <v>0</v>
      </c>
      <c r="BTC462" s="143">
        <f t="shared" si="190"/>
        <v>0</v>
      </c>
      <c r="BTD462" s="143">
        <f t="shared" si="190"/>
        <v>0</v>
      </c>
      <c r="BTE462" s="143">
        <f t="shared" si="190"/>
        <v>0</v>
      </c>
      <c r="BTF462" s="143">
        <f t="shared" si="190"/>
        <v>0</v>
      </c>
      <c r="BTG462" s="143">
        <f t="shared" si="190"/>
        <v>0</v>
      </c>
      <c r="BTH462" s="143">
        <f t="shared" si="190"/>
        <v>0</v>
      </c>
      <c r="BTI462" s="143">
        <f t="shared" si="190"/>
        <v>0</v>
      </c>
      <c r="BTJ462" s="143">
        <f t="shared" si="190"/>
        <v>0</v>
      </c>
      <c r="BTK462" s="143">
        <f t="shared" si="190"/>
        <v>0</v>
      </c>
      <c r="BTL462" s="143">
        <f t="shared" si="190"/>
        <v>0</v>
      </c>
      <c r="BTM462" s="143">
        <f t="shared" si="190"/>
        <v>0</v>
      </c>
      <c r="BTN462" s="143">
        <f t="shared" si="190"/>
        <v>0</v>
      </c>
      <c r="BTO462" s="143">
        <f t="shared" si="190"/>
        <v>0</v>
      </c>
      <c r="BTP462" s="143">
        <f t="shared" si="190"/>
        <v>0</v>
      </c>
      <c r="BTQ462" s="143">
        <f t="shared" si="190"/>
        <v>0</v>
      </c>
      <c r="BTR462" s="143">
        <f t="shared" si="190"/>
        <v>0</v>
      </c>
      <c r="BTS462" s="143">
        <f t="shared" si="190"/>
        <v>0</v>
      </c>
      <c r="BTT462" s="143">
        <f t="shared" si="190"/>
        <v>0</v>
      </c>
      <c r="BTU462" s="143">
        <f t="shared" si="190"/>
        <v>0</v>
      </c>
      <c r="BTV462" s="143">
        <f t="shared" si="190"/>
        <v>0</v>
      </c>
      <c r="BTW462" s="143">
        <f t="shared" si="190"/>
        <v>0</v>
      </c>
      <c r="BTX462" s="143">
        <f t="shared" si="190"/>
        <v>0</v>
      </c>
      <c r="BTY462" s="143">
        <f t="shared" si="190"/>
        <v>0</v>
      </c>
      <c r="BTZ462" s="143">
        <f t="shared" si="190"/>
        <v>0</v>
      </c>
      <c r="BUA462" s="143">
        <f t="shared" si="190"/>
        <v>0</v>
      </c>
      <c r="BUB462" s="143">
        <f t="shared" si="190"/>
        <v>0</v>
      </c>
      <c r="BUC462" s="143">
        <f t="shared" si="190"/>
        <v>0</v>
      </c>
      <c r="BUD462" s="143">
        <f t="shared" si="190"/>
        <v>0</v>
      </c>
      <c r="BUE462" s="143">
        <f t="shared" si="190"/>
        <v>0</v>
      </c>
      <c r="BUF462" s="143">
        <f t="shared" si="190"/>
        <v>0</v>
      </c>
      <c r="BUG462" s="143">
        <f t="shared" si="190"/>
        <v>0</v>
      </c>
      <c r="BUH462" s="143">
        <f t="shared" si="190"/>
        <v>0</v>
      </c>
      <c r="BUI462" s="143">
        <f t="shared" si="190"/>
        <v>0</v>
      </c>
      <c r="BUJ462" s="143">
        <f t="shared" si="190"/>
        <v>0</v>
      </c>
      <c r="BUK462" s="143">
        <f t="shared" si="190"/>
        <v>0</v>
      </c>
      <c r="BUL462" s="143">
        <f t="shared" si="190"/>
        <v>0</v>
      </c>
      <c r="BUM462" s="143">
        <f t="shared" si="190"/>
        <v>0</v>
      </c>
      <c r="BUN462" s="143">
        <f t="shared" si="190"/>
        <v>0</v>
      </c>
      <c r="BUO462" s="143">
        <f t="shared" si="190"/>
        <v>0</v>
      </c>
      <c r="BUP462" s="143">
        <f t="shared" si="190"/>
        <v>0</v>
      </c>
      <c r="BUQ462" s="143">
        <f t="shared" si="190"/>
        <v>0</v>
      </c>
      <c r="BUR462" s="143">
        <f t="shared" si="190"/>
        <v>0</v>
      </c>
      <c r="BUS462" s="143">
        <f t="shared" si="190"/>
        <v>0</v>
      </c>
      <c r="BUT462" s="143">
        <f t="shared" si="190"/>
        <v>0</v>
      </c>
      <c r="BUU462" s="143">
        <f t="shared" si="190"/>
        <v>0</v>
      </c>
      <c r="BUV462" s="143">
        <f t="shared" si="190"/>
        <v>0</v>
      </c>
      <c r="BUW462" s="143">
        <f t="shared" si="190"/>
        <v>0</v>
      </c>
      <c r="BUX462" s="143">
        <f t="shared" si="190"/>
        <v>0</v>
      </c>
      <c r="BUY462" s="143">
        <f t="shared" si="190"/>
        <v>0</v>
      </c>
      <c r="BUZ462" s="143">
        <f t="shared" si="190"/>
        <v>0</v>
      </c>
      <c r="BVA462" s="143">
        <f t="shared" ref="BVA462:BXL462" si="191">BVA438</f>
        <v>0</v>
      </c>
      <c r="BVB462" s="143">
        <f t="shared" si="191"/>
        <v>0</v>
      </c>
      <c r="BVC462" s="143">
        <f t="shared" si="191"/>
        <v>0</v>
      </c>
      <c r="BVD462" s="143">
        <f t="shared" si="191"/>
        <v>0</v>
      </c>
      <c r="BVE462" s="143">
        <f t="shared" si="191"/>
        <v>0</v>
      </c>
      <c r="BVF462" s="143">
        <f t="shared" si="191"/>
        <v>0</v>
      </c>
      <c r="BVG462" s="143">
        <f t="shared" si="191"/>
        <v>0</v>
      </c>
      <c r="BVH462" s="143">
        <f t="shared" si="191"/>
        <v>0</v>
      </c>
      <c r="BVI462" s="143">
        <f t="shared" si="191"/>
        <v>0</v>
      </c>
      <c r="BVJ462" s="143">
        <f t="shared" si="191"/>
        <v>0</v>
      </c>
      <c r="BVK462" s="143">
        <f t="shared" si="191"/>
        <v>0</v>
      </c>
      <c r="BVL462" s="143">
        <f t="shared" si="191"/>
        <v>0</v>
      </c>
      <c r="BVM462" s="143">
        <f t="shared" si="191"/>
        <v>0</v>
      </c>
      <c r="BVN462" s="143">
        <f t="shared" si="191"/>
        <v>0</v>
      </c>
      <c r="BVO462" s="143">
        <f t="shared" si="191"/>
        <v>0</v>
      </c>
      <c r="BVP462" s="143">
        <f t="shared" si="191"/>
        <v>0</v>
      </c>
      <c r="BVQ462" s="143">
        <f t="shared" si="191"/>
        <v>0</v>
      </c>
      <c r="BVR462" s="143">
        <f t="shared" si="191"/>
        <v>0</v>
      </c>
      <c r="BVS462" s="143">
        <f t="shared" si="191"/>
        <v>0</v>
      </c>
      <c r="BVT462" s="143">
        <f t="shared" si="191"/>
        <v>0</v>
      </c>
      <c r="BVU462" s="143">
        <f t="shared" si="191"/>
        <v>0</v>
      </c>
      <c r="BVV462" s="143">
        <f t="shared" si="191"/>
        <v>0</v>
      </c>
      <c r="BVW462" s="143">
        <f t="shared" si="191"/>
        <v>0</v>
      </c>
      <c r="BVX462" s="143">
        <f t="shared" si="191"/>
        <v>0</v>
      </c>
      <c r="BVY462" s="143">
        <f t="shared" si="191"/>
        <v>0</v>
      </c>
      <c r="BVZ462" s="143">
        <f t="shared" si="191"/>
        <v>0</v>
      </c>
      <c r="BWA462" s="143">
        <f t="shared" si="191"/>
        <v>0</v>
      </c>
      <c r="BWB462" s="143">
        <f t="shared" si="191"/>
        <v>0</v>
      </c>
      <c r="BWC462" s="143">
        <f t="shared" si="191"/>
        <v>0</v>
      </c>
      <c r="BWD462" s="143">
        <f t="shared" si="191"/>
        <v>0</v>
      </c>
      <c r="BWE462" s="143">
        <f t="shared" si="191"/>
        <v>0</v>
      </c>
      <c r="BWF462" s="143">
        <f t="shared" si="191"/>
        <v>0</v>
      </c>
      <c r="BWG462" s="143">
        <f t="shared" si="191"/>
        <v>0</v>
      </c>
      <c r="BWH462" s="143">
        <f t="shared" si="191"/>
        <v>0</v>
      </c>
      <c r="BWI462" s="143">
        <f t="shared" si="191"/>
        <v>0</v>
      </c>
      <c r="BWJ462" s="143">
        <f t="shared" si="191"/>
        <v>0</v>
      </c>
      <c r="BWK462" s="143">
        <f t="shared" si="191"/>
        <v>0</v>
      </c>
      <c r="BWL462" s="143">
        <f t="shared" si="191"/>
        <v>0</v>
      </c>
      <c r="BWM462" s="143">
        <f t="shared" si="191"/>
        <v>0</v>
      </c>
      <c r="BWN462" s="143">
        <f t="shared" si="191"/>
        <v>0</v>
      </c>
      <c r="BWO462" s="143">
        <f t="shared" si="191"/>
        <v>0</v>
      </c>
      <c r="BWP462" s="143">
        <f t="shared" si="191"/>
        <v>0</v>
      </c>
      <c r="BWQ462" s="143">
        <f t="shared" si="191"/>
        <v>0</v>
      </c>
      <c r="BWR462" s="143">
        <f t="shared" si="191"/>
        <v>0</v>
      </c>
      <c r="BWS462" s="143">
        <f t="shared" si="191"/>
        <v>0</v>
      </c>
      <c r="BWT462" s="143">
        <f t="shared" si="191"/>
        <v>0</v>
      </c>
      <c r="BWU462" s="143">
        <f t="shared" si="191"/>
        <v>0</v>
      </c>
      <c r="BWV462" s="143">
        <f t="shared" si="191"/>
        <v>0</v>
      </c>
      <c r="BWW462" s="143">
        <f t="shared" si="191"/>
        <v>0</v>
      </c>
      <c r="BWX462" s="143">
        <f t="shared" si="191"/>
        <v>0</v>
      </c>
      <c r="BWY462" s="143">
        <f t="shared" si="191"/>
        <v>0</v>
      </c>
      <c r="BWZ462" s="143">
        <f t="shared" si="191"/>
        <v>0</v>
      </c>
      <c r="BXA462" s="143">
        <f t="shared" si="191"/>
        <v>0</v>
      </c>
      <c r="BXB462" s="143">
        <f t="shared" si="191"/>
        <v>0</v>
      </c>
      <c r="BXC462" s="143">
        <f t="shared" si="191"/>
        <v>0</v>
      </c>
      <c r="BXD462" s="143">
        <f t="shared" si="191"/>
        <v>0</v>
      </c>
      <c r="BXE462" s="143">
        <f t="shared" si="191"/>
        <v>0</v>
      </c>
      <c r="BXF462" s="143">
        <f t="shared" si="191"/>
        <v>0</v>
      </c>
      <c r="BXG462" s="143">
        <f t="shared" si="191"/>
        <v>0</v>
      </c>
      <c r="BXH462" s="143">
        <f t="shared" si="191"/>
        <v>0</v>
      </c>
      <c r="BXI462" s="143">
        <f t="shared" si="191"/>
        <v>0</v>
      </c>
      <c r="BXJ462" s="143">
        <f t="shared" si="191"/>
        <v>0</v>
      </c>
      <c r="BXK462" s="143">
        <f t="shared" si="191"/>
        <v>0</v>
      </c>
      <c r="BXL462" s="143">
        <f t="shared" si="191"/>
        <v>0</v>
      </c>
      <c r="BXM462" s="143">
        <f t="shared" ref="BXM462:BZX462" si="192">BXM438</f>
        <v>0</v>
      </c>
      <c r="BXN462" s="143">
        <f t="shared" si="192"/>
        <v>0</v>
      </c>
      <c r="BXO462" s="143">
        <f t="shared" si="192"/>
        <v>0</v>
      </c>
      <c r="BXP462" s="143">
        <f t="shared" si="192"/>
        <v>0</v>
      </c>
      <c r="BXQ462" s="143">
        <f t="shared" si="192"/>
        <v>0</v>
      </c>
      <c r="BXR462" s="143">
        <f t="shared" si="192"/>
        <v>0</v>
      </c>
      <c r="BXS462" s="143">
        <f t="shared" si="192"/>
        <v>0</v>
      </c>
      <c r="BXT462" s="143">
        <f t="shared" si="192"/>
        <v>0</v>
      </c>
      <c r="BXU462" s="143">
        <f t="shared" si="192"/>
        <v>0</v>
      </c>
      <c r="BXV462" s="143">
        <f t="shared" si="192"/>
        <v>0</v>
      </c>
      <c r="BXW462" s="143">
        <f t="shared" si="192"/>
        <v>0</v>
      </c>
      <c r="BXX462" s="143">
        <f t="shared" si="192"/>
        <v>0</v>
      </c>
      <c r="BXY462" s="143">
        <f t="shared" si="192"/>
        <v>0</v>
      </c>
      <c r="BXZ462" s="143">
        <f t="shared" si="192"/>
        <v>0</v>
      </c>
      <c r="BYA462" s="143">
        <f t="shared" si="192"/>
        <v>0</v>
      </c>
      <c r="BYB462" s="143">
        <f t="shared" si="192"/>
        <v>0</v>
      </c>
      <c r="BYC462" s="143">
        <f t="shared" si="192"/>
        <v>0</v>
      </c>
      <c r="BYD462" s="143">
        <f t="shared" si="192"/>
        <v>0</v>
      </c>
      <c r="BYE462" s="143">
        <f t="shared" si="192"/>
        <v>0</v>
      </c>
      <c r="BYF462" s="143">
        <f t="shared" si="192"/>
        <v>0</v>
      </c>
      <c r="BYG462" s="143">
        <f t="shared" si="192"/>
        <v>0</v>
      </c>
      <c r="BYH462" s="143">
        <f t="shared" si="192"/>
        <v>0</v>
      </c>
      <c r="BYI462" s="143">
        <f t="shared" si="192"/>
        <v>0</v>
      </c>
      <c r="BYJ462" s="143">
        <f t="shared" si="192"/>
        <v>0</v>
      </c>
      <c r="BYK462" s="143">
        <f t="shared" si="192"/>
        <v>0</v>
      </c>
      <c r="BYL462" s="143">
        <f t="shared" si="192"/>
        <v>0</v>
      </c>
      <c r="BYM462" s="143">
        <f t="shared" si="192"/>
        <v>0</v>
      </c>
      <c r="BYN462" s="143">
        <f t="shared" si="192"/>
        <v>0</v>
      </c>
      <c r="BYO462" s="143">
        <f t="shared" si="192"/>
        <v>0</v>
      </c>
      <c r="BYP462" s="143">
        <f t="shared" si="192"/>
        <v>0</v>
      </c>
      <c r="BYQ462" s="143">
        <f t="shared" si="192"/>
        <v>0</v>
      </c>
      <c r="BYR462" s="143">
        <f t="shared" si="192"/>
        <v>0</v>
      </c>
      <c r="BYS462" s="143">
        <f t="shared" si="192"/>
        <v>0</v>
      </c>
      <c r="BYT462" s="143">
        <f t="shared" si="192"/>
        <v>0</v>
      </c>
      <c r="BYU462" s="143">
        <f t="shared" si="192"/>
        <v>0</v>
      </c>
      <c r="BYV462" s="143">
        <f t="shared" si="192"/>
        <v>0</v>
      </c>
      <c r="BYW462" s="143">
        <f t="shared" si="192"/>
        <v>0</v>
      </c>
      <c r="BYX462" s="143">
        <f t="shared" si="192"/>
        <v>0</v>
      </c>
      <c r="BYY462" s="143">
        <f t="shared" si="192"/>
        <v>0</v>
      </c>
      <c r="BYZ462" s="143">
        <f t="shared" si="192"/>
        <v>0</v>
      </c>
      <c r="BZA462" s="143">
        <f t="shared" si="192"/>
        <v>0</v>
      </c>
      <c r="BZB462" s="143">
        <f t="shared" si="192"/>
        <v>0</v>
      </c>
      <c r="BZC462" s="143">
        <f t="shared" si="192"/>
        <v>0</v>
      </c>
      <c r="BZD462" s="143">
        <f t="shared" si="192"/>
        <v>0</v>
      </c>
      <c r="BZE462" s="143">
        <f t="shared" si="192"/>
        <v>0</v>
      </c>
      <c r="BZF462" s="143">
        <f t="shared" si="192"/>
        <v>0</v>
      </c>
      <c r="BZG462" s="143">
        <f t="shared" si="192"/>
        <v>0</v>
      </c>
      <c r="BZH462" s="143">
        <f t="shared" si="192"/>
        <v>0</v>
      </c>
      <c r="BZI462" s="143">
        <f t="shared" si="192"/>
        <v>0</v>
      </c>
      <c r="BZJ462" s="143">
        <f t="shared" si="192"/>
        <v>0</v>
      </c>
      <c r="BZK462" s="143">
        <f t="shared" si="192"/>
        <v>0</v>
      </c>
      <c r="BZL462" s="143">
        <f t="shared" si="192"/>
        <v>0</v>
      </c>
      <c r="BZM462" s="143">
        <f t="shared" si="192"/>
        <v>0</v>
      </c>
      <c r="BZN462" s="143">
        <f t="shared" si="192"/>
        <v>0</v>
      </c>
      <c r="BZO462" s="143">
        <f t="shared" si="192"/>
        <v>0</v>
      </c>
      <c r="BZP462" s="143">
        <f t="shared" si="192"/>
        <v>0</v>
      </c>
      <c r="BZQ462" s="143">
        <f t="shared" si="192"/>
        <v>0</v>
      </c>
      <c r="BZR462" s="143">
        <f t="shared" si="192"/>
        <v>0</v>
      </c>
      <c r="BZS462" s="143">
        <f t="shared" si="192"/>
        <v>0</v>
      </c>
      <c r="BZT462" s="143">
        <f t="shared" si="192"/>
        <v>0</v>
      </c>
      <c r="BZU462" s="143">
        <f t="shared" si="192"/>
        <v>0</v>
      </c>
      <c r="BZV462" s="143">
        <f t="shared" si="192"/>
        <v>0</v>
      </c>
      <c r="BZW462" s="143">
        <f t="shared" si="192"/>
        <v>0</v>
      </c>
      <c r="BZX462" s="143">
        <f t="shared" si="192"/>
        <v>0</v>
      </c>
      <c r="BZY462" s="143">
        <f t="shared" ref="BZY462:CCJ462" si="193">BZY438</f>
        <v>0</v>
      </c>
      <c r="BZZ462" s="143">
        <f t="shared" si="193"/>
        <v>0</v>
      </c>
      <c r="CAA462" s="143">
        <f t="shared" si="193"/>
        <v>0</v>
      </c>
      <c r="CAB462" s="143">
        <f t="shared" si="193"/>
        <v>0</v>
      </c>
      <c r="CAC462" s="143">
        <f t="shared" si="193"/>
        <v>0</v>
      </c>
      <c r="CAD462" s="143">
        <f t="shared" si="193"/>
        <v>0</v>
      </c>
      <c r="CAE462" s="143">
        <f t="shared" si="193"/>
        <v>0</v>
      </c>
      <c r="CAF462" s="143">
        <f t="shared" si="193"/>
        <v>0</v>
      </c>
      <c r="CAG462" s="143">
        <f t="shared" si="193"/>
        <v>0</v>
      </c>
      <c r="CAH462" s="143">
        <f t="shared" si="193"/>
        <v>0</v>
      </c>
      <c r="CAI462" s="143">
        <f t="shared" si="193"/>
        <v>0</v>
      </c>
      <c r="CAJ462" s="143">
        <f t="shared" si="193"/>
        <v>0</v>
      </c>
      <c r="CAK462" s="143">
        <f t="shared" si="193"/>
        <v>0</v>
      </c>
      <c r="CAL462" s="143">
        <f t="shared" si="193"/>
        <v>0</v>
      </c>
      <c r="CAM462" s="143">
        <f t="shared" si="193"/>
        <v>0</v>
      </c>
      <c r="CAN462" s="143">
        <f t="shared" si="193"/>
        <v>0</v>
      </c>
      <c r="CAO462" s="143">
        <f t="shared" si="193"/>
        <v>0</v>
      </c>
      <c r="CAP462" s="143">
        <f t="shared" si="193"/>
        <v>0</v>
      </c>
      <c r="CAQ462" s="143">
        <f t="shared" si="193"/>
        <v>0</v>
      </c>
      <c r="CAR462" s="143">
        <f t="shared" si="193"/>
        <v>0</v>
      </c>
      <c r="CAS462" s="143">
        <f t="shared" si="193"/>
        <v>0</v>
      </c>
      <c r="CAT462" s="143">
        <f t="shared" si="193"/>
        <v>0</v>
      </c>
      <c r="CAU462" s="143">
        <f t="shared" si="193"/>
        <v>0</v>
      </c>
      <c r="CAV462" s="143">
        <f t="shared" si="193"/>
        <v>0</v>
      </c>
      <c r="CAW462" s="143">
        <f t="shared" si="193"/>
        <v>0</v>
      </c>
      <c r="CAX462" s="143">
        <f t="shared" si="193"/>
        <v>0</v>
      </c>
      <c r="CAY462" s="143">
        <f t="shared" si="193"/>
        <v>0</v>
      </c>
      <c r="CAZ462" s="143">
        <f t="shared" si="193"/>
        <v>0</v>
      </c>
      <c r="CBA462" s="143">
        <f t="shared" si="193"/>
        <v>0</v>
      </c>
      <c r="CBB462" s="143">
        <f t="shared" si="193"/>
        <v>0</v>
      </c>
      <c r="CBC462" s="143">
        <f t="shared" si="193"/>
        <v>0</v>
      </c>
      <c r="CBD462" s="143">
        <f t="shared" si="193"/>
        <v>0</v>
      </c>
      <c r="CBE462" s="143">
        <f t="shared" si="193"/>
        <v>0</v>
      </c>
      <c r="CBF462" s="143">
        <f t="shared" si="193"/>
        <v>0</v>
      </c>
      <c r="CBG462" s="143">
        <f t="shared" si="193"/>
        <v>0</v>
      </c>
      <c r="CBH462" s="143">
        <f t="shared" si="193"/>
        <v>0</v>
      </c>
      <c r="CBI462" s="143">
        <f t="shared" si="193"/>
        <v>0</v>
      </c>
      <c r="CBJ462" s="143">
        <f t="shared" si="193"/>
        <v>0</v>
      </c>
      <c r="CBK462" s="143">
        <f t="shared" si="193"/>
        <v>0</v>
      </c>
      <c r="CBL462" s="143">
        <f t="shared" si="193"/>
        <v>0</v>
      </c>
      <c r="CBM462" s="143">
        <f t="shared" si="193"/>
        <v>0</v>
      </c>
      <c r="CBN462" s="143">
        <f t="shared" si="193"/>
        <v>0</v>
      </c>
      <c r="CBO462" s="143">
        <f t="shared" si="193"/>
        <v>0</v>
      </c>
      <c r="CBP462" s="143">
        <f t="shared" si="193"/>
        <v>0</v>
      </c>
      <c r="CBQ462" s="143">
        <f t="shared" si="193"/>
        <v>0</v>
      </c>
      <c r="CBR462" s="143">
        <f t="shared" si="193"/>
        <v>0</v>
      </c>
      <c r="CBS462" s="143">
        <f t="shared" si="193"/>
        <v>0</v>
      </c>
      <c r="CBT462" s="143">
        <f t="shared" si="193"/>
        <v>0</v>
      </c>
      <c r="CBU462" s="143">
        <f t="shared" si="193"/>
        <v>0</v>
      </c>
      <c r="CBV462" s="143">
        <f t="shared" si="193"/>
        <v>0</v>
      </c>
      <c r="CBW462" s="143">
        <f t="shared" si="193"/>
        <v>0</v>
      </c>
      <c r="CBX462" s="143">
        <f t="shared" si="193"/>
        <v>0</v>
      </c>
      <c r="CBY462" s="143">
        <f t="shared" si="193"/>
        <v>0</v>
      </c>
      <c r="CBZ462" s="143">
        <f t="shared" si="193"/>
        <v>0</v>
      </c>
      <c r="CCA462" s="143">
        <f t="shared" si="193"/>
        <v>0</v>
      </c>
      <c r="CCB462" s="143">
        <f t="shared" si="193"/>
        <v>0</v>
      </c>
      <c r="CCC462" s="143">
        <f t="shared" si="193"/>
        <v>0</v>
      </c>
      <c r="CCD462" s="143">
        <f t="shared" si="193"/>
        <v>0</v>
      </c>
      <c r="CCE462" s="143">
        <f t="shared" si="193"/>
        <v>0</v>
      </c>
      <c r="CCF462" s="143">
        <f t="shared" si="193"/>
        <v>0</v>
      </c>
      <c r="CCG462" s="143">
        <f t="shared" si="193"/>
        <v>0</v>
      </c>
      <c r="CCH462" s="143">
        <f t="shared" si="193"/>
        <v>0</v>
      </c>
      <c r="CCI462" s="143">
        <f t="shared" si="193"/>
        <v>0</v>
      </c>
      <c r="CCJ462" s="143">
        <f t="shared" si="193"/>
        <v>0</v>
      </c>
      <c r="CCK462" s="143">
        <f t="shared" ref="CCK462:CEV462" si="194">CCK438</f>
        <v>0</v>
      </c>
      <c r="CCL462" s="143">
        <f t="shared" si="194"/>
        <v>0</v>
      </c>
      <c r="CCM462" s="143">
        <f t="shared" si="194"/>
        <v>0</v>
      </c>
      <c r="CCN462" s="143">
        <f t="shared" si="194"/>
        <v>0</v>
      </c>
      <c r="CCO462" s="143">
        <f t="shared" si="194"/>
        <v>0</v>
      </c>
      <c r="CCP462" s="143">
        <f t="shared" si="194"/>
        <v>0</v>
      </c>
      <c r="CCQ462" s="143">
        <f t="shared" si="194"/>
        <v>0</v>
      </c>
      <c r="CCR462" s="143">
        <f t="shared" si="194"/>
        <v>0</v>
      </c>
      <c r="CCS462" s="143">
        <f t="shared" si="194"/>
        <v>0</v>
      </c>
      <c r="CCT462" s="143">
        <f t="shared" si="194"/>
        <v>0</v>
      </c>
      <c r="CCU462" s="143">
        <f t="shared" si="194"/>
        <v>0</v>
      </c>
      <c r="CCV462" s="143">
        <f t="shared" si="194"/>
        <v>0</v>
      </c>
      <c r="CCW462" s="143">
        <f t="shared" si="194"/>
        <v>0</v>
      </c>
      <c r="CCX462" s="143">
        <f t="shared" si="194"/>
        <v>0</v>
      </c>
      <c r="CCY462" s="143">
        <f t="shared" si="194"/>
        <v>0</v>
      </c>
      <c r="CCZ462" s="143">
        <f t="shared" si="194"/>
        <v>0</v>
      </c>
      <c r="CDA462" s="143">
        <f t="shared" si="194"/>
        <v>0</v>
      </c>
      <c r="CDB462" s="143">
        <f t="shared" si="194"/>
        <v>0</v>
      </c>
      <c r="CDC462" s="143">
        <f t="shared" si="194"/>
        <v>0</v>
      </c>
      <c r="CDD462" s="143">
        <f t="shared" si="194"/>
        <v>0</v>
      </c>
      <c r="CDE462" s="143">
        <f t="shared" si="194"/>
        <v>0</v>
      </c>
      <c r="CDF462" s="143">
        <f t="shared" si="194"/>
        <v>0</v>
      </c>
      <c r="CDG462" s="143">
        <f t="shared" si="194"/>
        <v>0</v>
      </c>
      <c r="CDH462" s="143">
        <f t="shared" si="194"/>
        <v>0</v>
      </c>
      <c r="CDI462" s="143">
        <f t="shared" si="194"/>
        <v>0</v>
      </c>
      <c r="CDJ462" s="143">
        <f t="shared" si="194"/>
        <v>0</v>
      </c>
      <c r="CDK462" s="143">
        <f t="shared" si="194"/>
        <v>0</v>
      </c>
      <c r="CDL462" s="143">
        <f t="shared" si="194"/>
        <v>0</v>
      </c>
      <c r="CDM462" s="143">
        <f t="shared" si="194"/>
        <v>0</v>
      </c>
      <c r="CDN462" s="143">
        <f t="shared" si="194"/>
        <v>0</v>
      </c>
      <c r="CDO462" s="143">
        <f t="shared" si="194"/>
        <v>0</v>
      </c>
      <c r="CDP462" s="143">
        <f t="shared" si="194"/>
        <v>0</v>
      </c>
      <c r="CDQ462" s="143">
        <f t="shared" si="194"/>
        <v>0</v>
      </c>
      <c r="CDR462" s="143">
        <f t="shared" si="194"/>
        <v>0</v>
      </c>
      <c r="CDS462" s="143">
        <f t="shared" si="194"/>
        <v>0</v>
      </c>
      <c r="CDT462" s="143">
        <f t="shared" si="194"/>
        <v>0</v>
      </c>
      <c r="CDU462" s="143">
        <f t="shared" si="194"/>
        <v>0</v>
      </c>
      <c r="CDV462" s="143">
        <f t="shared" si="194"/>
        <v>0</v>
      </c>
      <c r="CDW462" s="143">
        <f t="shared" si="194"/>
        <v>0</v>
      </c>
      <c r="CDX462" s="143">
        <f t="shared" si="194"/>
        <v>0</v>
      </c>
      <c r="CDY462" s="143">
        <f t="shared" si="194"/>
        <v>0</v>
      </c>
      <c r="CDZ462" s="143">
        <f t="shared" si="194"/>
        <v>0</v>
      </c>
      <c r="CEA462" s="143">
        <f t="shared" si="194"/>
        <v>0</v>
      </c>
      <c r="CEB462" s="143">
        <f t="shared" si="194"/>
        <v>0</v>
      </c>
      <c r="CEC462" s="143">
        <f t="shared" si="194"/>
        <v>0</v>
      </c>
      <c r="CED462" s="143">
        <f t="shared" si="194"/>
        <v>0</v>
      </c>
      <c r="CEE462" s="143">
        <f t="shared" si="194"/>
        <v>0</v>
      </c>
      <c r="CEF462" s="143">
        <f t="shared" si="194"/>
        <v>0</v>
      </c>
      <c r="CEG462" s="143">
        <f t="shared" si="194"/>
        <v>0</v>
      </c>
      <c r="CEH462" s="143">
        <f t="shared" si="194"/>
        <v>0</v>
      </c>
      <c r="CEI462" s="143">
        <f t="shared" si="194"/>
        <v>0</v>
      </c>
      <c r="CEJ462" s="143">
        <f t="shared" si="194"/>
        <v>0</v>
      </c>
      <c r="CEK462" s="143">
        <f t="shared" si="194"/>
        <v>0</v>
      </c>
      <c r="CEL462" s="143">
        <f t="shared" si="194"/>
        <v>0</v>
      </c>
      <c r="CEM462" s="143">
        <f t="shared" si="194"/>
        <v>0</v>
      </c>
      <c r="CEN462" s="143">
        <f t="shared" si="194"/>
        <v>0</v>
      </c>
      <c r="CEO462" s="143">
        <f t="shared" si="194"/>
        <v>0</v>
      </c>
      <c r="CEP462" s="143">
        <f t="shared" si="194"/>
        <v>0</v>
      </c>
      <c r="CEQ462" s="143">
        <f t="shared" si="194"/>
        <v>0</v>
      </c>
      <c r="CER462" s="143">
        <f t="shared" si="194"/>
        <v>0</v>
      </c>
      <c r="CES462" s="143">
        <f t="shared" si="194"/>
        <v>0</v>
      </c>
      <c r="CET462" s="143">
        <f t="shared" si="194"/>
        <v>0</v>
      </c>
      <c r="CEU462" s="143">
        <f t="shared" si="194"/>
        <v>0</v>
      </c>
      <c r="CEV462" s="143">
        <f t="shared" si="194"/>
        <v>0</v>
      </c>
      <c r="CEW462" s="143">
        <f t="shared" ref="CEW462:CHH462" si="195">CEW438</f>
        <v>0</v>
      </c>
      <c r="CEX462" s="143">
        <f t="shared" si="195"/>
        <v>0</v>
      </c>
      <c r="CEY462" s="143">
        <f t="shared" si="195"/>
        <v>0</v>
      </c>
      <c r="CEZ462" s="143">
        <f t="shared" si="195"/>
        <v>0</v>
      </c>
      <c r="CFA462" s="143">
        <f t="shared" si="195"/>
        <v>0</v>
      </c>
      <c r="CFB462" s="143">
        <f t="shared" si="195"/>
        <v>0</v>
      </c>
      <c r="CFC462" s="143">
        <f t="shared" si="195"/>
        <v>0</v>
      </c>
      <c r="CFD462" s="143">
        <f t="shared" si="195"/>
        <v>0</v>
      </c>
      <c r="CFE462" s="143">
        <f t="shared" si="195"/>
        <v>0</v>
      </c>
      <c r="CFF462" s="143">
        <f t="shared" si="195"/>
        <v>0</v>
      </c>
      <c r="CFG462" s="143">
        <f t="shared" si="195"/>
        <v>0</v>
      </c>
      <c r="CFH462" s="143">
        <f t="shared" si="195"/>
        <v>0</v>
      </c>
      <c r="CFI462" s="143">
        <f t="shared" si="195"/>
        <v>0</v>
      </c>
      <c r="CFJ462" s="143">
        <f t="shared" si="195"/>
        <v>0</v>
      </c>
      <c r="CFK462" s="143">
        <f t="shared" si="195"/>
        <v>0</v>
      </c>
      <c r="CFL462" s="143">
        <f t="shared" si="195"/>
        <v>0</v>
      </c>
      <c r="CFM462" s="143">
        <f t="shared" si="195"/>
        <v>0</v>
      </c>
      <c r="CFN462" s="143">
        <f t="shared" si="195"/>
        <v>0</v>
      </c>
      <c r="CFO462" s="143">
        <f t="shared" si="195"/>
        <v>0</v>
      </c>
      <c r="CFP462" s="143">
        <f t="shared" si="195"/>
        <v>0</v>
      </c>
      <c r="CFQ462" s="143">
        <f t="shared" si="195"/>
        <v>0</v>
      </c>
      <c r="CFR462" s="143">
        <f t="shared" si="195"/>
        <v>0</v>
      </c>
      <c r="CFS462" s="143">
        <f t="shared" si="195"/>
        <v>0</v>
      </c>
      <c r="CFT462" s="143">
        <f t="shared" si="195"/>
        <v>0</v>
      </c>
      <c r="CFU462" s="143">
        <f t="shared" si="195"/>
        <v>0</v>
      </c>
      <c r="CFV462" s="143">
        <f t="shared" si="195"/>
        <v>0</v>
      </c>
      <c r="CFW462" s="143">
        <f t="shared" si="195"/>
        <v>0</v>
      </c>
      <c r="CFX462" s="143">
        <f t="shared" si="195"/>
        <v>0</v>
      </c>
      <c r="CFY462" s="143">
        <f t="shared" si="195"/>
        <v>0</v>
      </c>
      <c r="CFZ462" s="143">
        <f t="shared" si="195"/>
        <v>0</v>
      </c>
      <c r="CGA462" s="143">
        <f t="shared" si="195"/>
        <v>0</v>
      </c>
      <c r="CGB462" s="143">
        <f t="shared" si="195"/>
        <v>0</v>
      </c>
      <c r="CGC462" s="143">
        <f t="shared" si="195"/>
        <v>0</v>
      </c>
      <c r="CGD462" s="143">
        <f t="shared" si="195"/>
        <v>0</v>
      </c>
      <c r="CGE462" s="143">
        <f t="shared" si="195"/>
        <v>0</v>
      </c>
      <c r="CGF462" s="143">
        <f t="shared" si="195"/>
        <v>0</v>
      </c>
      <c r="CGG462" s="143">
        <f t="shared" si="195"/>
        <v>0</v>
      </c>
      <c r="CGH462" s="143">
        <f t="shared" si="195"/>
        <v>0</v>
      </c>
      <c r="CGI462" s="143">
        <f t="shared" si="195"/>
        <v>0</v>
      </c>
      <c r="CGJ462" s="143">
        <f t="shared" si="195"/>
        <v>0</v>
      </c>
      <c r="CGK462" s="143">
        <f t="shared" si="195"/>
        <v>0</v>
      </c>
      <c r="CGL462" s="143">
        <f t="shared" si="195"/>
        <v>0</v>
      </c>
      <c r="CGM462" s="143">
        <f t="shared" si="195"/>
        <v>0</v>
      </c>
      <c r="CGN462" s="143">
        <f t="shared" si="195"/>
        <v>0</v>
      </c>
      <c r="CGO462" s="143">
        <f t="shared" si="195"/>
        <v>0</v>
      </c>
      <c r="CGP462" s="143">
        <f t="shared" si="195"/>
        <v>0</v>
      </c>
      <c r="CGQ462" s="143">
        <f t="shared" si="195"/>
        <v>0</v>
      </c>
      <c r="CGR462" s="143">
        <f t="shared" si="195"/>
        <v>0</v>
      </c>
      <c r="CGS462" s="143">
        <f t="shared" si="195"/>
        <v>0</v>
      </c>
      <c r="CGT462" s="143">
        <f t="shared" si="195"/>
        <v>0</v>
      </c>
      <c r="CGU462" s="143">
        <f t="shared" si="195"/>
        <v>0</v>
      </c>
      <c r="CGV462" s="143">
        <f t="shared" si="195"/>
        <v>0</v>
      </c>
      <c r="CGW462" s="143">
        <f t="shared" si="195"/>
        <v>0</v>
      </c>
      <c r="CGX462" s="143">
        <f t="shared" si="195"/>
        <v>0</v>
      </c>
      <c r="CGY462" s="143">
        <f t="shared" si="195"/>
        <v>0</v>
      </c>
      <c r="CGZ462" s="143">
        <f t="shared" si="195"/>
        <v>0</v>
      </c>
      <c r="CHA462" s="143">
        <f t="shared" si="195"/>
        <v>0</v>
      </c>
      <c r="CHB462" s="143">
        <f t="shared" si="195"/>
        <v>0</v>
      </c>
      <c r="CHC462" s="143">
        <f t="shared" si="195"/>
        <v>0</v>
      </c>
      <c r="CHD462" s="143">
        <f t="shared" si="195"/>
        <v>0</v>
      </c>
      <c r="CHE462" s="143">
        <f t="shared" si="195"/>
        <v>0</v>
      </c>
      <c r="CHF462" s="143">
        <f t="shared" si="195"/>
        <v>0</v>
      </c>
      <c r="CHG462" s="143">
        <f t="shared" si="195"/>
        <v>0</v>
      </c>
      <c r="CHH462" s="143">
        <f t="shared" si="195"/>
        <v>0</v>
      </c>
      <c r="CHI462" s="143">
        <f t="shared" ref="CHI462:CJT462" si="196">CHI438</f>
        <v>0</v>
      </c>
      <c r="CHJ462" s="143">
        <f t="shared" si="196"/>
        <v>0</v>
      </c>
      <c r="CHK462" s="143">
        <f t="shared" si="196"/>
        <v>0</v>
      </c>
      <c r="CHL462" s="143">
        <f t="shared" si="196"/>
        <v>0</v>
      </c>
      <c r="CHM462" s="143">
        <f t="shared" si="196"/>
        <v>0</v>
      </c>
      <c r="CHN462" s="143">
        <f t="shared" si="196"/>
        <v>0</v>
      </c>
      <c r="CHO462" s="143">
        <f t="shared" si="196"/>
        <v>0</v>
      </c>
      <c r="CHP462" s="143">
        <f t="shared" si="196"/>
        <v>0</v>
      </c>
      <c r="CHQ462" s="143">
        <f t="shared" si="196"/>
        <v>0</v>
      </c>
      <c r="CHR462" s="143">
        <f t="shared" si="196"/>
        <v>0</v>
      </c>
      <c r="CHS462" s="143">
        <f t="shared" si="196"/>
        <v>0</v>
      </c>
      <c r="CHT462" s="143">
        <f t="shared" si="196"/>
        <v>0</v>
      </c>
      <c r="CHU462" s="143">
        <f t="shared" si="196"/>
        <v>0</v>
      </c>
      <c r="CHV462" s="143">
        <f t="shared" si="196"/>
        <v>0</v>
      </c>
      <c r="CHW462" s="143">
        <f t="shared" si="196"/>
        <v>0</v>
      </c>
      <c r="CHX462" s="143">
        <f t="shared" si="196"/>
        <v>0</v>
      </c>
      <c r="CHY462" s="143">
        <f t="shared" si="196"/>
        <v>0</v>
      </c>
      <c r="CHZ462" s="143">
        <f t="shared" si="196"/>
        <v>0</v>
      </c>
      <c r="CIA462" s="143">
        <f t="shared" si="196"/>
        <v>0</v>
      </c>
      <c r="CIB462" s="143">
        <f t="shared" si="196"/>
        <v>0</v>
      </c>
      <c r="CIC462" s="143">
        <f t="shared" si="196"/>
        <v>0</v>
      </c>
      <c r="CID462" s="143">
        <f t="shared" si="196"/>
        <v>0</v>
      </c>
      <c r="CIE462" s="143">
        <f t="shared" si="196"/>
        <v>0</v>
      </c>
      <c r="CIF462" s="143">
        <f t="shared" si="196"/>
        <v>0</v>
      </c>
      <c r="CIG462" s="143">
        <f t="shared" si="196"/>
        <v>0</v>
      </c>
      <c r="CIH462" s="143">
        <f t="shared" si="196"/>
        <v>0</v>
      </c>
      <c r="CII462" s="143">
        <f t="shared" si="196"/>
        <v>0</v>
      </c>
      <c r="CIJ462" s="143">
        <f t="shared" si="196"/>
        <v>0</v>
      </c>
      <c r="CIK462" s="143">
        <f t="shared" si="196"/>
        <v>0</v>
      </c>
      <c r="CIL462" s="143">
        <f t="shared" si="196"/>
        <v>0</v>
      </c>
      <c r="CIM462" s="143">
        <f t="shared" si="196"/>
        <v>0</v>
      </c>
      <c r="CIN462" s="143">
        <f t="shared" si="196"/>
        <v>0</v>
      </c>
      <c r="CIO462" s="143">
        <f t="shared" si="196"/>
        <v>0</v>
      </c>
      <c r="CIP462" s="143">
        <f t="shared" si="196"/>
        <v>0</v>
      </c>
      <c r="CIQ462" s="143">
        <f t="shared" si="196"/>
        <v>0</v>
      </c>
      <c r="CIR462" s="143">
        <f t="shared" si="196"/>
        <v>0</v>
      </c>
      <c r="CIS462" s="143">
        <f t="shared" si="196"/>
        <v>0</v>
      </c>
      <c r="CIT462" s="143">
        <f t="shared" si="196"/>
        <v>0</v>
      </c>
      <c r="CIU462" s="143">
        <f t="shared" si="196"/>
        <v>0</v>
      </c>
      <c r="CIV462" s="143">
        <f t="shared" si="196"/>
        <v>0</v>
      </c>
      <c r="CIW462" s="143">
        <f t="shared" si="196"/>
        <v>0</v>
      </c>
      <c r="CIX462" s="143">
        <f t="shared" si="196"/>
        <v>0</v>
      </c>
      <c r="CIY462" s="143">
        <f t="shared" si="196"/>
        <v>0</v>
      </c>
      <c r="CIZ462" s="143">
        <f t="shared" si="196"/>
        <v>0</v>
      </c>
      <c r="CJA462" s="143">
        <f t="shared" si="196"/>
        <v>0</v>
      </c>
      <c r="CJB462" s="143">
        <f t="shared" si="196"/>
        <v>0</v>
      </c>
      <c r="CJC462" s="143">
        <f t="shared" si="196"/>
        <v>0</v>
      </c>
      <c r="CJD462" s="143">
        <f t="shared" si="196"/>
        <v>0</v>
      </c>
      <c r="CJE462" s="143">
        <f t="shared" si="196"/>
        <v>0</v>
      </c>
      <c r="CJF462" s="143">
        <f t="shared" si="196"/>
        <v>0</v>
      </c>
      <c r="CJG462" s="143">
        <f t="shared" si="196"/>
        <v>0</v>
      </c>
      <c r="CJH462" s="143">
        <f t="shared" si="196"/>
        <v>0</v>
      </c>
      <c r="CJI462" s="143">
        <f t="shared" si="196"/>
        <v>0</v>
      </c>
      <c r="CJJ462" s="143">
        <f t="shared" si="196"/>
        <v>0</v>
      </c>
      <c r="CJK462" s="143">
        <f t="shared" si="196"/>
        <v>0</v>
      </c>
      <c r="CJL462" s="143">
        <f t="shared" si="196"/>
        <v>0</v>
      </c>
      <c r="CJM462" s="143">
        <f t="shared" si="196"/>
        <v>0</v>
      </c>
      <c r="CJN462" s="143">
        <f t="shared" si="196"/>
        <v>0</v>
      </c>
      <c r="CJO462" s="143">
        <f t="shared" si="196"/>
        <v>0</v>
      </c>
      <c r="CJP462" s="143">
        <f t="shared" si="196"/>
        <v>0</v>
      </c>
      <c r="CJQ462" s="143">
        <f t="shared" si="196"/>
        <v>0</v>
      </c>
      <c r="CJR462" s="143">
        <f t="shared" si="196"/>
        <v>0</v>
      </c>
      <c r="CJS462" s="143">
        <f t="shared" si="196"/>
        <v>0</v>
      </c>
      <c r="CJT462" s="143">
        <f t="shared" si="196"/>
        <v>0</v>
      </c>
      <c r="CJU462" s="143">
        <f t="shared" ref="CJU462:CMF462" si="197">CJU438</f>
        <v>0</v>
      </c>
      <c r="CJV462" s="143">
        <f t="shared" si="197"/>
        <v>0</v>
      </c>
      <c r="CJW462" s="143">
        <f t="shared" si="197"/>
        <v>0</v>
      </c>
      <c r="CJX462" s="143">
        <f t="shared" si="197"/>
        <v>0</v>
      </c>
      <c r="CJY462" s="143">
        <f t="shared" si="197"/>
        <v>0</v>
      </c>
      <c r="CJZ462" s="143">
        <f t="shared" si="197"/>
        <v>0</v>
      </c>
      <c r="CKA462" s="143">
        <f t="shared" si="197"/>
        <v>0</v>
      </c>
      <c r="CKB462" s="143">
        <f t="shared" si="197"/>
        <v>0</v>
      </c>
      <c r="CKC462" s="143">
        <f t="shared" si="197"/>
        <v>0</v>
      </c>
      <c r="CKD462" s="143">
        <f t="shared" si="197"/>
        <v>0</v>
      </c>
      <c r="CKE462" s="143">
        <f t="shared" si="197"/>
        <v>0</v>
      </c>
      <c r="CKF462" s="143">
        <f t="shared" si="197"/>
        <v>0</v>
      </c>
      <c r="CKG462" s="143">
        <f t="shared" si="197"/>
        <v>0</v>
      </c>
      <c r="CKH462" s="143">
        <f t="shared" si="197"/>
        <v>0</v>
      </c>
      <c r="CKI462" s="143">
        <f t="shared" si="197"/>
        <v>0</v>
      </c>
      <c r="CKJ462" s="143">
        <f t="shared" si="197"/>
        <v>0</v>
      </c>
      <c r="CKK462" s="143">
        <f t="shared" si="197"/>
        <v>0</v>
      </c>
      <c r="CKL462" s="143">
        <f t="shared" si="197"/>
        <v>0</v>
      </c>
      <c r="CKM462" s="143">
        <f t="shared" si="197"/>
        <v>0</v>
      </c>
      <c r="CKN462" s="143">
        <f t="shared" si="197"/>
        <v>0</v>
      </c>
      <c r="CKO462" s="143">
        <f t="shared" si="197"/>
        <v>0</v>
      </c>
      <c r="CKP462" s="143">
        <f t="shared" si="197"/>
        <v>0</v>
      </c>
      <c r="CKQ462" s="143">
        <f t="shared" si="197"/>
        <v>0</v>
      </c>
      <c r="CKR462" s="143">
        <f t="shared" si="197"/>
        <v>0</v>
      </c>
      <c r="CKS462" s="143">
        <f t="shared" si="197"/>
        <v>0</v>
      </c>
      <c r="CKT462" s="143">
        <f t="shared" si="197"/>
        <v>0</v>
      </c>
      <c r="CKU462" s="143">
        <f t="shared" si="197"/>
        <v>0</v>
      </c>
      <c r="CKV462" s="143">
        <f t="shared" si="197"/>
        <v>0</v>
      </c>
      <c r="CKW462" s="143">
        <f t="shared" si="197"/>
        <v>0</v>
      </c>
      <c r="CKX462" s="143">
        <f t="shared" si="197"/>
        <v>0</v>
      </c>
      <c r="CKY462" s="143">
        <f t="shared" si="197"/>
        <v>0</v>
      </c>
      <c r="CKZ462" s="143">
        <f t="shared" si="197"/>
        <v>0</v>
      </c>
      <c r="CLA462" s="143">
        <f t="shared" si="197"/>
        <v>0</v>
      </c>
      <c r="CLB462" s="143">
        <f t="shared" si="197"/>
        <v>0</v>
      </c>
      <c r="CLC462" s="143">
        <f t="shared" si="197"/>
        <v>0</v>
      </c>
      <c r="CLD462" s="143">
        <f t="shared" si="197"/>
        <v>0</v>
      </c>
      <c r="CLE462" s="143">
        <f t="shared" si="197"/>
        <v>0</v>
      </c>
      <c r="CLF462" s="143">
        <f t="shared" si="197"/>
        <v>0</v>
      </c>
      <c r="CLG462" s="143">
        <f t="shared" si="197"/>
        <v>0</v>
      </c>
      <c r="CLH462" s="143">
        <f t="shared" si="197"/>
        <v>0</v>
      </c>
      <c r="CLI462" s="143">
        <f t="shared" si="197"/>
        <v>0</v>
      </c>
      <c r="CLJ462" s="143">
        <f t="shared" si="197"/>
        <v>0</v>
      </c>
      <c r="CLK462" s="143">
        <f t="shared" si="197"/>
        <v>0</v>
      </c>
      <c r="CLL462" s="143">
        <f t="shared" si="197"/>
        <v>0</v>
      </c>
      <c r="CLM462" s="143">
        <f t="shared" si="197"/>
        <v>0</v>
      </c>
      <c r="CLN462" s="143">
        <f t="shared" si="197"/>
        <v>0</v>
      </c>
      <c r="CLO462" s="143">
        <f t="shared" si="197"/>
        <v>0</v>
      </c>
      <c r="CLP462" s="143">
        <f t="shared" si="197"/>
        <v>0</v>
      </c>
      <c r="CLQ462" s="143">
        <f t="shared" si="197"/>
        <v>0</v>
      </c>
      <c r="CLR462" s="143">
        <f t="shared" si="197"/>
        <v>0</v>
      </c>
      <c r="CLS462" s="143">
        <f t="shared" si="197"/>
        <v>0</v>
      </c>
      <c r="CLT462" s="143">
        <f t="shared" si="197"/>
        <v>0</v>
      </c>
      <c r="CLU462" s="143">
        <f t="shared" si="197"/>
        <v>0</v>
      </c>
      <c r="CLV462" s="143">
        <f t="shared" si="197"/>
        <v>0</v>
      </c>
      <c r="CLW462" s="143">
        <f t="shared" si="197"/>
        <v>0</v>
      </c>
      <c r="CLX462" s="143">
        <f t="shared" si="197"/>
        <v>0</v>
      </c>
      <c r="CLY462" s="143">
        <f t="shared" si="197"/>
        <v>0</v>
      </c>
      <c r="CLZ462" s="143">
        <f t="shared" si="197"/>
        <v>0</v>
      </c>
      <c r="CMA462" s="143">
        <f t="shared" si="197"/>
        <v>0</v>
      </c>
      <c r="CMB462" s="143">
        <f t="shared" si="197"/>
        <v>0</v>
      </c>
      <c r="CMC462" s="143">
        <f t="shared" si="197"/>
        <v>0</v>
      </c>
      <c r="CMD462" s="143">
        <f t="shared" si="197"/>
        <v>0</v>
      </c>
      <c r="CME462" s="143">
        <f t="shared" si="197"/>
        <v>0</v>
      </c>
      <c r="CMF462" s="143">
        <f t="shared" si="197"/>
        <v>0</v>
      </c>
      <c r="CMG462" s="143">
        <f t="shared" ref="CMG462:COR462" si="198">CMG438</f>
        <v>0</v>
      </c>
      <c r="CMH462" s="143">
        <f t="shared" si="198"/>
        <v>0</v>
      </c>
      <c r="CMI462" s="143">
        <f t="shared" si="198"/>
        <v>0</v>
      </c>
      <c r="CMJ462" s="143">
        <f t="shared" si="198"/>
        <v>0</v>
      </c>
      <c r="CMK462" s="143">
        <f t="shared" si="198"/>
        <v>0</v>
      </c>
      <c r="CML462" s="143">
        <f t="shared" si="198"/>
        <v>0</v>
      </c>
      <c r="CMM462" s="143">
        <f t="shared" si="198"/>
        <v>0</v>
      </c>
      <c r="CMN462" s="143">
        <f t="shared" si="198"/>
        <v>0</v>
      </c>
      <c r="CMO462" s="143">
        <f t="shared" si="198"/>
        <v>0</v>
      </c>
      <c r="CMP462" s="143">
        <f t="shared" si="198"/>
        <v>0</v>
      </c>
      <c r="CMQ462" s="143">
        <f t="shared" si="198"/>
        <v>0</v>
      </c>
      <c r="CMR462" s="143">
        <f t="shared" si="198"/>
        <v>0</v>
      </c>
      <c r="CMS462" s="143">
        <f t="shared" si="198"/>
        <v>0</v>
      </c>
      <c r="CMT462" s="143">
        <f t="shared" si="198"/>
        <v>0</v>
      </c>
      <c r="CMU462" s="143">
        <f t="shared" si="198"/>
        <v>0</v>
      </c>
      <c r="CMV462" s="143">
        <f t="shared" si="198"/>
        <v>0</v>
      </c>
      <c r="CMW462" s="143">
        <f t="shared" si="198"/>
        <v>0</v>
      </c>
      <c r="CMX462" s="143">
        <f t="shared" si="198"/>
        <v>0</v>
      </c>
      <c r="CMY462" s="143">
        <f t="shared" si="198"/>
        <v>0</v>
      </c>
      <c r="CMZ462" s="143">
        <f t="shared" si="198"/>
        <v>0</v>
      </c>
      <c r="CNA462" s="143">
        <f t="shared" si="198"/>
        <v>0</v>
      </c>
      <c r="CNB462" s="143">
        <f t="shared" si="198"/>
        <v>0</v>
      </c>
      <c r="CNC462" s="143">
        <f t="shared" si="198"/>
        <v>0</v>
      </c>
      <c r="CND462" s="143">
        <f t="shared" si="198"/>
        <v>0</v>
      </c>
      <c r="CNE462" s="143">
        <f t="shared" si="198"/>
        <v>0</v>
      </c>
      <c r="CNF462" s="143">
        <f t="shared" si="198"/>
        <v>0</v>
      </c>
      <c r="CNG462" s="143">
        <f t="shared" si="198"/>
        <v>0</v>
      </c>
      <c r="CNH462" s="143">
        <f t="shared" si="198"/>
        <v>0</v>
      </c>
      <c r="CNI462" s="143">
        <f t="shared" si="198"/>
        <v>0</v>
      </c>
      <c r="CNJ462" s="143">
        <f t="shared" si="198"/>
        <v>0</v>
      </c>
      <c r="CNK462" s="143">
        <f t="shared" si="198"/>
        <v>0</v>
      </c>
      <c r="CNL462" s="143">
        <f t="shared" si="198"/>
        <v>0</v>
      </c>
      <c r="CNM462" s="143">
        <f t="shared" si="198"/>
        <v>0</v>
      </c>
      <c r="CNN462" s="143">
        <f t="shared" si="198"/>
        <v>0</v>
      </c>
      <c r="CNO462" s="143">
        <f t="shared" si="198"/>
        <v>0</v>
      </c>
      <c r="CNP462" s="143">
        <f t="shared" si="198"/>
        <v>0</v>
      </c>
      <c r="CNQ462" s="143">
        <f t="shared" si="198"/>
        <v>0</v>
      </c>
      <c r="CNR462" s="143">
        <f t="shared" si="198"/>
        <v>0</v>
      </c>
      <c r="CNS462" s="143">
        <f t="shared" si="198"/>
        <v>0</v>
      </c>
      <c r="CNT462" s="143">
        <f t="shared" si="198"/>
        <v>0</v>
      </c>
      <c r="CNU462" s="143">
        <f t="shared" si="198"/>
        <v>0</v>
      </c>
      <c r="CNV462" s="143">
        <f t="shared" si="198"/>
        <v>0</v>
      </c>
      <c r="CNW462" s="143">
        <f t="shared" si="198"/>
        <v>0</v>
      </c>
      <c r="CNX462" s="143">
        <f t="shared" si="198"/>
        <v>0</v>
      </c>
      <c r="CNY462" s="143">
        <f t="shared" si="198"/>
        <v>0</v>
      </c>
      <c r="CNZ462" s="143">
        <f t="shared" si="198"/>
        <v>0</v>
      </c>
      <c r="COA462" s="143">
        <f t="shared" si="198"/>
        <v>0</v>
      </c>
      <c r="COB462" s="143">
        <f t="shared" si="198"/>
        <v>0</v>
      </c>
      <c r="COC462" s="143">
        <f t="shared" si="198"/>
        <v>0</v>
      </c>
      <c r="COD462" s="143">
        <f t="shared" si="198"/>
        <v>0</v>
      </c>
      <c r="COE462" s="143">
        <f t="shared" si="198"/>
        <v>0</v>
      </c>
      <c r="COF462" s="143">
        <f t="shared" si="198"/>
        <v>0</v>
      </c>
      <c r="COG462" s="143">
        <f t="shared" si="198"/>
        <v>0</v>
      </c>
      <c r="COH462" s="143">
        <f t="shared" si="198"/>
        <v>0</v>
      </c>
      <c r="COI462" s="143">
        <f t="shared" si="198"/>
        <v>0</v>
      </c>
      <c r="COJ462" s="143">
        <f t="shared" si="198"/>
        <v>0</v>
      </c>
      <c r="COK462" s="143">
        <f t="shared" si="198"/>
        <v>0</v>
      </c>
      <c r="COL462" s="143">
        <f t="shared" si="198"/>
        <v>0</v>
      </c>
      <c r="COM462" s="143">
        <f t="shared" si="198"/>
        <v>0</v>
      </c>
      <c r="CON462" s="143">
        <f t="shared" si="198"/>
        <v>0</v>
      </c>
      <c r="COO462" s="143">
        <f t="shared" si="198"/>
        <v>0</v>
      </c>
      <c r="COP462" s="143">
        <f t="shared" si="198"/>
        <v>0</v>
      </c>
      <c r="COQ462" s="143">
        <f t="shared" si="198"/>
        <v>0</v>
      </c>
      <c r="COR462" s="143">
        <f t="shared" si="198"/>
        <v>0</v>
      </c>
      <c r="COS462" s="143">
        <f t="shared" ref="COS462:CRD462" si="199">COS438</f>
        <v>0</v>
      </c>
      <c r="COT462" s="143">
        <f t="shared" si="199"/>
        <v>0</v>
      </c>
      <c r="COU462" s="143">
        <f t="shared" si="199"/>
        <v>0</v>
      </c>
      <c r="COV462" s="143">
        <f t="shared" si="199"/>
        <v>0</v>
      </c>
      <c r="COW462" s="143">
        <f t="shared" si="199"/>
        <v>0</v>
      </c>
      <c r="COX462" s="143">
        <f t="shared" si="199"/>
        <v>0</v>
      </c>
      <c r="COY462" s="143">
        <f t="shared" si="199"/>
        <v>0</v>
      </c>
      <c r="COZ462" s="143">
        <f t="shared" si="199"/>
        <v>0</v>
      </c>
      <c r="CPA462" s="143">
        <f t="shared" si="199"/>
        <v>0</v>
      </c>
      <c r="CPB462" s="143">
        <f t="shared" si="199"/>
        <v>0</v>
      </c>
      <c r="CPC462" s="143">
        <f t="shared" si="199"/>
        <v>0</v>
      </c>
      <c r="CPD462" s="143">
        <f t="shared" si="199"/>
        <v>0</v>
      </c>
      <c r="CPE462" s="143">
        <f t="shared" si="199"/>
        <v>0</v>
      </c>
      <c r="CPF462" s="143">
        <f t="shared" si="199"/>
        <v>0</v>
      </c>
      <c r="CPG462" s="143">
        <f t="shared" si="199"/>
        <v>0</v>
      </c>
      <c r="CPH462" s="143">
        <f t="shared" si="199"/>
        <v>0</v>
      </c>
      <c r="CPI462" s="143">
        <f t="shared" si="199"/>
        <v>0</v>
      </c>
      <c r="CPJ462" s="143">
        <f t="shared" si="199"/>
        <v>0</v>
      </c>
      <c r="CPK462" s="143">
        <f t="shared" si="199"/>
        <v>0</v>
      </c>
      <c r="CPL462" s="143">
        <f t="shared" si="199"/>
        <v>0</v>
      </c>
      <c r="CPM462" s="143">
        <f t="shared" si="199"/>
        <v>0</v>
      </c>
      <c r="CPN462" s="143">
        <f t="shared" si="199"/>
        <v>0</v>
      </c>
      <c r="CPO462" s="143">
        <f t="shared" si="199"/>
        <v>0</v>
      </c>
      <c r="CPP462" s="143">
        <f t="shared" si="199"/>
        <v>0</v>
      </c>
      <c r="CPQ462" s="143">
        <f t="shared" si="199"/>
        <v>0</v>
      </c>
      <c r="CPR462" s="143">
        <f t="shared" si="199"/>
        <v>0</v>
      </c>
      <c r="CPS462" s="143">
        <f t="shared" si="199"/>
        <v>0</v>
      </c>
      <c r="CPT462" s="143">
        <f t="shared" si="199"/>
        <v>0</v>
      </c>
      <c r="CPU462" s="143">
        <f t="shared" si="199"/>
        <v>0</v>
      </c>
      <c r="CPV462" s="143">
        <f t="shared" si="199"/>
        <v>0</v>
      </c>
      <c r="CPW462" s="143">
        <f t="shared" si="199"/>
        <v>0</v>
      </c>
      <c r="CPX462" s="143">
        <f t="shared" si="199"/>
        <v>0</v>
      </c>
      <c r="CPY462" s="143">
        <f t="shared" si="199"/>
        <v>0</v>
      </c>
      <c r="CPZ462" s="143">
        <f t="shared" si="199"/>
        <v>0</v>
      </c>
      <c r="CQA462" s="143">
        <f t="shared" si="199"/>
        <v>0</v>
      </c>
      <c r="CQB462" s="143">
        <f t="shared" si="199"/>
        <v>0</v>
      </c>
      <c r="CQC462" s="143">
        <f t="shared" si="199"/>
        <v>0</v>
      </c>
      <c r="CQD462" s="143">
        <f t="shared" si="199"/>
        <v>0</v>
      </c>
      <c r="CQE462" s="143">
        <f t="shared" si="199"/>
        <v>0</v>
      </c>
      <c r="CQF462" s="143">
        <f t="shared" si="199"/>
        <v>0</v>
      </c>
      <c r="CQG462" s="143">
        <f t="shared" si="199"/>
        <v>0</v>
      </c>
      <c r="CQH462" s="143">
        <f t="shared" si="199"/>
        <v>0</v>
      </c>
      <c r="CQI462" s="143">
        <f t="shared" si="199"/>
        <v>0</v>
      </c>
      <c r="CQJ462" s="143">
        <f t="shared" si="199"/>
        <v>0</v>
      </c>
      <c r="CQK462" s="143">
        <f t="shared" si="199"/>
        <v>0</v>
      </c>
      <c r="CQL462" s="143">
        <f t="shared" si="199"/>
        <v>0</v>
      </c>
      <c r="CQM462" s="143">
        <f t="shared" si="199"/>
        <v>0</v>
      </c>
      <c r="CQN462" s="143">
        <f t="shared" si="199"/>
        <v>0</v>
      </c>
      <c r="CQO462" s="143">
        <f t="shared" si="199"/>
        <v>0</v>
      </c>
      <c r="CQP462" s="143">
        <f t="shared" si="199"/>
        <v>0</v>
      </c>
      <c r="CQQ462" s="143">
        <f t="shared" si="199"/>
        <v>0</v>
      </c>
      <c r="CQR462" s="143">
        <f t="shared" si="199"/>
        <v>0</v>
      </c>
      <c r="CQS462" s="143">
        <f t="shared" si="199"/>
        <v>0</v>
      </c>
      <c r="CQT462" s="143">
        <f t="shared" si="199"/>
        <v>0</v>
      </c>
      <c r="CQU462" s="143">
        <f t="shared" si="199"/>
        <v>0</v>
      </c>
      <c r="CQV462" s="143">
        <f t="shared" si="199"/>
        <v>0</v>
      </c>
      <c r="CQW462" s="143">
        <f t="shared" si="199"/>
        <v>0</v>
      </c>
      <c r="CQX462" s="143">
        <f t="shared" si="199"/>
        <v>0</v>
      </c>
      <c r="CQY462" s="143">
        <f t="shared" si="199"/>
        <v>0</v>
      </c>
      <c r="CQZ462" s="143">
        <f t="shared" si="199"/>
        <v>0</v>
      </c>
      <c r="CRA462" s="143">
        <f t="shared" si="199"/>
        <v>0</v>
      </c>
      <c r="CRB462" s="143">
        <f t="shared" si="199"/>
        <v>0</v>
      </c>
      <c r="CRC462" s="143">
        <f t="shared" si="199"/>
        <v>0</v>
      </c>
      <c r="CRD462" s="143">
        <f t="shared" si="199"/>
        <v>0</v>
      </c>
      <c r="CRE462" s="143">
        <f t="shared" ref="CRE462:CTP462" si="200">CRE438</f>
        <v>0</v>
      </c>
      <c r="CRF462" s="143">
        <f t="shared" si="200"/>
        <v>0</v>
      </c>
      <c r="CRG462" s="143">
        <f t="shared" si="200"/>
        <v>0</v>
      </c>
      <c r="CRH462" s="143">
        <f t="shared" si="200"/>
        <v>0</v>
      </c>
      <c r="CRI462" s="143">
        <f t="shared" si="200"/>
        <v>0</v>
      </c>
      <c r="CRJ462" s="143">
        <f t="shared" si="200"/>
        <v>0</v>
      </c>
      <c r="CRK462" s="143">
        <f t="shared" si="200"/>
        <v>0</v>
      </c>
      <c r="CRL462" s="143">
        <f t="shared" si="200"/>
        <v>0</v>
      </c>
      <c r="CRM462" s="143">
        <f t="shared" si="200"/>
        <v>0</v>
      </c>
      <c r="CRN462" s="143">
        <f t="shared" si="200"/>
        <v>0</v>
      </c>
      <c r="CRO462" s="143">
        <f t="shared" si="200"/>
        <v>0</v>
      </c>
      <c r="CRP462" s="143">
        <f t="shared" si="200"/>
        <v>0</v>
      </c>
      <c r="CRQ462" s="143">
        <f t="shared" si="200"/>
        <v>0</v>
      </c>
      <c r="CRR462" s="143">
        <f t="shared" si="200"/>
        <v>0</v>
      </c>
      <c r="CRS462" s="143">
        <f t="shared" si="200"/>
        <v>0</v>
      </c>
      <c r="CRT462" s="143">
        <f t="shared" si="200"/>
        <v>0</v>
      </c>
      <c r="CRU462" s="143">
        <f t="shared" si="200"/>
        <v>0</v>
      </c>
      <c r="CRV462" s="143">
        <f t="shared" si="200"/>
        <v>0</v>
      </c>
      <c r="CRW462" s="143">
        <f t="shared" si="200"/>
        <v>0</v>
      </c>
      <c r="CRX462" s="143">
        <f t="shared" si="200"/>
        <v>0</v>
      </c>
      <c r="CRY462" s="143">
        <f t="shared" si="200"/>
        <v>0</v>
      </c>
      <c r="CRZ462" s="143">
        <f t="shared" si="200"/>
        <v>0</v>
      </c>
      <c r="CSA462" s="143">
        <f t="shared" si="200"/>
        <v>0</v>
      </c>
      <c r="CSB462" s="143">
        <f t="shared" si="200"/>
        <v>0</v>
      </c>
      <c r="CSC462" s="143">
        <f t="shared" si="200"/>
        <v>0</v>
      </c>
      <c r="CSD462" s="143">
        <f t="shared" si="200"/>
        <v>0</v>
      </c>
      <c r="CSE462" s="143">
        <f t="shared" si="200"/>
        <v>0</v>
      </c>
      <c r="CSF462" s="143">
        <f t="shared" si="200"/>
        <v>0</v>
      </c>
      <c r="CSG462" s="143">
        <f t="shared" si="200"/>
        <v>0</v>
      </c>
      <c r="CSH462" s="143">
        <f t="shared" si="200"/>
        <v>0</v>
      </c>
      <c r="CSI462" s="143">
        <f t="shared" si="200"/>
        <v>0</v>
      </c>
      <c r="CSJ462" s="143">
        <f t="shared" si="200"/>
        <v>0</v>
      </c>
      <c r="CSK462" s="143">
        <f t="shared" si="200"/>
        <v>0</v>
      </c>
      <c r="CSL462" s="143">
        <f t="shared" si="200"/>
        <v>0</v>
      </c>
      <c r="CSM462" s="143">
        <f t="shared" si="200"/>
        <v>0</v>
      </c>
      <c r="CSN462" s="143">
        <f t="shared" si="200"/>
        <v>0</v>
      </c>
      <c r="CSO462" s="143">
        <f t="shared" si="200"/>
        <v>0</v>
      </c>
      <c r="CSP462" s="143">
        <f t="shared" si="200"/>
        <v>0</v>
      </c>
      <c r="CSQ462" s="143">
        <f t="shared" si="200"/>
        <v>0</v>
      </c>
      <c r="CSR462" s="143">
        <f t="shared" si="200"/>
        <v>0</v>
      </c>
      <c r="CSS462" s="143">
        <f t="shared" si="200"/>
        <v>0</v>
      </c>
      <c r="CST462" s="143">
        <f t="shared" si="200"/>
        <v>0</v>
      </c>
      <c r="CSU462" s="143">
        <f t="shared" si="200"/>
        <v>0</v>
      </c>
      <c r="CSV462" s="143">
        <f t="shared" si="200"/>
        <v>0</v>
      </c>
      <c r="CSW462" s="143">
        <f t="shared" si="200"/>
        <v>0</v>
      </c>
      <c r="CSX462" s="143">
        <f t="shared" si="200"/>
        <v>0</v>
      </c>
      <c r="CSY462" s="143">
        <f t="shared" si="200"/>
        <v>0</v>
      </c>
      <c r="CSZ462" s="143">
        <f t="shared" si="200"/>
        <v>0</v>
      </c>
      <c r="CTA462" s="143">
        <f t="shared" si="200"/>
        <v>0</v>
      </c>
      <c r="CTB462" s="143">
        <f t="shared" si="200"/>
        <v>0</v>
      </c>
      <c r="CTC462" s="143">
        <f t="shared" si="200"/>
        <v>0</v>
      </c>
      <c r="CTD462" s="143">
        <f t="shared" si="200"/>
        <v>0</v>
      </c>
      <c r="CTE462" s="143">
        <f t="shared" si="200"/>
        <v>0</v>
      </c>
      <c r="CTF462" s="143">
        <f t="shared" si="200"/>
        <v>0</v>
      </c>
      <c r="CTG462" s="143">
        <f t="shared" si="200"/>
        <v>0</v>
      </c>
      <c r="CTH462" s="143">
        <f t="shared" si="200"/>
        <v>0</v>
      </c>
      <c r="CTI462" s="143">
        <f t="shared" si="200"/>
        <v>0</v>
      </c>
      <c r="CTJ462" s="143">
        <f t="shared" si="200"/>
        <v>0</v>
      </c>
      <c r="CTK462" s="143">
        <f t="shared" si="200"/>
        <v>0</v>
      </c>
      <c r="CTL462" s="143">
        <f t="shared" si="200"/>
        <v>0</v>
      </c>
      <c r="CTM462" s="143">
        <f t="shared" si="200"/>
        <v>0</v>
      </c>
      <c r="CTN462" s="143">
        <f t="shared" si="200"/>
        <v>0</v>
      </c>
      <c r="CTO462" s="143">
        <f t="shared" si="200"/>
        <v>0</v>
      </c>
      <c r="CTP462" s="143">
        <f t="shared" si="200"/>
        <v>0</v>
      </c>
      <c r="CTQ462" s="143">
        <f t="shared" ref="CTQ462:CWB462" si="201">CTQ438</f>
        <v>0</v>
      </c>
      <c r="CTR462" s="143">
        <f t="shared" si="201"/>
        <v>0</v>
      </c>
      <c r="CTS462" s="143">
        <f t="shared" si="201"/>
        <v>0</v>
      </c>
      <c r="CTT462" s="143">
        <f t="shared" si="201"/>
        <v>0</v>
      </c>
      <c r="CTU462" s="143">
        <f t="shared" si="201"/>
        <v>0</v>
      </c>
      <c r="CTV462" s="143">
        <f t="shared" si="201"/>
        <v>0</v>
      </c>
      <c r="CTW462" s="143">
        <f t="shared" si="201"/>
        <v>0</v>
      </c>
      <c r="CTX462" s="143">
        <f t="shared" si="201"/>
        <v>0</v>
      </c>
      <c r="CTY462" s="143">
        <f t="shared" si="201"/>
        <v>0</v>
      </c>
      <c r="CTZ462" s="143">
        <f t="shared" si="201"/>
        <v>0</v>
      </c>
      <c r="CUA462" s="143">
        <f t="shared" si="201"/>
        <v>0</v>
      </c>
      <c r="CUB462" s="143">
        <f t="shared" si="201"/>
        <v>0</v>
      </c>
      <c r="CUC462" s="143">
        <f t="shared" si="201"/>
        <v>0</v>
      </c>
      <c r="CUD462" s="143">
        <f t="shared" si="201"/>
        <v>0</v>
      </c>
      <c r="CUE462" s="143">
        <f t="shared" si="201"/>
        <v>0</v>
      </c>
      <c r="CUF462" s="143">
        <f t="shared" si="201"/>
        <v>0</v>
      </c>
      <c r="CUG462" s="143">
        <f t="shared" si="201"/>
        <v>0</v>
      </c>
      <c r="CUH462" s="143">
        <f t="shared" si="201"/>
        <v>0</v>
      </c>
      <c r="CUI462" s="143">
        <f t="shared" si="201"/>
        <v>0</v>
      </c>
      <c r="CUJ462" s="143">
        <f t="shared" si="201"/>
        <v>0</v>
      </c>
      <c r="CUK462" s="143">
        <f t="shared" si="201"/>
        <v>0</v>
      </c>
      <c r="CUL462" s="143">
        <f t="shared" si="201"/>
        <v>0</v>
      </c>
      <c r="CUM462" s="143">
        <f t="shared" si="201"/>
        <v>0</v>
      </c>
      <c r="CUN462" s="143">
        <f t="shared" si="201"/>
        <v>0</v>
      </c>
      <c r="CUO462" s="143">
        <f t="shared" si="201"/>
        <v>0</v>
      </c>
      <c r="CUP462" s="143">
        <f t="shared" si="201"/>
        <v>0</v>
      </c>
      <c r="CUQ462" s="143">
        <f t="shared" si="201"/>
        <v>0</v>
      </c>
      <c r="CUR462" s="143">
        <f t="shared" si="201"/>
        <v>0</v>
      </c>
      <c r="CUS462" s="143">
        <f t="shared" si="201"/>
        <v>0</v>
      </c>
      <c r="CUT462" s="143">
        <f t="shared" si="201"/>
        <v>0</v>
      </c>
      <c r="CUU462" s="143">
        <f t="shared" si="201"/>
        <v>0</v>
      </c>
      <c r="CUV462" s="143">
        <f t="shared" si="201"/>
        <v>0</v>
      </c>
      <c r="CUW462" s="143">
        <f t="shared" si="201"/>
        <v>0</v>
      </c>
      <c r="CUX462" s="143">
        <f t="shared" si="201"/>
        <v>0</v>
      </c>
      <c r="CUY462" s="143">
        <f t="shared" si="201"/>
        <v>0</v>
      </c>
      <c r="CUZ462" s="143">
        <f t="shared" si="201"/>
        <v>0</v>
      </c>
      <c r="CVA462" s="143">
        <f t="shared" si="201"/>
        <v>0</v>
      </c>
      <c r="CVB462" s="143">
        <f t="shared" si="201"/>
        <v>0</v>
      </c>
      <c r="CVC462" s="143">
        <f t="shared" si="201"/>
        <v>0</v>
      </c>
      <c r="CVD462" s="143">
        <f t="shared" si="201"/>
        <v>0</v>
      </c>
      <c r="CVE462" s="143">
        <f t="shared" si="201"/>
        <v>0</v>
      </c>
      <c r="CVF462" s="143">
        <f t="shared" si="201"/>
        <v>0</v>
      </c>
      <c r="CVG462" s="143">
        <f t="shared" si="201"/>
        <v>0</v>
      </c>
      <c r="CVH462" s="143">
        <f t="shared" si="201"/>
        <v>0</v>
      </c>
      <c r="CVI462" s="143">
        <f t="shared" si="201"/>
        <v>0</v>
      </c>
      <c r="CVJ462" s="143">
        <f t="shared" si="201"/>
        <v>0</v>
      </c>
      <c r="CVK462" s="143">
        <f t="shared" si="201"/>
        <v>0</v>
      </c>
      <c r="CVL462" s="143">
        <f t="shared" si="201"/>
        <v>0</v>
      </c>
      <c r="CVM462" s="143">
        <f t="shared" si="201"/>
        <v>0</v>
      </c>
      <c r="CVN462" s="143">
        <f t="shared" si="201"/>
        <v>0</v>
      </c>
      <c r="CVO462" s="143">
        <f t="shared" si="201"/>
        <v>0</v>
      </c>
      <c r="CVP462" s="143">
        <f t="shared" si="201"/>
        <v>0</v>
      </c>
      <c r="CVQ462" s="143">
        <f t="shared" si="201"/>
        <v>0</v>
      </c>
      <c r="CVR462" s="143">
        <f t="shared" si="201"/>
        <v>0</v>
      </c>
      <c r="CVS462" s="143">
        <f t="shared" si="201"/>
        <v>0</v>
      </c>
      <c r="CVT462" s="143">
        <f t="shared" si="201"/>
        <v>0</v>
      </c>
      <c r="CVU462" s="143">
        <f t="shared" si="201"/>
        <v>0</v>
      </c>
      <c r="CVV462" s="143">
        <f t="shared" si="201"/>
        <v>0</v>
      </c>
      <c r="CVW462" s="143">
        <f t="shared" si="201"/>
        <v>0</v>
      </c>
      <c r="CVX462" s="143">
        <f t="shared" si="201"/>
        <v>0</v>
      </c>
      <c r="CVY462" s="143">
        <f t="shared" si="201"/>
        <v>0</v>
      </c>
      <c r="CVZ462" s="143">
        <f t="shared" si="201"/>
        <v>0</v>
      </c>
      <c r="CWA462" s="143">
        <f t="shared" si="201"/>
        <v>0</v>
      </c>
      <c r="CWB462" s="143">
        <f t="shared" si="201"/>
        <v>0</v>
      </c>
      <c r="CWC462" s="143">
        <f t="shared" ref="CWC462:CYN462" si="202">CWC438</f>
        <v>0</v>
      </c>
      <c r="CWD462" s="143">
        <f t="shared" si="202"/>
        <v>0</v>
      </c>
      <c r="CWE462" s="143">
        <f t="shared" si="202"/>
        <v>0</v>
      </c>
      <c r="CWF462" s="143">
        <f t="shared" si="202"/>
        <v>0</v>
      </c>
      <c r="CWG462" s="143">
        <f t="shared" si="202"/>
        <v>0</v>
      </c>
      <c r="CWH462" s="143">
        <f t="shared" si="202"/>
        <v>0</v>
      </c>
      <c r="CWI462" s="143">
        <f t="shared" si="202"/>
        <v>0</v>
      </c>
      <c r="CWJ462" s="143">
        <f t="shared" si="202"/>
        <v>0</v>
      </c>
      <c r="CWK462" s="143">
        <f t="shared" si="202"/>
        <v>0</v>
      </c>
      <c r="CWL462" s="143">
        <f t="shared" si="202"/>
        <v>0</v>
      </c>
      <c r="CWM462" s="143">
        <f t="shared" si="202"/>
        <v>0</v>
      </c>
      <c r="CWN462" s="143">
        <f t="shared" si="202"/>
        <v>0</v>
      </c>
      <c r="CWO462" s="143">
        <f t="shared" si="202"/>
        <v>0</v>
      </c>
      <c r="CWP462" s="143">
        <f t="shared" si="202"/>
        <v>0</v>
      </c>
      <c r="CWQ462" s="143">
        <f t="shared" si="202"/>
        <v>0</v>
      </c>
      <c r="CWR462" s="143">
        <f t="shared" si="202"/>
        <v>0</v>
      </c>
      <c r="CWS462" s="143">
        <f t="shared" si="202"/>
        <v>0</v>
      </c>
      <c r="CWT462" s="143">
        <f t="shared" si="202"/>
        <v>0</v>
      </c>
      <c r="CWU462" s="143">
        <f t="shared" si="202"/>
        <v>0</v>
      </c>
      <c r="CWV462" s="143">
        <f t="shared" si="202"/>
        <v>0</v>
      </c>
      <c r="CWW462" s="143">
        <f t="shared" si="202"/>
        <v>0</v>
      </c>
      <c r="CWX462" s="143">
        <f t="shared" si="202"/>
        <v>0</v>
      </c>
      <c r="CWY462" s="143">
        <f t="shared" si="202"/>
        <v>0</v>
      </c>
      <c r="CWZ462" s="143">
        <f t="shared" si="202"/>
        <v>0</v>
      </c>
      <c r="CXA462" s="143">
        <f t="shared" si="202"/>
        <v>0</v>
      </c>
      <c r="CXB462" s="143">
        <f t="shared" si="202"/>
        <v>0</v>
      </c>
      <c r="CXC462" s="143">
        <f t="shared" si="202"/>
        <v>0</v>
      </c>
      <c r="CXD462" s="143">
        <f t="shared" si="202"/>
        <v>0</v>
      </c>
      <c r="CXE462" s="143">
        <f t="shared" si="202"/>
        <v>0</v>
      </c>
      <c r="CXF462" s="143">
        <f t="shared" si="202"/>
        <v>0</v>
      </c>
      <c r="CXG462" s="143">
        <f t="shared" si="202"/>
        <v>0</v>
      </c>
      <c r="CXH462" s="143">
        <f t="shared" si="202"/>
        <v>0</v>
      </c>
      <c r="CXI462" s="143">
        <f t="shared" si="202"/>
        <v>0</v>
      </c>
      <c r="CXJ462" s="143">
        <f t="shared" si="202"/>
        <v>0</v>
      </c>
      <c r="CXK462" s="143">
        <f t="shared" si="202"/>
        <v>0</v>
      </c>
      <c r="CXL462" s="143">
        <f t="shared" si="202"/>
        <v>0</v>
      </c>
      <c r="CXM462" s="143">
        <f t="shared" si="202"/>
        <v>0</v>
      </c>
      <c r="CXN462" s="143">
        <f t="shared" si="202"/>
        <v>0</v>
      </c>
      <c r="CXO462" s="143">
        <f t="shared" si="202"/>
        <v>0</v>
      </c>
      <c r="CXP462" s="143">
        <f t="shared" si="202"/>
        <v>0</v>
      </c>
      <c r="CXQ462" s="143">
        <f t="shared" si="202"/>
        <v>0</v>
      </c>
      <c r="CXR462" s="143">
        <f t="shared" si="202"/>
        <v>0</v>
      </c>
      <c r="CXS462" s="143">
        <f t="shared" si="202"/>
        <v>0</v>
      </c>
      <c r="CXT462" s="143">
        <f t="shared" si="202"/>
        <v>0</v>
      </c>
      <c r="CXU462" s="143">
        <f t="shared" si="202"/>
        <v>0</v>
      </c>
      <c r="CXV462" s="143">
        <f t="shared" si="202"/>
        <v>0</v>
      </c>
      <c r="CXW462" s="143">
        <f t="shared" si="202"/>
        <v>0</v>
      </c>
      <c r="CXX462" s="143">
        <f t="shared" si="202"/>
        <v>0</v>
      </c>
      <c r="CXY462" s="143">
        <f t="shared" si="202"/>
        <v>0</v>
      </c>
      <c r="CXZ462" s="143">
        <f t="shared" si="202"/>
        <v>0</v>
      </c>
      <c r="CYA462" s="143">
        <f t="shared" si="202"/>
        <v>0</v>
      </c>
      <c r="CYB462" s="143">
        <f t="shared" si="202"/>
        <v>0</v>
      </c>
      <c r="CYC462" s="143">
        <f t="shared" si="202"/>
        <v>0</v>
      </c>
      <c r="CYD462" s="143">
        <f t="shared" si="202"/>
        <v>0</v>
      </c>
      <c r="CYE462" s="143">
        <f t="shared" si="202"/>
        <v>0</v>
      </c>
      <c r="CYF462" s="143">
        <f t="shared" si="202"/>
        <v>0</v>
      </c>
      <c r="CYG462" s="143">
        <f t="shared" si="202"/>
        <v>0</v>
      </c>
      <c r="CYH462" s="143">
        <f t="shared" si="202"/>
        <v>0</v>
      </c>
      <c r="CYI462" s="143">
        <f t="shared" si="202"/>
        <v>0</v>
      </c>
      <c r="CYJ462" s="143">
        <f t="shared" si="202"/>
        <v>0</v>
      </c>
      <c r="CYK462" s="143">
        <f t="shared" si="202"/>
        <v>0</v>
      </c>
      <c r="CYL462" s="143">
        <f t="shared" si="202"/>
        <v>0</v>
      </c>
      <c r="CYM462" s="143">
        <f t="shared" si="202"/>
        <v>0</v>
      </c>
      <c r="CYN462" s="143">
        <f t="shared" si="202"/>
        <v>0</v>
      </c>
      <c r="CYO462" s="143">
        <f t="shared" ref="CYO462:DAZ462" si="203">CYO438</f>
        <v>0</v>
      </c>
      <c r="CYP462" s="143">
        <f t="shared" si="203"/>
        <v>0</v>
      </c>
      <c r="CYQ462" s="143">
        <f t="shared" si="203"/>
        <v>0</v>
      </c>
      <c r="CYR462" s="143">
        <f t="shared" si="203"/>
        <v>0</v>
      </c>
      <c r="CYS462" s="143">
        <f t="shared" si="203"/>
        <v>0</v>
      </c>
      <c r="CYT462" s="143">
        <f t="shared" si="203"/>
        <v>0</v>
      </c>
      <c r="CYU462" s="143">
        <f t="shared" si="203"/>
        <v>0</v>
      </c>
      <c r="CYV462" s="143">
        <f t="shared" si="203"/>
        <v>0</v>
      </c>
      <c r="CYW462" s="143">
        <f t="shared" si="203"/>
        <v>0</v>
      </c>
      <c r="CYX462" s="143">
        <f t="shared" si="203"/>
        <v>0</v>
      </c>
      <c r="CYY462" s="143">
        <f t="shared" si="203"/>
        <v>0</v>
      </c>
      <c r="CYZ462" s="143">
        <f t="shared" si="203"/>
        <v>0</v>
      </c>
      <c r="CZA462" s="143">
        <f t="shared" si="203"/>
        <v>0</v>
      </c>
      <c r="CZB462" s="143">
        <f t="shared" si="203"/>
        <v>0</v>
      </c>
      <c r="CZC462" s="143">
        <f t="shared" si="203"/>
        <v>0</v>
      </c>
      <c r="CZD462" s="143">
        <f t="shared" si="203"/>
        <v>0</v>
      </c>
      <c r="CZE462" s="143">
        <f t="shared" si="203"/>
        <v>0</v>
      </c>
      <c r="CZF462" s="143">
        <f t="shared" si="203"/>
        <v>0</v>
      </c>
      <c r="CZG462" s="143">
        <f t="shared" si="203"/>
        <v>0</v>
      </c>
      <c r="CZH462" s="143">
        <f t="shared" si="203"/>
        <v>0</v>
      </c>
      <c r="CZI462" s="143">
        <f t="shared" si="203"/>
        <v>0</v>
      </c>
      <c r="CZJ462" s="143">
        <f t="shared" si="203"/>
        <v>0</v>
      </c>
      <c r="CZK462" s="143">
        <f t="shared" si="203"/>
        <v>0</v>
      </c>
      <c r="CZL462" s="143">
        <f t="shared" si="203"/>
        <v>0</v>
      </c>
      <c r="CZM462" s="143">
        <f t="shared" si="203"/>
        <v>0</v>
      </c>
      <c r="CZN462" s="143">
        <f t="shared" si="203"/>
        <v>0</v>
      </c>
      <c r="CZO462" s="143">
        <f t="shared" si="203"/>
        <v>0</v>
      </c>
      <c r="CZP462" s="143">
        <f t="shared" si="203"/>
        <v>0</v>
      </c>
      <c r="CZQ462" s="143">
        <f t="shared" si="203"/>
        <v>0</v>
      </c>
      <c r="CZR462" s="143">
        <f t="shared" si="203"/>
        <v>0</v>
      </c>
      <c r="CZS462" s="143">
        <f t="shared" si="203"/>
        <v>0</v>
      </c>
      <c r="CZT462" s="143">
        <f t="shared" si="203"/>
        <v>0</v>
      </c>
      <c r="CZU462" s="143">
        <f t="shared" si="203"/>
        <v>0</v>
      </c>
      <c r="CZV462" s="143">
        <f t="shared" si="203"/>
        <v>0</v>
      </c>
      <c r="CZW462" s="143">
        <f t="shared" si="203"/>
        <v>0</v>
      </c>
      <c r="CZX462" s="143">
        <f t="shared" si="203"/>
        <v>0</v>
      </c>
      <c r="CZY462" s="143">
        <f t="shared" si="203"/>
        <v>0</v>
      </c>
      <c r="CZZ462" s="143">
        <f t="shared" si="203"/>
        <v>0</v>
      </c>
      <c r="DAA462" s="143">
        <f t="shared" si="203"/>
        <v>0</v>
      </c>
      <c r="DAB462" s="143">
        <f t="shared" si="203"/>
        <v>0</v>
      </c>
      <c r="DAC462" s="143">
        <f t="shared" si="203"/>
        <v>0</v>
      </c>
      <c r="DAD462" s="143">
        <f t="shared" si="203"/>
        <v>0</v>
      </c>
      <c r="DAE462" s="143">
        <f t="shared" si="203"/>
        <v>0</v>
      </c>
      <c r="DAF462" s="143">
        <f t="shared" si="203"/>
        <v>0</v>
      </c>
      <c r="DAG462" s="143">
        <f t="shared" si="203"/>
        <v>0</v>
      </c>
      <c r="DAH462" s="143">
        <f t="shared" si="203"/>
        <v>0</v>
      </c>
      <c r="DAI462" s="143">
        <f t="shared" si="203"/>
        <v>0</v>
      </c>
      <c r="DAJ462" s="143">
        <f t="shared" si="203"/>
        <v>0</v>
      </c>
      <c r="DAK462" s="143">
        <f t="shared" si="203"/>
        <v>0</v>
      </c>
      <c r="DAL462" s="143">
        <f t="shared" si="203"/>
        <v>0</v>
      </c>
      <c r="DAM462" s="143">
        <f t="shared" si="203"/>
        <v>0</v>
      </c>
      <c r="DAN462" s="143">
        <f t="shared" si="203"/>
        <v>0</v>
      </c>
      <c r="DAO462" s="143">
        <f t="shared" si="203"/>
        <v>0</v>
      </c>
      <c r="DAP462" s="143">
        <f t="shared" si="203"/>
        <v>0</v>
      </c>
      <c r="DAQ462" s="143">
        <f t="shared" si="203"/>
        <v>0</v>
      </c>
      <c r="DAR462" s="143">
        <f t="shared" si="203"/>
        <v>0</v>
      </c>
      <c r="DAS462" s="143">
        <f t="shared" si="203"/>
        <v>0</v>
      </c>
      <c r="DAT462" s="143">
        <f t="shared" si="203"/>
        <v>0</v>
      </c>
      <c r="DAU462" s="143">
        <f t="shared" si="203"/>
        <v>0</v>
      </c>
      <c r="DAV462" s="143">
        <f t="shared" si="203"/>
        <v>0</v>
      </c>
      <c r="DAW462" s="143">
        <f t="shared" si="203"/>
        <v>0</v>
      </c>
      <c r="DAX462" s="143">
        <f t="shared" si="203"/>
        <v>0</v>
      </c>
      <c r="DAY462" s="143">
        <f t="shared" si="203"/>
        <v>0</v>
      </c>
      <c r="DAZ462" s="143">
        <f t="shared" si="203"/>
        <v>0</v>
      </c>
      <c r="DBA462" s="143">
        <f t="shared" ref="DBA462:DDL462" si="204">DBA438</f>
        <v>0</v>
      </c>
      <c r="DBB462" s="143">
        <f t="shared" si="204"/>
        <v>0</v>
      </c>
      <c r="DBC462" s="143">
        <f t="shared" si="204"/>
        <v>0</v>
      </c>
      <c r="DBD462" s="143">
        <f t="shared" si="204"/>
        <v>0</v>
      </c>
      <c r="DBE462" s="143">
        <f t="shared" si="204"/>
        <v>0</v>
      </c>
      <c r="DBF462" s="143">
        <f t="shared" si="204"/>
        <v>0</v>
      </c>
      <c r="DBG462" s="143">
        <f t="shared" si="204"/>
        <v>0</v>
      </c>
      <c r="DBH462" s="143">
        <f t="shared" si="204"/>
        <v>0</v>
      </c>
      <c r="DBI462" s="143">
        <f t="shared" si="204"/>
        <v>0</v>
      </c>
      <c r="DBJ462" s="143">
        <f t="shared" si="204"/>
        <v>0</v>
      </c>
      <c r="DBK462" s="143">
        <f t="shared" si="204"/>
        <v>0</v>
      </c>
      <c r="DBL462" s="143">
        <f t="shared" si="204"/>
        <v>0</v>
      </c>
      <c r="DBM462" s="143">
        <f t="shared" si="204"/>
        <v>0</v>
      </c>
      <c r="DBN462" s="143">
        <f t="shared" si="204"/>
        <v>0</v>
      </c>
      <c r="DBO462" s="143">
        <f t="shared" si="204"/>
        <v>0</v>
      </c>
      <c r="DBP462" s="143">
        <f t="shared" si="204"/>
        <v>0</v>
      </c>
      <c r="DBQ462" s="143">
        <f t="shared" si="204"/>
        <v>0</v>
      </c>
      <c r="DBR462" s="143">
        <f t="shared" si="204"/>
        <v>0</v>
      </c>
      <c r="DBS462" s="143">
        <f t="shared" si="204"/>
        <v>0</v>
      </c>
      <c r="DBT462" s="143">
        <f t="shared" si="204"/>
        <v>0</v>
      </c>
      <c r="DBU462" s="143">
        <f t="shared" si="204"/>
        <v>0</v>
      </c>
      <c r="DBV462" s="143">
        <f t="shared" si="204"/>
        <v>0</v>
      </c>
      <c r="DBW462" s="143">
        <f t="shared" si="204"/>
        <v>0</v>
      </c>
      <c r="DBX462" s="143">
        <f t="shared" si="204"/>
        <v>0</v>
      </c>
      <c r="DBY462" s="143">
        <f t="shared" si="204"/>
        <v>0</v>
      </c>
      <c r="DBZ462" s="143">
        <f t="shared" si="204"/>
        <v>0</v>
      </c>
      <c r="DCA462" s="143">
        <f t="shared" si="204"/>
        <v>0</v>
      </c>
      <c r="DCB462" s="143">
        <f t="shared" si="204"/>
        <v>0</v>
      </c>
      <c r="DCC462" s="143">
        <f t="shared" si="204"/>
        <v>0</v>
      </c>
      <c r="DCD462" s="143">
        <f t="shared" si="204"/>
        <v>0</v>
      </c>
      <c r="DCE462" s="143">
        <f t="shared" si="204"/>
        <v>0</v>
      </c>
      <c r="DCF462" s="143">
        <f t="shared" si="204"/>
        <v>0</v>
      </c>
      <c r="DCG462" s="143">
        <f t="shared" si="204"/>
        <v>0</v>
      </c>
      <c r="DCH462" s="143">
        <f t="shared" si="204"/>
        <v>0</v>
      </c>
      <c r="DCI462" s="143">
        <f t="shared" si="204"/>
        <v>0</v>
      </c>
      <c r="DCJ462" s="143">
        <f t="shared" si="204"/>
        <v>0</v>
      </c>
      <c r="DCK462" s="143">
        <f t="shared" si="204"/>
        <v>0</v>
      </c>
      <c r="DCL462" s="143">
        <f t="shared" si="204"/>
        <v>0</v>
      </c>
      <c r="DCM462" s="143">
        <f t="shared" si="204"/>
        <v>0</v>
      </c>
      <c r="DCN462" s="143">
        <f t="shared" si="204"/>
        <v>0</v>
      </c>
      <c r="DCO462" s="143">
        <f t="shared" si="204"/>
        <v>0</v>
      </c>
      <c r="DCP462" s="143">
        <f t="shared" si="204"/>
        <v>0</v>
      </c>
      <c r="DCQ462" s="143">
        <f t="shared" si="204"/>
        <v>0</v>
      </c>
      <c r="DCR462" s="143">
        <f t="shared" si="204"/>
        <v>0</v>
      </c>
      <c r="DCS462" s="143">
        <f t="shared" si="204"/>
        <v>0</v>
      </c>
      <c r="DCT462" s="143">
        <f t="shared" si="204"/>
        <v>0</v>
      </c>
      <c r="DCU462" s="143">
        <f t="shared" si="204"/>
        <v>0</v>
      </c>
      <c r="DCV462" s="143">
        <f t="shared" si="204"/>
        <v>0</v>
      </c>
      <c r="DCW462" s="143">
        <f t="shared" si="204"/>
        <v>0</v>
      </c>
      <c r="DCX462" s="143">
        <f t="shared" si="204"/>
        <v>0</v>
      </c>
      <c r="DCY462" s="143">
        <f t="shared" si="204"/>
        <v>0</v>
      </c>
      <c r="DCZ462" s="143">
        <f t="shared" si="204"/>
        <v>0</v>
      </c>
      <c r="DDA462" s="143">
        <f t="shared" si="204"/>
        <v>0</v>
      </c>
      <c r="DDB462" s="143">
        <f t="shared" si="204"/>
        <v>0</v>
      </c>
      <c r="DDC462" s="143">
        <f t="shared" si="204"/>
        <v>0</v>
      </c>
      <c r="DDD462" s="143">
        <f t="shared" si="204"/>
        <v>0</v>
      </c>
      <c r="DDE462" s="143">
        <f t="shared" si="204"/>
        <v>0</v>
      </c>
      <c r="DDF462" s="143">
        <f t="shared" si="204"/>
        <v>0</v>
      </c>
      <c r="DDG462" s="143">
        <f t="shared" si="204"/>
        <v>0</v>
      </c>
      <c r="DDH462" s="143">
        <f t="shared" si="204"/>
        <v>0</v>
      </c>
      <c r="DDI462" s="143">
        <f t="shared" si="204"/>
        <v>0</v>
      </c>
      <c r="DDJ462" s="143">
        <f t="shared" si="204"/>
        <v>0</v>
      </c>
      <c r="DDK462" s="143">
        <f t="shared" si="204"/>
        <v>0</v>
      </c>
      <c r="DDL462" s="143">
        <f t="shared" si="204"/>
        <v>0</v>
      </c>
      <c r="DDM462" s="143">
        <f t="shared" ref="DDM462:DFX462" si="205">DDM438</f>
        <v>0</v>
      </c>
      <c r="DDN462" s="143">
        <f t="shared" si="205"/>
        <v>0</v>
      </c>
      <c r="DDO462" s="143">
        <f t="shared" si="205"/>
        <v>0</v>
      </c>
      <c r="DDP462" s="143">
        <f t="shared" si="205"/>
        <v>0</v>
      </c>
      <c r="DDQ462" s="143">
        <f t="shared" si="205"/>
        <v>0</v>
      </c>
      <c r="DDR462" s="143">
        <f t="shared" si="205"/>
        <v>0</v>
      </c>
      <c r="DDS462" s="143">
        <f t="shared" si="205"/>
        <v>0</v>
      </c>
      <c r="DDT462" s="143">
        <f t="shared" si="205"/>
        <v>0</v>
      </c>
      <c r="DDU462" s="143">
        <f t="shared" si="205"/>
        <v>0</v>
      </c>
      <c r="DDV462" s="143">
        <f t="shared" si="205"/>
        <v>0</v>
      </c>
      <c r="DDW462" s="143">
        <f t="shared" si="205"/>
        <v>0</v>
      </c>
      <c r="DDX462" s="143">
        <f t="shared" si="205"/>
        <v>0</v>
      </c>
      <c r="DDY462" s="143">
        <f t="shared" si="205"/>
        <v>0</v>
      </c>
      <c r="DDZ462" s="143">
        <f t="shared" si="205"/>
        <v>0</v>
      </c>
      <c r="DEA462" s="143">
        <f t="shared" si="205"/>
        <v>0</v>
      </c>
      <c r="DEB462" s="143">
        <f t="shared" si="205"/>
        <v>0</v>
      </c>
      <c r="DEC462" s="143">
        <f t="shared" si="205"/>
        <v>0</v>
      </c>
      <c r="DED462" s="143">
        <f t="shared" si="205"/>
        <v>0</v>
      </c>
      <c r="DEE462" s="143">
        <f t="shared" si="205"/>
        <v>0</v>
      </c>
      <c r="DEF462" s="143">
        <f t="shared" si="205"/>
        <v>0</v>
      </c>
      <c r="DEG462" s="143">
        <f t="shared" si="205"/>
        <v>0</v>
      </c>
      <c r="DEH462" s="143">
        <f t="shared" si="205"/>
        <v>0</v>
      </c>
      <c r="DEI462" s="143">
        <f t="shared" si="205"/>
        <v>0</v>
      </c>
      <c r="DEJ462" s="143">
        <f t="shared" si="205"/>
        <v>0</v>
      </c>
      <c r="DEK462" s="143">
        <f t="shared" si="205"/>
        <v>0</v>
      </c>
      <c r="DEL462" s="143">
        <f t="shared" si="205"/>
        <v>0</v>
      </c>
      <c r="DEM462" s="143">
        <f t="shared" si="205"/>
        <v>0</v>
      </c>
      <c r="DEN462" s="143">
        <f t="shared" si="205"/>
        <v>0</v>
      </c>
      <c r="DEO462" s="143">
        <f t="shared" si="205"/>
        <v>0</v>
      </c>
      <c r="DEP462" s="143">
        <f t="shared" si="205"/>
        <v>0</v>
      </c>
      <c r="DEQ462" s="143">
        <f t="shared" si="205"/>
        <v>0</v>
      </c>
      <c r="DER462" s="143">
        <f t="shared" si="205"/>
        <v>0</v>
      </c>
      <c r="DES462" s="143">
        <f t="shared" si="205"/>
        <v>0</v>
      </c>
      <c r="DET462" s="143">
        <f t="shared" si="205"/>
        <v>0</v>
      </c>
      <c r="DEU462" s="143">
        <f t="shared" si="205"/>
        <v>0</v>
      </c>
      <c r="DEV462" s="143">
        <f t="shared" si="205"/>
        <v>0</v>
      </c>
      <c r="DEW462" s="143">
        <f t="shared" si="205"/>
        <v>0</v>
      </c>
      <c r="DEX462" s="143">
        <f t="shared" si="205"/>
        <v>0</v>
      </c>
      <c r="DEY462" s="143">
        <f t="shared" si="205"/>
        <v>0</v>
      </c>
      <c r="DEZ462" s="143">
        <f t="shared" si="205"/>
        <v>0</v>
      </c>
      <c r="DFA462" s="143">
        <f t="shared" si="205"/>
        <v>0</v>
      </c>
      <c r="DFB462" s="143">
        <f t="shared" si="205"/>
        <v>0</v>
      </c>
      <c r="DFC462" s="143">
        <f t="shared" si="205"/>
        <v>0</v>
      </c>
      <c r="DFD462" s="143">
        <f t="shared" si="205"/>
        <v>0</v>
      </c>
      <c r="DFE462" s="143">
        <f t="shared" si="205"/>
        <v>0</v>
      </c>
      <c r="DFF462" s="143">
        <f t="shared" si="205"/>
        <v>0</v>
      </c>
      <c r="DFG462" s="143">
        <f t="shared" si="205"/>
        <v>0</v>
      </c>
      <c r="DFH462" s="143">
        <f t="shared" si="205"/>
        <v>0</v>
      </c>
      <c r="DFI462" s="143">
        <f t="shared" si="205"/>
        <v>0</v>
      </c>
      <c r="DFJ462" s="143">
        <f t="shared" si="205"/>
        <v>0</v>
      </c>
      <c r="DFK462" s="143">
        <f t="shared" si="205"/>
        <v>0</v>
      </c>
      <c r="DFL462" s="143">
        <f t="shared" si="205"/>
        <v>0</v>
      </c>
      <c r="DFM462" s="143">
        <f t="shared" si="205"/>
        <v>0</v>
      </c>
      <c r="DFN462" s="143">
        <f t="shared" si="205"/>
        <v>0</v>
      </c>
      <c r="DFO462" s="143">
        <f t="shared" si="205"/>
        <v>0</v>
      </c>
      <c r="DFP462" s="143">
        <f t="shared" si="205"/>
        <v>0</v>
      </c>
      <c r="DFQ462" s="143">
        <f t="shared" si="205"/>
        <v>0</v>
      </c>
      <c r="DFR462" s="143">
        <f t="shared" si="205"/>
        <v>0</v>
      </c>
      <c r="DFS462" s="143">
        <f t="shared" si="205"/>
        <v>0</v>
      </c>
      <c r="DFT462" s="143">
        <f t="shared" si="205"/>
        <v>0</v>
      </c>
      <c r="DFU462" s="143">
        <f t="shared" si="205"/>
        <v>0</v>
      </c>
      <c r="DFV462" s="143">
        <f t="shared" si="205"/>
        <v>0</v>
      </c>
      <c r="DFW462" s="143">
        <f t="shared" si="205"/>
        <v>0</v>
      </c>
      <c r="DFX462" s="143">
        <f t="shared" si="205"/>
        <v>0</v>
      </c>
      <c r="DFY462" s="143">
        <f t="shared" ref="DFY462:DIJ462" si="206">DFY438</f>
        <v>0</v>
      </c>
      <c r="DFZ462" s="143">
        <f t="shared" si="206"/>
        <v>0</v>
      </c>
      <c r="DGA462" s="143">
        <f t="shared" si="206"/>
        <v>0</v>
      </c>
      <c r="DGB462" s="143">
        <f t="shared" si="206"/>
        <v>0</v>
      </c>
      <c r="DGC462" s="143">
        <f t="shared" si="206"/>
        <v>0</v>
      </c>
      <c r="DGD462" s="143">
        <f t="shared" si="206"/>
        <v>0</v>
      </c>
      <c r="DGE462" s="143">
        <f t="shared" si="206"/>
        <v>0</v>
      </c>
      <c r="DGF462" s="143">
        <f t="shared" si="206"/>
        <v>0</v>
      </c>
      <c r="DGG462" s="143">
        <f t="shared" si="206"/>
        <v>0</v>
      </c>
      <c r="DGH462" s="143">
        <f t="shared" si="206"/>
        <v>0</v>
      </c>
      <c r="DGI462" s="143">
        <f t="shared" si="206"/>
        <v>0</v>
      </c>
      <c r="DGJ462" s="143">
        <f t="shared" si="206"/>
        <v>0</v>
      </c>
      <c r="DGK462" s="143">
        <f t="shared" si="206"/>
        <v>0</v>
      </c>
      <c r="DGL462" s="143">
        <f t="shared" si="206"/>
        <v>0</v>
      </c>
      <c r="DGM462" s="143">
        <f t="shared" si="206"/>
        <v>0</v>
      </c>
      <c r="DGN462" s="143">
        <f t="shared" si="206"/>
        <v>0</v>
      </c>
      <c r="DGO462" s="143">
        <f t="shared" si="206"/>
        <v>0</v>
      </c>
      <c r="DGP462" s="143">
        <f t="shared" si="206"/>
        <v>0</v>
      </c>
      <c r="DGQ462" s="143">
        <f t="shared" si="206"/>
        <v>0</v>
      </c>
      <c r="DGR462" s="143">
        <f t="shared" si="206"/>
        <v>0</v>
      </c>
      <c r="DGS462" s="143">
        <f t="shared" si="206"/>
        <v>0</v>
      </c>
      <c r="DGT462" s="143">
        <f t="shared" si="206"/>
        <v>0</v>
      </c>
      <c r="DGU462" s="143">
        <f t="shared" si="206"/>
        <v>0</v>
      </c>
      <c r="DGV462" s="143">
        <f t="shared" si="206"/>
        <v>0</v>
      </c>
      <c r="DGW462" s="143">
        <f t="shared" si="206"/>
        <v>0</v>
      </c>
      <c r="DGX462" s="143">
        <f t="shared" si="206"/>
        <v>0</v>
      </c>
      <c r="DGY462" s="143">
        <f t="shared" si="206"/>
        <v>0</v>
      </c>
      <c r="DGZ462" s="143">
        <f t="shared" si="206"/>
        <v>0</v>
      </c>
      <c r="DHA462" s="143">
        <f t="shared" si="206"/>
        <v>0</v>
      </c>
      <c r="DHB462" s="143">
        <f t="shared" si="206"/>
        <v>0</v>
      </c>
      <c r="DHC462" s="143">
        <f t="shared" si="206"/>
        <v>0</v>
      </c>
      <c r="DHD462" s="143">
        <f t="shared" si="206"/>
        <v>0</v>
      </c>
      <c r="DHE462" s="143">
        <f t="shared" si="206"/>
        <v>0</v>
      </c>
      <c r="DHF462" s="143">
        <f t="shared" si="206"/>
        <v>0</v>
      </c>
      <c r="DHG462" s="143">
        <f t="shared" si="206"/>
        <v>0</v>
      </c>
      <c r="DHH462" s="143">
        <f t="shared" si="206"/>
        <v>0</v>
      </c>
      <c r="DHI462" s="143">
        <f t="shared" si="206"/>
        <v>0</v>
      </c>
      <c r="DHJ462" s="143">
        <f t="shared" si="206"/>
        <v>0</v>
      </c>
      <c r="DHK462" s="143">
        <f t="shared" si="206"/>
        <v>0</v>
      </c>
      <c r="DHL462" s="143">
        <f t="shared" si="206"/>
        <v>0</v>
      </c>
      <c r="DHM462" s="143">
        <f t="shared" si="206"/>
        <v>0</v>
      </c>
      <c r="DHN462" s="143">
        <f t="shared" si="206"/>
        <v>0</v>
      </c>
      <c r="DHO462" s="143">
        <f t="shared" si="206"/>
        <v>0</v>
      </c>
      <c r="DHP462" s="143">
        <f t="shared" si="206"/>
        <v>0</v>
      </c>
      <c r="DHQ462" s="143">
        <f t="shared" si="206"/>
        <v>0</v>
      </c>
      <c r="DHR462" s="143">
        <f t="shared" si="206"/>
        <v>0</v>
      </c>
      <c r="DHS462" s="143">
        <f t="shared" si="206"/>
        <v>0</v>
      </c>
      <c r="DHT462" s="143">
        <f t="shared" si="206"/>
        <v>0</v>
      </c>
      <c r="DHU462" s="143">
        <f t="shared" si="206"/>
        <v>0</v>
      </c>
      <c r="DHV462" s="143">
        <f t="shared" si="206"/>
        <v>0</v>
      </c>
      <c r="DHW462" s="143">
        <f t="shared" si="206"/>
        <v>0</v>
      </c>
      <c r="DHX462" s="143">
        <f t="shared" si="206"/>
        <v>0</v>
      </c>
      <c r="DHY462" s="143">
        <f t="shared" si="206"/>
        <v>0</v>
      </c>
      <c r="DHZ462" s="143">
        <f t="shared" si="206"/>
        <v>0</v>
      </c>
      <c r="DIA462" s="143">
        <f t="shared" si="206"/>
        <v>0</v>
      </c>
      <c r="DIB462" s="143">
        <f t="shared" si="206"/>
        <v>0</v>
      </c>
      <c r="DIC462" s="143">
        <f t="shared" si="206"/>
        <v>0</v>
      </c>
      <c r="DID462" s="143">
        <f t="shared" si="206"/>
        <v>0</v>
      </c>
      <c r="DIE462" s="143">
        <f t="shared" si="206"/>
        <v>0</v>
      </c>
      <c r="DIF462" s="143">
        <f t="shared" si="206"/>
        <v>0</v>
      </c>
      <c r="DIG462" s="143">
        <f t="shared" si="206"/>
        <v>0</v>
      </c>
      <c r="DIH462" s="143">
        <f t="shared" si="206"/>
        <v>0</v>
      </c>
      <c r="DII462" s="143">
        <f t="shared" si="206"/>
        <v>0</v>
      </c>
      <c r="DIJ462" s="143">
        <f t="shared" si="206"/>
        <v>0</v>
      </c>
      <c r="DIK462" s="143">
        <f t="shared" ref="DIK462:DKV462" si="207">DIK438</f>
        <v>0</v>
      </c>
      <c r="DIL462" s="143">
        <f t="shared" si="207"/>
        <v>0</v>
      </c>
      <c r="DIM462" s="143">
        <f t="shared" si="207"/>
        <v>0</v>
      </c>
      <c r="DIN462" s="143">
        <f t="shared" si="207"/>
        <v>0</v>
      </c>
      <c r="DIO462" s="143">
        <f t="shared" si="207"/>
        <v>0</v>
      </c>
      <c r="DIP462" s="143">
        <f t="shared" si="207"/>
        <v>0</v>
      </c>
      <c r="DIQ462" s="143">
        <f t="shared" si="207"/>
        <v>0</v>
      </c>
      <c r="DIR462" s="143">
        <f t="shared" si="207"/>
        <v>0</v>
      </c>
      <c r="DIS462" s="143">
        <f t="shared" si="207"/>
        <v>0</v>
      </c>
      <c r="DIT462" s="143">
        <f t="shared" si="207"/>
        <v>0</v>
      </c>
      <c r="DIU462" s="143">
        <f t="shared" si="207"/>
        <v>0</v>
      </c>
      <c r="DIV462" s="143">
        <f t="shared" si="207"/>
        <v>0</v>
      </c>
      <c r="DIW462" s="143">
        <f t="shared" si="207"/>
        <v>0</v>
      </c>
      <c r="DIX462" s="143">
        <f t="shared" si="207"/>
        <v>0</v>
      </c>
      <c r="DIY462" s="143">
        <f t="shared" si="207"/>
        <v>0</v>
      </c>
      <c r="DIZ462" s="143">
        <f t="shared" si="207"/>
        <v>0</v>
      </c>
      <c r="DJA462" s="143">
        <f t="shared" si="207"/>
        <v>0</v>
      </c>
      <c r="DJB462" s="143">
        <f t="shared" si="207"/>
        <v>0</v>
      </c>
      <c r="DJC462" s="143">
        <f t="shared" si="207"/>
        <v>0</v>
      </c>
      <c r="DJD462" s="143">
        <f t="shared" si="207"/>
        <v>0</v>
      </c>
      <c r="DJE462" s="143">
        <f t="shared" si="207"/>
        <v>0</v>
      </c>
      <c r="DJF462" s="143">
        <f t="shared" si="207"/>
        <v>0</v>
      </c>
      <c r="DJG462" s="143">
        <f t="shared" si="207"/>
        <v>0</v>
      </c>
      <c r="DJH462" s="143">
        <f t="shared" si="207"/>
        <v>0</v>
      </c>
      <c r="DJI462" s="143">
        <f t="shared" si="207"/>
        <v>0</v>
      </c>
      <c r="DJJ462" s="143">
        <f t="shared" si="207"/>
        <v>0</v>
      </c>
      <c r="DJK462" s="143">
        <f t="shared" si="207"/>
        <v>0</v>
      </c>
      <c r="DJL462" s="143">
        <f t="shared" si="207"/>
        <v>0</v>
      </c>
      <c r="DJM462" s="143">
        <f t="shared" si="207"/>
        <v>0</v>
      </c>
      <c r="DJN462" s="143">
        <f t="shared" si="207"/>
        <v>0</v>
      </c>
      <c r="DJO462" s="143">
        <f t="shared" si="207"/>
        <v>0</v>
      </c>
      <c r="DJP462" s="143">
        <f t="shared" si="207"/>
        <v>0</v>
      </c>
      <c r="DJQ462" s="143">
        <f t="shared" si="207"/>
        <v>0</v>
      </c>
      <c r="DJR462" s="143">
        <f t="shared" si="207"/>
        <v>0</v>
      </c>
      <c r="DJS462" s="143">
        <f t="shared" si="207"/>
        <v>0</v>
      </c>
      <c r="DJT462" s="143">
        <f t="shared" si="207"/>
        <v>0</v>
      </c>
      <c r="DJU462" s="143">
        <f t="shared" si="207"/>
        <v>0</v>
      </c>
      <c r="DJV462" s="143">
        <f t="shared" si="207"/>
        <v>0</v>
      </c>
      <c r="DJW462" s="143">
        <f t="shared" si="207"/>
        <v>0</v>
      </c>
      <c r="DJX462" s="143">
        <f t="shared" si="207"/>
        <v>0</v>
      </c>
      <c r="DJY462" s="143">
        <f t="shared" si="207"/>
        <v>0</v>
      </c>
      <c r="DJZ462" s="143">
        <f t="shared" si="207"/>
        <v>0</v>
      </c>
      <c r="DKA462" s="143">
        <f t="shared" si="207"/>
        <v>0</v>
      </c>
      <c r="DKB462" s="143">
        <f t="shared" si="207"/>
        <v>0</v>
      </c>
      <c r="DKC462" s="143">
        <f t="shared" si="207"/>
        <v>0</v>
      </c>
      <c r="DKD462" s="143">
        <f t="shared" si="207"/>
        <v>0</v>
      </c>
      <c r="DKE462" s="143">
        <f t="shared" si="207"/>
        <v>0</v>
      </c>
      <c r="DKF462" s="143">
        <f t="shared" si="207"/>
        <v>0</v>
      </c>
      <c r="DKG462" s="143">
        <f t="shared" si="207"/>
        <v>0</v>
      </c>
      <c r="DKH462" s="143">
        <f t="shared" si="207"/>
        <v>0</v>
      </c>
      <c r="DKI462" s="143">
        <f t="shared" si="207"/>
        <v>0</v>
      </c>
      <c r="DKJ462" s="143">
        <f t="shared" si="207"/>
        <v>0</v>
      </c>
      <c r="DKK462" s="143">
        <f t="shared" si="207"/>
        <v>0</v>
      </c>
      <c r="DKL462" s="143">
        <f t="shared" si="207"/>
        <v>0</v>
      </c>
      <c r="DKM462" s="143">
        <f t="shared" si="207"/>
        <v>0</v>
      </c>
      <c r="DKN462" s="143">
        <f t="shared" si="207"/>
        <v>0</v>
      </c>
      <c r="DKO462" s="143">
        <f t="shared" si="207"/>
        <v>0</v>
      </c>
      <c r="DKP462" s="143">
        <f t="shared" si="207"/>
        <v>0</v>
      </c>
      <c r="DKQ462" s="143">
        <f t="shared" si="207"/>
        <v>0</v>
      </c>
      <c r="DKR462" s="143">
        <f t="shared" si="207"/>
        <v>0</v>
      </c>
      <c r="DKS462" s="143">
        <f t="shared" si="207"/>
        <v>0</v>
      </c>
      <c r="DKT462" s="143">
        <f t="shared" si="207"/>
        <v>0</v>
      </c>
      <c r="DKU462" s="143">
        <f t="shared" si="207"/>
        <v>0</v>
      </c>
      <c r="DKV462" s="143">
        <f t="shared" si="207"/>
        <v>0</v>
      </c>
      <c r="DKW462" s="143">
        <f t="shared" ref="DKW462:DNH462" si="208">DKW438</f>
        <v>0</v>
      </c>
      <c r="DKX462" s="143">
        <f t="shared" si="208"/>
        <v>0</v>
      </c>
      <c r="DKY462" s="143">
        <f t="shared" si="208"/>
        <v>0</v>
      </c>
      <c r="DKZ462" s="143">
        <f t="shared" si="208"/>
        <v>0</v>
      </c>
      <c r="DLA462" s="143">
        <f t="shared" si="208"/>
        <v>0</v>
      </c>
      <c r="DLB462" s="143">
        <f t="shared" si="208"/>
        <v>0</v>
      </c>
      <c r="DLC462" s="143">
        <f t="shared" si="208"/>
        <v>0</v>
      </c>
      <c r="DLD462" s="143">
        <f t="shared" si="208"/>
        <v>0</v>
      </c>
      <c r="DLE462" s="143">
        <f t="shared" si="208"/>
        <v>0</v>
      </c>
      <c r="DLF462" s="143">
        <f t="shared" si="208"/>
        <v>0</v>
      </c>
      <c r="DLG462" s="143">
        <f t="shared" si="208"/>
        <v>0</v>
      </c>
      <c r="DLH462" s="143">
        <f t="shared" si="208"/>
        <v>0</v>
      </c>
      <c r="DLI462" s="143">
        <f t="shared" si="208"/>
        <v>0</v>
      </c>
      <c r="DLJ462" s="143">
        <f t="shared" si="208"/>
        <v>0</v>
      </c>
      <c r="DLK462" s="143">
        <f t="shared" si="208"/>
        <v>0</v>
      </c>
      <c r="DLL462" s="143">
        <f t="shared" si="208"/>
        <v>0</v>
      </c>
      <c r="DLM462" s="143">
        <f t="shared" si="208"/>
        <v>0</v>
      </c>
      <c r="DLN462" s="143">
        <f t="shared" si="208"/>
        <v>0</v>
      </c>
      <c r="DLO462" s="143">
        <f t="shared" si="208"/>
        <v>0</v>
      </c>
      <c r="DLP462" s="143">
        <f t="shared" si="208"/>
        <v>0</v>
      </c>
      <c r="DLQ462" s="143">
        <f t="shared" si="208"/>
        <v>0</v>
      </c>
      <c r="DLR462" s="143">
        <f t="shared" si="208"/>
        <v>0</v>
      </c>
      <c r="DLS462" s="143">
        <f t="shared" si="208"/>
        <v>0</v>
      </c>
      <c r="DLT462" s="143">
        <f t="shared" si="208"/>
        <v>0</v>
      </c>
      <c r="DLU462" s="143">
        <f t="shared" si="208"/>
        <v>0</v>
      </c>
      <c r="DLV462" s="143">
        <f t="shared" si="208"/>
        <v>0</v>
      </c>
      <c r="DLW462" s="143">
        <f t="shared" si="208"/>
        <v>0</v>
      </c>
      <c r="DLX462" s="143">
        <f t="shared" si="208"/>
        <v>0</v>
      </c>
      <c r="DLY462" s="143">
        <f t="shared" si="208"/>
        <v>0</v>
      </c>
      <c r="DLZ462" s="143">
        <f t="shared" si="208"/>
        <v>0</v>
      </c>
      <c r="DMA462" s="143">
        <f t="shared" si="208"/>
        <v>0</v>
      </c>
      <c r="DMB462" s="143">
        <f t="shared" si="208"/>
        <v>0</v>
      </c>
      <c r="DMC462" s="143">
        <f t="shared" si="208"/>
        <v>0</v>
      </c>
      <c r="DMD462" s="143">
        <f t="shared" si="208"/>
        <v>0</v>
      </c>
      <c r="DME462" s="143">
        <f t="shared" si="208"/>
        <v>0</v>
      </c>
      <c r="DMF462" s="143">
        <f t="shared" si="208"/>
        <v>0</v>
      </c>
      <c r="DMG462" s="143">
        <f t="shared" si="208"/>
        <v>0</v>
      </c>
      <c r="DMH462" s="143">
        <f t="shared" si="208"/>
        <v>0</v>
      </c>
      <c r="DMI462" s="143">
        <f t="shared" si="208"/>
        <v>0</v>
      </c>
      <c r="DMJ462" s="143">
        <f t="shared" si="208"/>
        <v>0</v>
      </c>
      <c r="DMK462" s="143">
        <f t="shared" si="208"/>
        <v>0</v>
      </c>
      <c r="DML462" s="143">
        <f t="shared" si="208"/>
        <v>0</v>
      </c>
      <c r="DMM462" s="143">
        <f t="shared" si="208"/>
        <v>0</v>
      </c>
      <c r="DMN462" s="143">
        <f t="shared" si="208"/>
        <v>0</v>
      </c>
      <c r="DMO462" s="143">
        <f t="shared" si="208"/>
        <v>0</v>
      </c>
      <c r="DMP462" s="143">
        <f t="shared" si="208"/>
        <v>0</v>
      </c>
      <c r="DMQ462" s="143">
        <f t="shared" si="208"/>
        <v>0</v>
      </c>
      <c r="DMR462" s="143">
        <f t="shared" si="208"/>
        <v>0</v>
      </c>
      <c r="DMS462" s="143">
        <f t="shared" si="208"/>
        <v>0</v>
      </c>
      <c r="DMT462" s="143">
        <f t="shared" si="208"/>
        <v>0</v>
      </c>
      <c r="DMU462" s="143">
        <f t="shared" si="208"/>
        <v>0</v>
      </c>
      <c r="DMV462" s="143">
        <f t="shared" si="208"/>
        <v>0</v>
      </c>
      <c r="DMW462" s="143">
        <f t="shared" si="208"/>
        <v>0</v>
      </c>
      <c r="DMX462" s="143">
        <f t="shared" si="208"/>
        <v>0</v>
      </c>
      <c r="DMY462" s="143">
        <f t="shared" si="208"/>
        <v>0</v>
      </c>
      <c r="DMZ462" s="143">
        <f t="shared" si="208"/>
        <v>0</v>
      </c>
      <c r="DNA462" s="143">
        <f t="shared" si="208"/>
        <v>0</v>
      </c>
      <c r="DNB462" s="143">
        <f t="shared" si="208"/>
        <v>0</v>
      </c>
      <c r="DNC462" s="143">
        <f t="shared" si="208"/>
        <v>0</v>
      </c>
      <c r="DND462" s="143">
        <f t="shared" si="208"/>
        <v>0</v>
      </c>
      <c r="DNE462" s="143">
        <f t="shared" si="208"/>
        <v>0</v>
      </c>
      <c r="DNF462" s="143">
        <f t="shared" si="208"/>
        <v>0</v>
      </c>
      <c r="DNG462" s="143">
        <f t="shared" si="208"/>
        <v>0</v>
      </c>
      <c r="DNH462" s="143">
        <f t="shared" si="208"/>
        <v>0</v>
      </c>
      <c r="DNI462" s="143">
        <f t="shared" ref="DNI462:DPT462" si="209">DNI438</f>
        <v>0</v>
      </c>
      <c r="DNJ462" s="143">
        <f t="shared" si="209"/>
        <v>0</v>
      </c>
      <c r="DNK462" s="143">
        <f t="shared" si="209"/>
        <v>0</v>
      </c>
      <c r="DNL462" s="143">
        <f t="shared" si="209"/>
        <v>0</v>
      </c>
      <c r="DNM462" s="143">
        <f t="shared" si="209"/>
        <v>0</v>
      </c>
      <c r="DNN462" s="143">
        <f t="shared" si="209"/>
        <v>0</v>
      </c>
      <c r="DNO462" s="143">
        <f t="shared" si="209"/>
        <v>0</v>
      </c>
      <c r="DNP462" s="143">
        <f t="shared" si="209"/>
        <v>0</v>
      </c>
      <c r="DNQ462" s="143">
        <f t="shared" si="209"/>
        <v>0</v>
      </c>
      <c r="DNR462" s="143">
        <f t="shared" si="209"/>
        <v>0</v>
      </c>
      <c r="DNS462" s="143">
        <f t="shared" si="209"/>
        <v>0</v>
      </c>
      <c r="DNT462" s="143">
        <f t="shared" si="209"/>
        <v>0</v>
      </c>
      <c r="DNU462" s="143">
        <f t="shared" si="209"/>
        <v>0</v>
      </c>
      <c r="DNV462" s="143">
        <f t="shared" si="209"/>
        <v>0</v>
      </c>
      <c r="DNW462" s="143">
        <f t="shared" si="209"/>
        <v>0</v>
      </c>
      <c r="DNX462" s="143">
        <f t="shared" si="209"/>
        <v>0</v>
      </c>
      <c r="DNY462" s="143">
        <f t="shared" si="209"/>
        <v>0</v>
      </c>
      <c r="DNZ462" s="143">
        <f t="shared" si="209"/>
        <v>0</v>
      </c>
      <c r="DOA462" s="143">
        <f t="shared" si="209"/>
        <v>0</v>
      </c>
      <c r="DOB462" s="143">
        <f t="shared" si="209"/>
        <v>0</v>
      </c>
      <c r="DOC462" s="143">
        <f t="shared" si="209"/>
        <v>0</v>
      </c>
      <c r="DOD462" s="143">
        <f t="shared" si="209"/>
        <v>0</v>
      </c>
      <c r="DOE462" s="143">
        <f t="shared" si="209"/>
        <v>0</v>
      </c>
      <c r="DOF462" s="143">
        <f t="shared" si="209"/>
        <v>0</v>
      </c>
      <c r="DOG462" s="143">
        <f t="shared" si="209"/>
        <v>0</v>
      </c>
      <c r="DOH462" s="143">
        <f t="shared" si="209"/>
        <v>0</v>
      </c>
      <c r="DOI462" s="143">
        <f t="shared" si="209"/>
        <v>0</v>
      </c>
      <c r="DOJ462" s="143">
        <f t="shared" si="209"/>
        <v>0</v>
      </c>
      <c r="DOK462" s="143">
        <f t="shared" si="209"/>
        <v>0</v>
      </c>
      <c r="DOL462" s="143">
        <f t="shared" si="209"/>
        <v>0</v>
      </c>
      <c r="DOM462" s="143">
        <f t="shared" si="209"/>
        <v>0</v>
      </c>
      <c r="DON462" s="143">
        <f t="shared" si="209"/>
        <v>0</v>
      </c>
      <c r="DOO462" s="143">
        <f t="shared" si="209"/>
        <v>0</v>
      </c>
      <c r="DOP462" s="143">
        <f t="shared" si="209"/>
        <v>0</v>
      </c>
      <c r="DOQ462" s="143">
        <f t="shared" si="209"/>
        <v>0</v>
      </c>
      <c r="DOR462" s="143">
        <f t="shared" si="209"/>
        <v>0</v>
      </c>
      <c r="DOS462" s="143">
        <f t="shared" si="209"/>
        <v>0</v>
      </c>
      <c r="DOT462" s="143">
        <f t="shared" si="209"/>
        <v>0</v>
      </c>
      <c r="DOU462" s="143">
        <f t="shared" si="209"/>
        <v>0</v>
      </c>
      <c r="DOV462" s="143">
        <f t="shared" si="209"/>
        <v>0</v>
      </c>
      <c r="DOW462" s="143">
        <f t="shared" si="209"/>
        <v>0</v>
      </c>
      <c r="DOX462" s="143">
        <f t="shared" si="209"/>
        <v>0</v>
      </c>
      <c r="DOY462" s="143">
        <f t="shared" si="209"/>
        <v>0</v>
      </c>
      <c r="DOZ462" s="143">
        <f t="shared" si="209"/>
        <v>0</v>
      </c>
      <c r="DPA462" s="143">
        <f t="shared" si="209"/>
        <v>0</v>
      </c>
      <c r="DPB462" s="143">
        <f t="shared" si="209"/>
        <v>0</v>
      </c>
      <c r="DPC462" s="143">
        <f t="shared" si="209"/>
        <v>0</v>
      </c>
      <c r="DPD462" s="143">
        <f t="shared" si="209"/>
        <v>0</v>
      </c>
      <c r="DPE462" s="143">
        <f t="shared" si="209"/>
        <v>0</v>
      </c>
      <c r="DPF462" s="143">
        <f t="shared" si="209"/>
        <v>0</v>
      </c>
      <c r="DPG462" s="143">
        <f t="shared" si="209"/>
        <v>0</v>
      </c>
      <c r="DPH462" s="143">
        <f t="shared" si="209"/>
        <v>0</v>
      </c>
      <c r="DPI462" s="143">
        <f t="shared" si="209"/>
        <v>0</v>
      </c>
      <c r="DPJ462" s="143">
        <f t="shared" si="209"/>
        <v>0</v>
      </c>
      <c r="DPK462" s="143">
        <f t="shared" si="209"/>
        <v>0</v>
      </c>
      <c r="DPL462" s="143">
        <f t="shared" si="209"/>
        <v>0</v>
      </c>
      <c r="DPM462" s="143">
        <f t="shared" si="209"/>
        <v>0</v>
      </c>
      <c r="DPN462" s="143">
        <f t="shared" si="209"/>
        <v>0</v>
      </c>
      <c r="DPO462" s="143">
        <f t="shared" si="209"/>
        <v>0</v>
      </c>
      <c r="DPP462" s="143">
        <f t="shared" si="209"/>
        <v>0</v>
      </c>
      <c r="DPQ462" s="143">
        <f t="shared" si="209"/>
        <v>0</v>
      </c>
      <c r="DPR462" s="143">
        <f t="shared" si="209"/>
        <v>0</v>
      </c>
      <c r="DPS462" s="143">
        <f t="shared" si="209"/>
        <v>0</v>
      </c>
      <c r="DPT462" s="143">
        <f t="shared" si="209"/>
        <v>0</v>
      </c>
      <c r="DPU462" s="143">
        <f t="shared" ref="DPU462:DSF462" si="210">DPU438</f>
        <v>0</v>
      </c>
      <c r="DPV462" s="143">
        <f t="shared" si="210"/>
        <v>0</v>
      </c>
      <c r="DPW462" s="143">
        <f t="shared" si="210"/>
        <v>0</v>
      </c>
      <c r="DPX462" s="143">
        <f t="shared" si="210"/>
        <v>0</v>
      </c>
      <c r="DPY462" s="143">
        <f t="shared" si="210"/>
        <v>0</v>
      </c>
      <c r="DPZ462" s="143">
        <f t="shared" si="210"/>
        <v>0</v>
      </c>
      <c r="DQA462" s="143">
        <f t="shared" si="210"/>
        <v>0</v>
      </c>
      <c r="DQB462" s="143">
        <f t="shared" si="210"/>
        <v>0</v>
      </c>
      <c r="DQC462" s="143">
        <f t="shared" si="210"/>
        <v>0</v>
      </c>
      <c r="DQD462" s="143">
        <f t="shared" si="210"/>
        <v>0</v>
      </c>
      <c r="DQE462" s="143">
        <f t="shared" si="210"/>
        <v>0</v>
      </c>
      <c r="DQF462" s="143">
        <f t="shared" si="210"/>
        <v>0</v>
      </c>
      <c r="DQG462" s="143">
        <f t="shared" si="210"/>
        <v>0</v>
      </c>
      <c r="DQH462" s="143">
        <f t="shared" si="210"/>
        <v>0</v>
      </c>
      <c r="DQI462" s="143">
        <f t="shared" si="210"/>
        <v>0</v>
      </c>
      <c r="DQJ462" s="143">
        <f t="shared" si="210"/>
        <v>0</v>
      </c>
      <c r="DQK462" s="143">
        <f t="shared" si="210"/>
        <v>0</v>
      </c>
      <c r="DQL462" s="143">
        <f t="shared" si="210"/>
        <v>0</v>
      </c>
      <c r="DQM462" s="143">
        <f t="shared" si="210"/>
        <v>0</v>
      </c>
      <c r="DQN462" s="143">
        <f t="shared" si="210"/>
        <v>0</v>
      </c>
      <c r="DQO462" s="143">
        <f t="shared" si="210"/>
        <v>0</v>
      </c>
      <c r="DQP462" s="143">
        <f t="shared" si="210"/>
        <v>0</v>
      </c>
      <c r="DQQ462" s="143">
        <f t="shared" si="210"/>
        <v>0</v>
      </c>
      <c r="DQR462" s="143">
        <f t="shared" si="210"/>
        <v>0</v>
      </c>
      <c r="DQS462" s="143">
        <f t="shared" si="210"/>
        <v>0</v>
      </c>
      <c r="DQT462" s="143">
        <f t="shared" si="210"/>
        <v>0</v>
      </c>
      <c r="DQU462" s="143">
        <f t="shared" si="210"/>
        <v>0</v>
      </c>
      <c r="DQV462" s="143">
        <f t="shared" si="210"/>
        <v>0</v>
      </c>
      <c r="DQW462" s="143">
        <f t="shared" si="210"/>
        <v>0</v>
      </c>
      <c r="DQX462" s="143">
        <f t="shared" si="210"/>
        <v>0</v>
      </c>
      <c r="DQY462" s="143">
        <f t="shared" si="210"/>
        <v>0</v>
      </c>
      <c r="DQZ462" s="143">
        <f t="shared" si="210"/>
        <v>0</v>
      </c>
      <c r="DRA462" s="143">
        <f t="shared" si="210"/>
        <v>0</v>
      </c>
      <c r="DRB462" s="143">
        <f t="shared" si="210"/>
        <v>0</v>
      </c>
      <c r="DRC462" s="143">
        <f t="shared" si="210"/>
        <v>0</v>
      </c>
      <c r="DRD462" s="143">
        <f t="shared" si="210"/>
        <v>0</v>
      </c>
      <c r="DRE462" s="143">
        <f t="shared" si="210"/>
        <v>0</v>
      </c>
      <c r="DRF462" s="143">
        <f t="shared" si="210"/>
        <v>0</v>
      </c>
      <c r="DRG462" s="143">
        <f t="shared" si="210"/>
        <v>0</v>
      </c>
      <c r="DRH462" s="143">
        <f t="shared" si="210"/>
        <v>0</v>
      </c>
      <c r="DRI462" s="143">
        <f t="shared" si="210"/>
        <v>0</v>
      </c>
      <c r="DRJ462" s="143">
        <f t="shared" si="210"/>
        <v>0</v>
      </c>
      <c r="DRK462" s="143">
        <f t="shared" si="210"/>
        <v>0</v>
      </c>
      <c r="DRL462" s="143">
        <f t="shared" si="210"/>
        <v>0</v>
      </c>
      <c r="DRM462" s="143">
        <f t="shared" si="210"/>
        <v>0</v>
      </c>
      <c r="DRN462" s="143">
        <f t="shared" si="210"/>
        <v>0</v>
      </c>
      <c r="DRO462" s="143">
        <f t="shared" si="210"/>
        <v>0</v>
      </c>
      <c r="DRP462" s="143">
        <f t="shared" si="210"/>
        <v>0</v>
      </c>
      <c r="DRQ462" s="143">
        <f t="shared" si="210"/>
        <v>0</v>
      </c>
      <c r="DRR462" s="143">
        <f t="shared" si="210"/>
        <v>0</v>
      </c>
      <c r="DRS462" s="143">
        <f t="shared" si="210"/>
        <v>0</v>
      </c>
      <c r="DRT462" s="143">
        <f t="shared" si="210"/>
        <v>0</v>
      </c>
      <c r="DRU462" s="143">
        <f t="shared" si="210"/>
        <v>0</v>
      </c>
      <c r="DRV462" s="143">
        <f t="shared" si="210"/>
        <v>0</v>
      </c>
      <c r="DRW462" s="143">
        <f t="shared" si="210"/>
        <v>0</v>
      </c>
      <c r="DRX462" s="143">
        <f t="shared" si="210"/>
        <v>0</v>
      </c>
      <c r="DRY462" s="143">
        <f t="shared" si="210"/>
        <v>0</v>
      </c>
      <c r="DRZ462" s="143">
        <f t="shared" si="210"/>
        <v>0</v>
      </c>
      <c r="DSA462" s="143">
        <f t="shared" si="210"/>
        <v>0</v>
      </c>
      <c r="DSB462" s="143">
        <f t="shared" si="210"/>
        <v>0</v>
      </c>
      <c r="DSC462" s="143">
        <f t="shared" si="210"/>
        <v>0</v>
      </c>
      <c r="DSD462" s="143">
        <f t="shared" si="210"/>
        <v>0</v>
      </c>
      <c r="DSE462" s="143">
        <f t="shared" si="210"/>
        <v>0</v>
      </c>
      <c r="DSF462" s="143">
        <f t="shared" si="210"/>
        <v>0</v>
      </c>
      <c r="DSG462" s="143">
        <f t="shared" ref="DSG462:DUR462" si="211">DSG438</f>
        <v>0</v>
      </c>
      <c r="DSH462" s="143">
        <f t="shared" si="211"/>
        <v>0</v>
      </c>
      <c r="DSI462" s="143">
        <f t="shared" si="211"/>
        <v>0</v>
      </c>
      <c r="DSJ462" s="143">
        <f t="shared" si="211"/>
        <v>0</v>
      </c>
      <c r="DSK462" s="143">
        <f t="shared" si="211"/>
        <v>0</v>
      </c>
      <c r="DSL462" s="143">
        <f t="shared" si="211"/>
        <v>0</v>
      </c>
      <c r="DSM462" s="143">
        <f t="shared" si="211"/>
        <v>0</v>
      </c>
      <c r="DSN462" s="143">
        <f t="shared" si="211"/>
        <v>0</v>
      </c>
      <c r="DSO462" s="143">
        <f t="shared" si="211"/>
        <v>0</v>
      </c>
      <c r="DSP462" s="143">
        <f t="shared" si="211"/>
        <v>0</v>
      </c>
      <c r="DSQ462" s="143">
        <f t="shared" si="211"/>
        <v>0</v>
      </c>
      <c r="DSR462" s="143">
        <f t="shared" si="211"/>
        <v>0</v>
      </c>
      <c r="DSS462" s="143">
        <f t="shared" si="211"/>
        <v>0</v>
      </c>
      <c r="DST462" s="143">
        <f t="shared" si="211"/>
        <v>0</v>
      </c>
      <c r="DSU462" s="143">
        <f t="shared" si="211"/>
        <v>0</v>
      </c>
      <c r="DSV462" s="143">
        <f t="shared" si="211"/>
        <v>0</v>
      </c>
      <c r="DSW462" s="143">
        <f t="shared" si="211"/>
        <v>0</v>
      </c>
      <c r="DSX462" s="143">
        <f t="shared" si="211"/>
        <v>0</v>
      </c>
      <c r="DSY462" s="143">
        <f t="shared" si="211"/>
        <v>0</v>
      </c>
      <c r="DSZ462" s="143">
        <f t="shared" si="211"/>
        <v>0</v>
      </c>
      <c r="DTA462" s="143">
        <f t="shared" si="211"/>
        <v>0</v>
      </c>
      <c r="DTB462" s="143">
        <f t="shared" si="211"/>
        <v>0</v>
      </c>
      <c r="DTC462" s="143">
        <f t="shared" si="211"/>
        <v>0</v>
      </c>
      <c r="DTD462" s="143">
        <f t="shared" si="211"/>
        <v>0</v>
      </c>
      <c r="DTE462" s="143">
        <f t="shared" si="211"/>
        <v>0</v>
      </c>
      <c r="DTF462" s="143">
        <f t="shared" si="211"/>
        <v>0</v>
      </c>
      <c r="DTG462" s="143">
        <f t="shared" si="211"/>
        <v>0</v>
      </c>
      <c r="DTH462" s="143">
        <f t="shared" si="211"/>
        <v>0</v>
      </c>
      <c r="DTI462" s="143">
        <f t="shared" si="211"/>
        <v>0</v>
      </c>
      <c r="DTJ462" s="143">
        <f t="shared" si="211"/>
        <v>0</v>
      </c>
      <c r="DTK462" s="143">
        <f t="shared" si="211"/>
        <v>0</v>
      </c>
      <c r="DTL462" s="143">
        <f t="shared" si="211"/>
        <v>0</v>
      </c>
      <c r="DTM462" s="143">
        <f t="shared" si="211"/>
        <v>0</v>
      </c>
      <c r="DTN462" s="143">
        <f t="shared" si="211"/>
        <v>0</v>
      </c>
      <c r="DTO462" s="143">
        <f t="shared" si="211"/>
        <v>0</v>
      </c>
      <c r="DTP462" s="143">
        <f t="shared" si="211"/>
        <v>0</v>
      </c>
      <c r="DTQ462" s="143">
        <f t="shared" si="211"/>
        <v>0</v>
      </c>
      <c r="DTR462" s="143">
        <f t="shared" si="211"/>
        <v>0</v>
      </c>
      <c r="DTS462" s="143">
        <f t="shared" si="211"/>
        <v>0</v>
      </c>
      <c r="DTT462" s="143">
        <f t="shared" si="211"/>
        <v>0</v>
      </c>
      <c r="DTU462" s="143">
        <f t="shared" si="211"/>
        <v>0</v>
      </c>
      <c r="DTV462" s="143">
        <f t="shared" si="211"/>
        <v>0</v>
      </c>
      <c r="DTW462" s="143">
        <f t="shared" si="211"/>
        <v>0</v>
      </c>
      <c r="DTX462" s="143">
        <f t="shared" si="211"/>
        <v>0</v>
      </c>
      <c r="DTY462" s="143">
        <f t="shared" si="211"/>
        <v>0</v>
      </c>
      <c r="DTZ462" s="143">
        <f t="shared" si="211"/>
        <v>0</v>
      </c>
      <c r="DUA462" s="143">
        <f t="shared" si="211"/>
        <v>0</v>
      </c>
      <c r="DUB462" s="143">
        <f t="shared" si="211"/>
        <v>0</v>
      </c>
      <c r="DUC462" s="143">
        <f t="shared" si="211"/>
        <v>0</v>
      </c>
      <c r="DUD462" s="143">
        <f t="shared" si="211"/>
        <v>0</v>
      </c>
      <c r="DUE462" s="143">
        <f t="shared" si="211"/>
        <v>0</v>
      </c>
      <c r="DUF462" s="143">
        <f t="shared" si="211"/>
        <v>0</v>
      </c>
      <c r="DUG462" s="143">
        <f t="shared" si="211"/>
        <v>0</v>
      </c>
      <c r="DUH462" s="143">
        <f t="shared" si="211"/>
        <v>0</v>
      </c>
      <c r="DUI462" s="143">
        <f t="shared" si="211"/>
        <v>0</v>
      </c>
      <c r="DUJ462" s="143">
        <f t="shared" si="211"/>
        <v>0</v>
      </c>
      <c r="DUK462" s="143">
        <f t="shared" si="211"/>
        <v>0</v>
      </c>
      <c r="DUL462" s="143">
        <f t="shared" si="211"/>
        <v>0</v>
      </c>
      <c r="DUM462" s="143">
        <f t="shared" si="211"/>
        <v>0</v>
      </c>
      <c r="DUN462" s="143">
        <f t="shared" si="211"/>
        <v>0</v>
      </c>
      <c r="DUO462" s="143">
        <f t="shared" si="211"/>
        <v>0</v>
      </c>
      <c r="DUP462" s="143">
        <f t="shared" si="211"/>
        <v>0</v>
      </c>
      <c r="DUQ462" s="143">
        <f t="shared" si="211"/>
        <v>0</v>
      </c>
      <c r="DUR462" s="143">
        <f t="shared" si="211"/>
        <v>0</v>
      </c>
      <c r="DUS462" s="143">
        <f t="shared" ref="DUS462:DXD462" si="212">DUS438</f>
        <v>0</v>
      </c>
      <c r="DUT462" s="143">
        <f t="shared" si="212"/>
        <v>0</v>
      </c>
      <c r="DUU462" s="143">
        <f t="shared" si="212"/>
        <v>0</v>
      </c>
      <c r="DUV462" s="143">
        <f t="shared" si="212"/>
        <v>0</v>
      </c>
      <c r="DUW462" s="143">
        <f t="shared" si="212"/>
        <v>0</v>
      </c>
      <c r="DUX462" s="143">
        <f t="shared" si="212"/>
        <v>0</v>
      </c>
      <c r="DUY462" s="143">
        <f t="shared" si="212"/>
        <v>0</v>
      </c>
      <c r="DUZ462" s="143">
        <f t="shared" si="212"/>
        <v>0</v>
      </c>
      <c r="DVA462" s="143">
        <f t="shared" si="212"/>
        <v>0</v>
      </c>
      <c r="DVB462" s="143">
        <f t="shared" si="212"/>
        <v>0</v>
      </c>
      <c r="DVC462" s="143">
        <f t="shared" si="212"/>
        <v>0</v>
      </c>
      <c r="DVD462" s="143">
        <f t="shared" si="212"/>
        <v>0</v>
      </c>
      <c r="DVE462" s="143">
        <f t="shared" si="212"/>
        <v>0</v>
      </c>
      <c r="DVF462" s="143">
        <f t="shared" si="212"/>
        <v>0</v>
      </c>
      <c r="DVG462" s="143">
        <f t="shared" si="212"/>
        <v>0</v>
      </c>
      <c r="DVH462" s="143">
        <f t="shared" si="212"/>
        <v>0</v>
      </c>
      <c r="DVI462" s="143">
        <f t="shared" si="212"/>
        <v>0</v>
      </c>
      <c r="DVJ462" s="143">
        <f t="shared" si="212"/>
        <v>0</v>
      </c>
      <c r="DVK462" s="143">
        <f t="shared" si="212"/>
        <v>0</v>
      </c>
      <c r="DVL462" s="143">
        <f t="shared" si="212"/>
        <v>0</v>
      </c>
      <c r="DVM462" s="143">
        <f t="shared" si="212"/>
        <v>0</v>
      </c>
      <c r="DVN462" s="143">
        <f t="shared" si="212"/>
        <v>0</v>
      </c>
      <c r="DVO462" s="143">
        <f t="shared" si="212"/>
        <v>0</v>
      </c>
      <c r="DVP462" s="143">
        <f t="shared" si="212"/>
        <v>0</v>
      </c>
      <c r="DVQ462" s="143">
        <f t="shared" si="212"/>
        <v>0</v>
      </c>
      <c r="DVR462" s="143">
        <f t="shared" si="212"/>
        <v>0</v>
      </c>
      <c r="DVS462" s="143">
        <f t="shared" si="212"/>
        <v>0</v>
      </c>
      <c r="DVT462" s="143">
        <f t="shared" si="212"/>
        <v>0</v>
      </c>
      <c r="DVU462" s="143">
        <f t="shared" si="212"/>
        <v>0</v>
      </c>
      <c r="DVV462" s="143">
        <f t="shared" si="212"/>
        <v>0</v>
      </c>
      <c r="DVW462" s="143">
        <f t="shared" si="212"/>
        <v>0</v>
      </c>
      <c r="DVX462" s="143">
        <f t="shared" si="212"/>
        <v>0</v>
      </c>
      <c r="DVY462" s="143">
        <f t="shared" si="212"/>
        <v>0</v>
      </c>
      <c r="DVZ462" s="143">
        <f t="shared" si="212"/>
        <v>0</v>
      </c>
      <c r="DWA462" s="143">
        <f t="shared" si="212"/>
        <v>0</v>
      </c>
      <c r="DWB462" s="143">
        <f t="shared" si="212"/>
        <v>0</v>
      </c>
      <c r="DWC462" s="143">
        <f t="shared" si="212"/>
        <v>0</v>
      </c>
      <c r="DWD462" s="143">
        <f t="shared" si="212"/>
        <v>0</v>
      </c>
      <c r="DWE462" s="143">
        <f t="shared" si="212"/>
        <v>0</v>
      </c>
      <c r="DWF462" s="143">
        <f t="shared" si="212"/>
        <v>0</v>
      </c>
      <c r="DWG462" s="143">
        <f t="shared" si="212"/>
        <v>0</v>
      </c>
      <c r="DWH462" s="143">
        <f t="shared" si="212"/>
        <v>0</v>
      </c>
      <c r="DWI462" s="143">
        <f t="shared" si="212"/>
        <v>0</v>
      </c>
      <c r="DWJ462" s="143">
        <f t="shared" si="212"/>
        <v>0</v>
      </c>
      <c r="DWK462" s="143">
        <f t="shared" si="212"/>
        <v>0</v>
      </c>
      <c r="DWL462" s="143">
        <f t="shared" si="212"/>
        <v>0</v>
      </c>
      <c r="DWM462" s="143">
        <f t="shared" si="212"/>
        <v>0</v>
      </c>
      <c r="DWN462" s="143">
        <f t="shared" si="212"/>
        <v>0</v>
      </c>
      <c r="DWO462" s="143">
        <f t="shared" si="212"/>
        <v>0</v>
      </c>
      <c r="DWP462" s="143">
        <f t="shared" si="212"/>
        <v>0</v>
      </c>
      <c r="DWQ462" s="143">
        <f t="shared" si="212"/>
        <v>0</v>
      </c>
      <c r="DWR462" s="143">
        <f t="shared" si="212"/>
        <v>0</v>
      </c>
      <c r="DWS462" s="143">
        <f t="shared" si="212"/>
        <v>0</v>
      </c>
      <c r="DWT462" s="143">
        <f t="shared" si="212"/>
        <v>0</v>
      </c>
      <c r="DWU462" s="143">
        <f t="shared" si="212"/>
        <v>0</v>
      </c>
      <c r="DWV462" s="143">
        <f t="shared" si="212"/>
        <v>0</v>
      </c>
      <c r="DWW462" s="143">
        <f t="shared" si="212"/>
        <v>0</v>
      </c>
      <c r="DWX462" s="143">
        <f t="shared" si="212"/>
        <v>0</v>
      </c>
      <c r="DWY462" s="143">
        <f t="shared" si="212"/>
        <v>0</v>
      </c>
      <c r="DWZ462" s="143">
        <f t="shared" si="212"/>
        <v>0</v>
      </c>
      <c r="DXA462" s="143">
        <f t="shared" si="212"/>
        <v>0</v>
      </c>
      <c r="DXB462" s="143">
        <f t="shared" si="212"/>
        <v>0</v>
      </c>
      <c r="DXC462" s="143">
        <f t="shared" si="212"/>
        <v>0</v>
      </c>
      <c r="DXD462" s="143">
        <f t="shared" si="212"/>
        <v>0</v>
      </c>
      <c r="DXE462" s="143">
        <f t="shared" ref="DXE462:DZP462" si="213">DXE438</f>
        <v>0</v>
      </c>
      <c r="DXF462" s="143">
        <f t="shared" si="213"/>
        <v>0</v>
      </c>
      <c r="DXG462" s="143">
        <f t="shared" si="213"/>
        <v>0</v>
      </c>
      <c r="DXH462" s="143">
        <f t="shared" si="213"/>
        <v>0</v>
      </c>
      <c r="DXI462" s="143">
        <f t="shared" si="213"/>
        <v>0</v>
      </c>
      <c r="DXJ462" s="143">
        <f t="shared" si="213"/>
        <v>0</v>
      </c>
      <c r="DXK462" s="143">
        <f t="shared" si="213"/>
        <v>0</v>
      </c>
      <c r="DXL462" s="143">
        <f t="shared" si="213"/>
        <v>0</v>
      </c>
      <c r="DXM462" s="143">
        <f t="shared" si="213"/>
        <v>0</v>
      </c>
      <c r="DXN462" s="143">
        <f t="shared" si="213"/>
        <v>0</v>
      </c>
      <c r="DXO462" s="143">
        <f t="shared" si="213"/>
        <v>0</v>
      </c>
      <c r="DXP462" s="143">
        <f t="shared" si="213"/>
        <v>0</v>
      </c>
      <c r="DXQ462" s="143">
        <f t="shared" si="213"/>
        <v>0</v>
      </c>
      <c r="DXR462" s="143">
        <f t="shared" si="213"/>
        <v>0</v>
      </c>
      <c r="DXS462" s="143">
        <f t="shared" si="213"/>
        <v>0</v>
      </c>
      <c r="DXT462" s="143">
        <f t="shared" si="213"/>
        <v>0</v>
      </c>
      <c r="DXU462" s="143">
        <f t="shared" si="213"/>
        <v>0</v>
      </c>
      <c r="DXV462" s="143">
        <f t="shared" si="213"/>
        <v>0</v>
      </c>
      <c r="DXW462" s="143">
        <f t="shared" si="213"/>
        <v>0</v>
      </c>
      <c r="DXX462" s="143">
        <f t="shared" si="213"/>
        <v>0</v>
      </c>
      <c r="DXY462" s="143">
        <f t="shared" si="213"/>
        <v>0</v>
      </c>
      <c r="DXZ462" s="143">
        <f t="shared" si="213"/>
        <v>0</v>
      </c>
      <c r="DYA462" s="143">
        <f t="shared" si="213"/>
        <v>0</v>
      </c>
      <c r="DYB462" s="143">
        <f t="shared" si="213"/>
        <v>0</v>
      </c>
      <c r="DYC462" s="143">
        <f t="shared" si="213"/>
        <v>0</v>
      </c>
      <c r="DYD462" s="143">
        <f t="shared" si="213"/>
        <v>0</v>
      </c>
      <c r="DYE462" s="143">
        <f t="shared" si="213"/>
        <v>0</v>
      </c>
      <c r="DYF462" s="143">
        <f t="shared" si="213"/>
        <v>0</v>
      </c>
      <c r="DYG462" s="143">
        <f t="shared" si="213"/>
        <v>0</v>
      </c>
      <c r="DYH462" s="143">
        <f t="shared" si="213"/>
        <v>0</v>
      </c>
      <c r="DYI462" s="143">
        <f t="shared" si="213"/>
        <v>0</v>
      </c>
      <c r="DYJ462" s="143">
        <f t="shared" si="213"/>
        <v>0</v>
      </c>
      <c r="DYK462" s="143">
        <f t="shared" si="213"/>
        <v>0</v>
      </c>
      <c r="DYL462" s="143">
        <f t="shared" si="213"/>
        <v>0</v>
      </c>
      <c r="DYM462" s="143">
        <f t="shared" si="213"/>
        <v>0</v>
      </c>
      <c r="DYN462" s="143">
        <f t="shared" si="213"/>
        <v>0</v>
      </c>
      <c r="DYO462" s="143">
        <f t="shared" si="213"/>
        <v>0</v>
      </c>
      <c r="DYP462" s="143">
        <f t="shared" si="213"/>
        <v>0</v>
      </c>
      <c r="DYQ462" s="143">
        <f t="shared" si="213"/>
        <v>0</v>
      </c>
      <c r="DYR462" s="143">
        <f t="shared" si="213"/>
        <v>0</v>
      </c>
      <c r="DYS462" s="143">
        <f t="shared" si="213"/>
        <v>0</v>
      </c>
      <c r="DYT462" s="143">
        <f t="shared" si="213"/>
        <v>0</v>
      </c>
      <c r="DYU462" s="143">
        <f t="shared" si="213"/>
        <v>0</v>
      </c>
      <c r="DYV462" s="143">
        <f t="shared" si="213"/>
        <v>0</v>
      </c>
      <c r="DYW462" s="143">
        <f t="shared" si="213"/>
        <v>0</v>
      </c>
      <c r="DYX462" s="143">
        <f t="shared" si="213"/>
        <v>0</v>
      </c>
      <c r="DYY462" s="143">
        <f t="shared" si="213"/>
        <v>0</v>
      </c>
      <c r="DYZ462" s="143">
        <f t="shared" si="213"/>
        <v>0</v>
      </c>
      <c r="DZA462" s="143">
        <f t="shared" si="213"/>
        <v>0</v>
      </c>
      <c r="DZB462" s="143">
        <f t="shared" si="213"/>
        <v>0</v>
      </c>
      <c r="DZC462" s="143">
        <f t="shared" si="213"/>
        <v>0</v>
      </c>
      <c r="DZD462" s="143">
        <f t="shared" si="213"/>
        <v>0</v>
      </c>
      <c r="DZE462" s="143">
        <f t="shared" si="213"/>
        <v>0</v>
      </c>
      <c r="DZF462" s="143">
        <f t="shared" si="213"/>
        <v>0</v>
      </c>
      <c r="DZG462" s="143">
        <f t="shared" si="213"/>
        <v>0</v>
      </c>
      <c r="DZH462" s="143">
        <f t="shared" si="213"/>
        <v>0</v>
      </c>
      <c r="DZI462" s="143">
        <f t="shared" si="213"/>
        <v>0</v>
      </c>
      <c r="DZJ462" s="143">
        <f t="shared" si="213"/>
        <v>0</v>
      </c>
      <c r="DZK462" s="143">
        <f t="shared" si="213"/>
        <v>0</v>
      </c>
      <c r="DZL462" s="143">
        <f t="shared" si="213"/>
        <v>0</v>
      </c>
      <c r="DZM462" s="143">
        <f t="shared" si="213"/>
        <v>0</v>
      </c>
      <c r="DZN462" s="143">
        <f t="shared" si="213"/>
        <v>0</v>
      </c>
      <c r="DZO462" s="143">
        <f t="shared" si="213"/>
        <v>0</v>
      </c>
      <c r="DZP462" s="143">
        <f t="shared" si="213"/>
        <v>0</v>
      </c>
      <c r="DZQ462" s="143">
        <f t="shared" ref="DZQ462:ECB462" si="214">DZQ438</f>
        <v>0</v>
      </c>
      <c r="DZR462" s="143">
        <f t="shared" si="214"/>
        <v>0</v>
      </c>
      <c r="DZS462" s="143">
        <f t="shared" si="214"/>
        <v>0</v>
      </c>
      <c r="DZT462" s="143">
        <f t="shared" si="214"/>
        <v>0</v>
      </c>
      <c r="DZU462" s="143">
        <f t="shared" si="214"/>
        <v>0</v>
      </c>
      <c r="DZV462" s="143">
        <f t="shared" si="214"/>
        <v>0</v>
      </c>
      <c r="DZW462" s="143">
        <f t="shared" si="214"/>
        <v>0</v>
      </c>
      <c r="DZX462" s="143">
        <f t="shared" si="214"/>
        <v>0</v>
      </c>
      <c r="DZY462" s="143">
        <f t="shared" si="214"/>
        <v>0</v>
      </c>
      <c r="DZZ462" s="143">
        <f t="shared" si="214"/>
        <v>0</v>
      </c>
      <c r="EAA462" s="143">
        <f t="shared" si="214"/>
        <v>0</v>
      </c>
      <c r="EAB462" s="143">
        <f t="shared" si="214"/>
        <v>0</v>
      </c>
      <c r="EAC462" s="143">
        <f t="shared" si="214"/>
        <v>0</v>
      </c>
      <c r="EAD462" s="143">
        <f t="shared" si="214"/>
        <v>0</v>
      </c>
      <c r="EAE462" s="143">
        <f t="shared" si="214"/>
        <v>0</v>
      </c>
      <c r="EAF462" s="143">
        <f t="shared" si="214"/>
        <v>0</v>
      </c>
      <c r="EAG462" s="143">
        <f t="shared" si="214"/>
        <v>0</v>
      </c>
      <c r="EAH462" s="143">
        <f t="shared" si="214"/>
        <v>0</v>
      </c>
      <c r="EAI462" s="143">
        <f t="shared" si="214"/>
        <v>0</v>
      </c>
      <c r="EAJ462" s="143">
        <f t="shared" si="214"/>
        <v>0</v>
      </c>
      <c r="EAK462" s="143">
        <f t="shared" si="214"/>
        <v>0</v>
      </c>
      <c r="EAL462" s="143">
        <f t="shared" si="214"/>
        <v>0</v>
      </c>
      <c r="EAM462" s="143">
        <f t="shared" si="214"/>
        <v>0</v>
      </c>
      <c r="EAN462" s="143">
        <f t="shared" si="214"/>
        <v>0</v>
      </c>
      <c r="EAO462" s="143">
        <f t="shared" si="214"/>
        <v>0</v>
      </c>
      <c r="EAP462" s="143">
        <f t="shared" si="214"/>
        <v>0</v>
      </c>
      <c r="EAQ462" s="143">
        <f t="shared" si="214"/>
        <v>0</v>
      </c>
      <c r="EAR462" s="143">
        <f t="shared" si="214"/>
        <v>0</v>
      </c>
      <c r="EAS462" s="143">
        <f t="shared" si="214"/>
        <v>0</v>
      </c>
      <c r="EAT462" s="143">
        <f t="shared" si="214"/>
        <v>0</v>
      </c>
      <c r="EAU462" s="143">
        <f t="shared" si="214"/>
        <v>0</v>
      </c>
      <c r="EAV462" s="143">
        <f t="shared" si="214"/>
        <v>0</v>
      </c>
      <c r="EAW462" s="143">
        <f t="shared" si="214"/>
        <v>0</v>
      </c>
      <c r="EAX462" s="143">
        <f t="shared" si="214"/>
        <v>0</v>
      </c>
      <c r="EAY462" s="143">
        <f t="shared" si="214"/>
        <v>0</v>
      </c>
      <c r="EAZ462" s="143">
        <f t="shared" si="214"/>
        <v>0</v>
      </c>
      <c r="EBA462" s="143">
        <f t="shared" si="214"/>
        <v>0</v>
      </c>
      <c r="EBB462" s="143">
        <f t="shared" si="214"/>
        <v>0</v>
      </c>
      <c r="EBC462" s="143">
        <f t="shared" si="214"/>
        <v>0</v>
      </c>
      <c r="EBD462" s="143">
        <f t="shared" si="214"/>
        <v>0</v>
      </c>
      <c r="EBE462" s="143">
        <f t="shared" si="214"/>
        <v>0</v>
      </c>
      <c r="EBF462" s="143">
        <f t="shared" si="214"/>
        <v>0</v>
      </c>
      <c r="EBG462" s="143">
        <f t="shared" si="214"/>
        <v>0</v>
      </c>
      <c r="EBH462" s="143">
        <f t="shared" si="214"/>
        <v>0</v>
      </c>
      <c r="EBI462" s="143">
        <f t="shared" si="214"/>
        <v>0</v>
      </c>
      <c r="EBJ462" s="143">
        <f t="shared" si="214"/>
        <v>0</v>
      </c>
      <c r="EBK462" s="143">
        <f t="shared" si="214"/>
        <v>0</v>
      </c>
      <c r="EBL462" s="143">
        <f t="shared" si="214"/>
        <v>0</v>
      </c>
      <c r="EBM462" s="143">
        <f t="shared" si="214"/>
        <v>0</v>
      </c>
      <c r="EBN462" s="143">
        <f t="shared" si="214"/>
        <v>0</v>
      </c>
      <c r="EBO462" s="143">
        <f t="shared" si="214"/>
        <v>0</v>
      </c>
      <c r="EBP462" s="143">
        <f t="shared" si="214"/>
        <v>0</v>
      </c>
      <c r="EBQ462" s="143">
        <f t="shared" si="214"/>
        <v>0</v>
      </c>
      <c r="EBR462" s="143">
        <f t="shared" si="214"/>
        <v>0</v>
      </c>
      <c r="EBS462" s="143">
        <f t="shared" si="214"/>
        <v>0</v>
      </c>
      <c r="EBT462" s="143">
        <f t="shared" si="214"/>
        <v>0</v>
      </c>
      <c r="EBU462" s="143">
        <f t="shared" si="214"/>
        <v>0</v>
      </c>
      <c r="EBV462" s="143">
        <f t="shared" si="214"/>
        <v>0</v>
      </c>
      <c r="EBW462" s="143">
        <f t="shared" si="214"/>
        <v>0</v>
      </c>
      <c r="EBX462" s="143">
        <f t="shared" si="214"/>
        <v>0</v>
      </c>
      <c r="EBY462" s="143">
        <f t="shared" si="214"/>
        <v>0</v>
      </c>
      <c r="EBZ462" s="143">
        <f t="shared" si="214"/>
        <v>0</v>
      </c>
      <c r="ECA462" s="143">
        <f t="shared" si="214"/>
        <v>0</v>
      </c>
      <c r="ECB462" s="143">
        <f t="shared" si="214"/>
        <v>0</v>
      </c>
      <c r="ECC462" s="143">
        <f t="shared" ref="ECC462:EEN462" si="215">ECC438</f>
        <v>0</v>
      </c>
      <c r="ECD462" s="143">
        <f t="shared" si="215"/>
        <v>0</v>
      </c>
      <c r="ECE462" s="143">
        <f t="shared" si="215"/>
        <v>0</v>
      </c>
      <c r="ECF462" s="143">
        <f t="shared" si="215"/>
        <v>0</v>
      </c>
      <c r="ECG462" s="143">
        <f t="shared" si="215"/>
        <v>0</v>
      </c>
      <c r="ECH462" s="143">
        <f t="shared" si="215"/>
        <v>0</v>
      </c>
      <c r="ECI462" s="143">
        <f t="shared" si="215"/>
        <v>0</v>
      </c>
      <c r="ECJ462" s="143">
        <f t="shared" si="215"/>
        <v>0</v>
      </c>
      <c r="ECK462" s="143">
        <f t="shared" si="215"/>
        <v>0</v>
      </c>
      <c r="ECL462" s="143">
        <f t="shared" si="215"/>
        <v>0</v>
      </c>
      <c r="ECM462" s="143">
        <f t="shared" si="215"/>
        <v>0</v>
      </c>
      <c r="ECN462" s="143">
        <f t="shared" si="215"/>
        <v>0</v>
      </c>
      <c r="ECO462" s="143">
        <f t="shared" si="215"/>
        <v>0</v>
      </c>
      <c r="ECP462" s="143">
        <f t="shared" si="215"/>
        <v>0</v>
      </c>
      <c r="ECQ462" s="143">
        <f t="shared" si="215"/>
        <v>0</v>
      </c>
      <c r="ECR462" s="143">
        <f t="shared" si="215"/>
        <v>0</v>
      </c>
      <c r="ECS462" s="143">
        <f t="shared" si="215"/>
        <v>0</v>
      </c>
      <c r="ECT462" s="143">
        <f t="shared" si="215"/>
        <v>0</v>
      </c>
      <c r="ECU462" s="143">
        <f t="shared" si="215"/>
        <v>0</v>
      </c>
      <c r="ECV462" s="143">
        <f t="shared" si="215"/>
        <v>0</v>
      </c>
      <c r="ECW462" s="143">
        <f t="shared" si="215"/>
        <v>0</v>
      </c>
      <c r="ECX462" s="143">
        <f t="shared" si="215"/>
        <v>0</v>
      </c>
      <c r="ECY462" s="143">
        <f t="shared" si="215"/>
        <v>0</v>
      </c>
      <c r="ECZ462" s="143">
        <f t="shared" si="215"/>
        <v>0</v>
      </c>
      <c r="EDA462" s="143">
        <f t="shared" si="215"/>
        <v>0</v>
      </c>
      <c r="EDB462" s="143">
        <f t="shared" si="215"/>
        <v>0</v>
      </c>
      <c r="EDC462" s="143">
        <f t="shared" si="215"/>
        <v>0</v>
      </c>
      <c r="EDD462" s="143">
        <f t="shared" si="215"/>
        <v>0</v>
      </c>
      <c r="EDE462" s="143">
        <f t="shared" si="215"/>
        <v>0</v>
      </c>
      <c r="EDF462" s="143">
        <f t="shared" si="215"/>
        <v>0</v>
      </c>
      <c r="EDG462" s="143">
        <f t="shared" si="215"/>
        <v>0</v>
      </c>
      <c r="EDH462" s="143">
        <f t="shared" si="215"/>
        <v>0</v>
      </c>
      <c r="EDI462" s="143">
        <f t="shared" si="215"/>
        <v>0</v>
      </c>
      <c r="EDJ462" s="143">
        <f t="shared" si="215"/>
        <v>0</v>
      </c>
      <c r="EDK462" s="143">
        <f t="shared" si="215"/>
        <v>0</v>
      </c>
      <c r="EDL462" s="143">
        <f t="shared" si="215"/>
        <v>0</v>
      </c>
      <c r="EDM462" s="143">
        <f t="shared" si="215"/>
        <v>0</v>
      </c>
      <c r="EDN462" s="143">
        <f t="shared" si="215"/>
        <v>0</v>
      </c>
      <c r="EDO462" s="143">
        <f t="shared" si="215"/>
        <v>0</v>
      </c>
      <c r="EDP462" s="143">
        <f t="shared" si="215"/>
        <v>0</v>
      </c>
      <c r="EDQ462" s="143">
        <f t="shared" si="215"/>
        <v>0</v>
      </c>
      <c r="EDR462" s="143">
        <f t="shared" si="215"/>
        <v>0</v>
      </c>
      <c r="EDS462" s="143">
        <f t="shared" si="215"/>
        <v>0</v>
      </c>
      <c r="EDT462" s="143">
        <f t="shared" si="215"/>
        <v>0</v>
      </c>
      <c r="EDU462" s="143">
        <f t="shared" si="215"/>
        <v>0</v>
      </c>
      <c r="EDV462" s="143">
        <f t="shared" si="215"/>
        <v>0</v>
      </c>
      <c r="EDW462" s="143">
        <f t="shared" si="215"/>
        <v>0</v>
      </c>
      <c r="EDX462" s="143">
        <f t="shared" si="215"/>
        <v>0</v>
      </c>
      <c r="EDY462" s="143">
        <f t="shared" si="215"/>
        <v>0</v>
      </c>
      <c r="EDZ462" s="143">
        <f t="shared" si="215"/>
        <v>0</v>
      </c>
      <c r="EEA462" s="143">
        <f t="shared" si="215"/>
        <v>0</v>
      </c>
      <c r="EEB462" s="143">
        <f t="shared" si="215"/>
        <v>0</v>
      </c>
      <c r="EEC462" s="143">
        <f t="shared" si="215"/>
        <v>0</v>
      </c>
      <c r="EED462" s="143">
        <f t="shared" si="215"/>
        <v>0</v>
      </c>
      <c r="EEE462" s="143">
        <f t="shared" si="215"/>
        <v>0</v>
      </c>
      <c r="EEF462" s="143">
        <f t="shared" si="215"/>
        <v>0</v>
      </c>
      <c r="EEG462" s="143">
        <f t="shared" si="215"/>
        <v>0</v>
      </c>
      <c r="EEH462" s="143">
        <f t="shared" si="215"/>
        <v>0</v>
      </c>
      <c r="EEI462" s="143">
        <f t="shared" si="215"/>
        <v>0</v>
      </c>
      <c r="EEJ462" s="143">
        <f t="shared" si="215"/>
        <v>0</v>
      </c>
      <c r="EEK462" s="143">
        <f t="shared" si="215"/>
        <v>0</v>
      </c>
      <c r="EEL462" s="143">
        <f t="shared" si="215"/>
        <v>0</v>
      </c>
      <c r="EEM462" s="143">
        <f t="shared" si="215"/>
        <v>0</v>
      </c>
      <c r="EEN462" s="143">
        <f t="shared" si="215"/>
        <v>0</v>
      </c>
      <c r="EEO462" s="143">
        <f t="shared" ref="EEO462:EGZ462" si="216">EEO438</f>
        <v>0</v>
      </c>
      <c r="EEP462" s="143">
        <f t="shared" si="216"/>
        <v>0</v>
      </c>
      <c r="EEQ462" s="143">
        <f t="shared" si="216"/>
        <v>0</v>
      </c>
      <c r="EER462" s="143">
        <f t="shared" si="216"/>
        <v>0</v>
      </c>
      <c r="EES462" s="143">
        <f t="shared" si="216"/>
        <v>0</v>
      </c>
      <c r="EET462" s="143">
        <f t="shared" si="216"/>
        <v>0</v>
      </c>
      <c r="EEU462" s="143">
        <f t="shared" si="216"/>
        <v>0</v>
      </c>
      <c r="EEV462" s="143">
        <f t="shared" si="216"/>
        <v>0</v>
      </c>
      <c r="EEW462" s="143">
        <f t="shared" si="216"/>
        <v>0</v>
      </c>
      <c r="EEX462" s="143">
        <f t="shared" si="216"/>
        <v>0</v>
      </c>
      <c r="EEY462" s="143">
        <f t="shared" si="216"/>
        <v>0</v>
      </c>
      <c r="EEZ462" s="143">
        <f t="shared" si="216"/>
        <v>0</v>
      </c>
      <c r="EFA462" s="143">
        <f t="shared" si="216"/>
        <v>0</v>
      </c>
      <c r="EFB462" s="143">
        <f t="shared" si="216"/>
        <v>0</v>
      </c>
      <c r="EFC462" s="143">
        <f t="shared" si="216"/>
        <v>0</v>
      </c>
      <c r="EFD462" s="143">
        <f t="shared" si="216"/>
        <v>0</v>
      </c>
      <c r="EFE462" s="143">
        <f t="shared" si="216"/>
        <v>0</v>
      </c>
      <c r="EFF462" s="143">
        <f t="shared" si="216"/>
        <v>0</v>
      </c>
      <c r="EFG462" s="143">
        <f t="shared" si="216"/>
        <v>0</v>
      </c>
      <c r="EFH462" s="143">
        <f t="shared" si="216"/>
        <v>0</v>
      </c>
      <c r="EFI462" s="143">
        <f t="shared" si="216"/>
        <v>0</v>
      </c>
      <c r="EFJ462" s="143">
        <f t="shared" si="216"/>
        <v>0</v>
      </c>
      <c r="EFK462" s="143">
        <f t="shared" si="216"/>
        <v>0</v>
      </c>
      <c r="EFL462" s="143">
        <f t="shared" si="216"/>
        <v>0</v>
      </c>
      <c r="EFM462" s="143">
        <f t="shared" si="216"/>
        <v>0</v>
      </c>
      <c r="EFN462" s="143">
        <f t="shared" si="216"/>
        <v>0</v>
      </c>
      <c r="EFO462" s="143">
        <f t="shared" si="216"/>
        <v>0</v>
      </c>
      <c r="EFP462" s="143">
        <f t="shared" si="216"/>
        <v>0</v>
      </c>
      <c r="EFQ462" s="143">
        <f t="shared" si="216"/>
        <v>0</v>
      </c>
      <c r="EFR462" s="143">
        <f t="shared" si="216"/>
        <v>0</v>
      </c>
      <c r="EFS462" s="143">
        <f t="shared" si="216"/>
        <v>0</v>
      </c>
      <c r="EFT462" s="143">
        <f t="shared" si="216"/>
        <v>0</v>
      </c>
      <c r="EFU462" s="143">
        <f t="shared" si="216"/>
        <v>0</v>
      </c>
      <c r="EFV462" s="143">
        <f t="shared" si="216"/>
        <v>0</v>
      </c>
      <c r="EFW462" s="143">
        <f t="shared" si="216"/>
        <v>0</v>
      </c>
      <c r="EFX462" s="143">
        <f t="shared" si="216"/>
        <v>0</v>
      </c>
      <c r="EFY462" s="143">
        <f t="shared" si="216"/>
        <v>0</v>
      </c>
      <c r="EFZ462" s="143">
        <f t="shared" si="216"/>
        <v>0</v>
      </c>
      <c r="EGA462" s="143">
        <f t="shared" si="216"/>
        <v>0</v>
      </c>
      <c r="EGB462" s="143">
        <f t="shared" si="216"/>
        <v>0</v>
      </c>
      <c r="EGC462" s="143">
        <f t="shared" si="216"/>
        <v>0</v>
      </c>
      <c r="EGD462" s="143">
        <f t="shared" si="216"/>
        <v>0</v>
      </c>
      <c r="EGE462" s="143">
        <f t="shared" si="216"/>
        <v>0</v>
      </c>
      <c r="EGF462" s="143">
        <f t="shared" si="216"/>
        <v>0</v>
      </c>
      <c r="EGG462" s="143">
        <f t="shared" si="216"/>
        <v>0</v>
      </c>
      <c r="EGH462" s="143">
        <f t="shared" si="216"/>
        <v>0</v>
      </c>
      <c r="EGI462" s="143">
        <f t="shared" si="216"/>
        <v>0</v>
      </c>
      <c r="EGJ462" s="143">
        <f t="shared" si="216"/>
        <v>0</v>
      </c>
      <c r="EGK462" s="143">
        <f t="shared" si="216"/>
        <v>0</v>
      </c>
      <c r="EGL462" s="143">
        <f t="shared" si="216"/>
        <v>0</v>
      </c>
      <c r="EGM462" s="143">
        <f t="shared" si="216"/>
        <v>0</v>
      </c>
      <c r="EGN462" s="143">
        <f t="shared" si="216"/>
        <v>0</v>
      </c>
      <c r="EGO462" s="143">
        <f t="shared" si="216"/>
        <v>0</v>
      </c>
      <c r="EGP462" s="143">
        <f t="shared" si="216"/>
        <v>0</v>
      </c>
      <c r="EGQ462" s="143">
        <f t="shared" si="216"/>
        <v>0</v>
      </c>
      <c r="EGR462" s="143">
        <f t="shared" si="216"/>
        <v>0</v>
      </c>
      <c r="EGS462" s="143">
        <f t="shared" si="216"/>
        <v>0</v>
      </c>
      <c r="EGT462" s="143">
        <f t="shared" si="216"/>
        <v>0</v>
      </c>
      <c r="EGU462" s="143">
        <f t="shared" si="216"/>
        <v>0</v>
      </c>
      <c r="EGV462" s="143">
        <f t="shared" si="216"/>
        <v>0</v>
      </c>
      <c r="EGW462" s="143">
        <f t="shared" si="216"/>
        <v>0</v>
      </c>
      <c r="EGX462" s="143">
        <f t="shared" si="216"/>
        <v>0</v>
      </c>
      <c r="EGY462" s="143">
        <f t="shared" si="216"/>
        <v>0</v>
      </c>
      <c r="EGZ462" s="143">
        <f t="shared" si="216"/>
        <v>0</v>
      </c>
      <c r="EHA462" s="143">
        <f t="shared" ref="EHA462:EJL462" si="217">EHA438</f>
        <v>0</v>
      </c>
      <c r="EHB462" s="143">
        <f t="shared" si="217"/>
        <v>0</v>
      </c>
      <c r="EHC462" s="143">
        <f t="shared" si="217"/>
        <v>0</v>
      </c>
      <c r="EHD462" s="143">
        <f t="shared" si="217"/>
        <v>0</v>
      </c>
      <c r="EHE462" s="143">
        <f t="shared" si="217"/>
        <v>0</v>
      </c>
      <c r="EHF462" s="143">
        <f t="shared" si="217"/>
        <v>0</v>
      </c>
      <c r="EHG462" s="143">
        <f t="shared" si="217"/>
        <v>0</v>
      </c>
      <c r="EHH462" s="143">
        <f t="shared" si="217"/>
        <v>0</v>
      </c>
      <c r="EHI462" s="143">
        <f t="shared" si="217"/>
        <v>0</v>
      </c>
      <c r="EHJ462" s="143">
        <f t="shared" si="217"/>
        <v>0</v>
      </c>
      <c r="EHK462" s="143">
        <f t="shared" si="217"/>
        <v>0</v>
      </c>
      <c r="EHL462" s="143">
        <f t="shared" si="217"/>
        <v>0</v>
      </c>
      <c r="EHM462" s="143">
        <f t="shared" si="217"/>
        <v>0</v>
      </c>
      <c r="EHN462" s="143">
        <f t="shared" si="217"/>
        <v>0</v>
      </c>
      <c r="EHO462" s="143">
        <f t="shared" si="217"/>
        <v>0</v>
      </c>
      <c r="EHP462" s="143">
        <f t="shared" si="217"/>
        <v>0</v>
      </c>
      <c r="EHQ462" s="143">
        <f t="shared" si="217"/>
        <v>0</v>
      </c>
      <c r="EHR462" s="143">
        <f t="shared" si="217"/>
        <v>0</v>
      </c>
      <c r="EHS462" s="143">
        <f t="shared" si="217"/>
        <v>0</v>
      </c>
      <c r="EHT462" s="143">
        <f t="shared" si="217"/>
        <v>0</v>
      </c>
      <c r="EHU462" s="143">
        <f t="shared" si="217"/>
        <v>0</v>
      </c>
      <c r="EHV462" s="143">
        <f t="shared" si="217"/>
        <v>0</v>
      </c>
      <c r="EHW462" s="143">
        <f t="shared" si="217"/>
        <v>0</v>
      </c>
      <c r="EHX462" s="143">
        <f t="shared" si="217"/>
        <v>0</v>
      </c>
      <c r="EHY462" s="143">
        <f t="shared" si="217"/>
        <v>0</v>
      </c>
      <c r="EHZ462" s="143">
        <f t="shared" si="217"/>
        <v>0</v>
      </c>
      <c r="EIA462" s="143">
        <f t="shared" si="217"/>
        <v>0</v>
      </c>
      <c r="EIB462" s="143">
        <f t="shared" si="217"/>
        <v>0</v>
      </c>
      <c r="EIC462" s="143">
        <f t="shared" si="217"/>
        <v>0</v>
      </c>
      <c r="EID462" s="143">
        <f t="shared" si="217"/>
        <v>0</v>
      </c>
      <c r="EIE462" s="143">
        <f t="shared" si="217"/>
        <v>0</v>
      </c>
      <c r="EIF462" s="143">
        <f t="shared" si="217"/>
        <v>0</v>
      </c>
      <c r="EIG462" s="143">
        <f t="shared" si="217"/>
        <v>0</v>
      </c>
      <c r="EIH462" s="143">
        <f t="shared" si="217"/>
        <v>0</v>
      </c>
      <c r="EII462" s="143">
        <f t="shared" si="217"/>
        <v>0</v>
      </c>
      <c r="EIJ462" s="143">
        <f t="shared" si="217"/>
        <v>0</v>
      </c>
      <c r="EIK462" s="143">
        <f t="shared" si="217"/>
        <v>0</v>
      </c>
      <c r="EIL462" s="143">
        <f t="shared" si="217"/>
        <v>0</v>
      </c>
      <c r="EIM462" s="143">
        <f t="shared" si="217"/>
        <v>0</v>
      </c>
      <c r="EIN462" s="143">
        <f t="shared" si="217"/>
        <v>0</v>
      </c>
      <c r="EIO462" s="143">
        <f t="shared" si="217"/>
        <v>0</v>
      </c>
      <c r="EIP462" s="143">
        <f t="shared" si="217"/>
        <v>0</v>
      </c>
      <c r="EIQ462" s="143">
        <f t="shared" si="217"/>
        <v>0</v>
      </c>
      <c r="EIR462" s="143">
        <f t="shared" si="217"/>
        <v>0</v>
      </c>
      <c r="EIS462" s="143">
        <f t="shared" si="217"/>
        <v>0</v>
      </c>
      <c r="EIT462" s="143">
        <f t="shared" si="217"/>
        <v>0</v>
      </c>
      <c r="EIU462" s="143">
        <f t="shared" si="217"/>
        <v>0</v>
      </c>
      <c r="EIV462" s="143">
        <f t="shared" si="217"/>
        <v>0</v>
      </c>
      <c r="EIW462" s="143">
        <f t="shared" si="217"/>
        <v>0</v>
      </c>
      <c r="EIX462" s="143">
        <f t="shared" si="217"/>
        <v>0</v>
      </c>
      <c r="EIY462" s="143">
        <f t="shared" si="217"/>
        <v>0</v>
      </c>
      <c r="EIZ462" s="143">
        <f t="shared" si="217"/>
        <v>0</v>
      </c>
      <c r="EJA462" s="143">
        <f t="shared" si="217"/>
        <v>0</v>
      </c>
      <c r="EJB462" s="143">
        <f t="shared" si="217"/>
        <v>0</v>
      </c>
      <c r="EJC462" s="143">
        <f t="shared" si="217"/>
        <v>0</v>
      </c>
      <c r="EJD462" s="143">
        <f t="shared" si="217"/>
        <v>0</v>
      </c>
      <c r="EJE462" s="143">
        <f t="shared" si="217"/>
        <v>0</v>
      </c>
      <c r="EJF462" s="143">
        <f t="shared" si="217"/>
        <v>0</v>
      </c>
      <c r="EJG462" s="143">
        <f t="shared" si="217"/>
        <v>0</v>
      </c>
      <c r="EJH462" s="143">
        <f t="shared" si="217"/>
        <v>0</v>
      </c>
      <c r="EJI462" s="143">
        <f t="shared" si="217"/>
        <v>0</v>
      </c>
      <c r="EJJ462" s="143">
        <f t="shared" si="217"/>
        <v>0</v>
      </c>
      <c r="EJK462" s="143">
        <f t="shared" si="217"/>
        <v>0</v>
      </c>
      <c r="EJL462" s="143">
        <f t="shared" si="217"/>
        <v>0</v>
      </c>
      <c r="EJM462" s="143">
        <f t="shared" ref="EJM462:ELX462" si="218">EJM438</f>
        <v>0</v>
      </c>
      <c r="EJN462" s="143">
        <f t="shared" si="218"/>
        <v>0</v>
      </c>
      <c r="EJO462" s="143">
        <f t="shared" si="218"/>
        <v>0</v>
      </c>
      <c r="EJP462" s="143">
        <f t="shared" si="218"/>
        <v>0</v>
      </c>
      <c r="EJQ462" s="143">
        <f t="shared" si="218"/>
        <v>0</v>
      </c>
      <c r="EJR462" s="143">
        <f t="shared" si="218"/>
        <v>0</v>
      </c>
      <c r="EJS462" s="143">
        <f t="shared" si="218"/>
        <v>0</v>
      </c>
      <c r="EJT462" s="143">
        <f t="shared" si="218"/>
        <v>0</v>
      </c>
      <c r="EJU462" s="143">
        <f t="shared" si="218"/>
        <v>0</v>
      </c>
      <c r="EJV462" s="143">
        <f t="shared" si="218"/>
        <v>0</v>
      </c>
      <c r="EJW462" s="143">
        <f t="shared" si="218"/>
        <v>0</v>
      </c>
      <c r="EJX462" s="143">
        <f t="shared" si="218"/>
        <v>0</v>
      </c>
      <c r="EJY462" s="143">
        <f t="shared" si="218"/>
        <v>0</v>
      </c>
      <c r="EJZ462" s="143">
        <f t="shared" si="218"/>
        <v>0</v>
      </c>
      <c r="EKA462" s="143">
        <f t="shared" si="218"/>
        <v>0</v>
      </c>
      <c r="EKB462" s="143">
        <f t="shared" si="218"/>
        <v>0</v>
      </c>
      <c r="EKC462" s="143">
        <f t="shared" si="218"/>
        <v>0</v>
      </c>
      <c r="EKD462" s="143">
        <f t="shared" si="218"/>
        <v>0</v>
      </c>
      <c r="EKE462" s="143">
        <f t="shared" si="218"/>
        <v>0</v>
      </c>
      <c r="EKF462" s="143">
        <f t="shared" si="218"/>
        <v>0</v>
      </c>
      <c r="EKG462" s="143">
        <f t="shared" si="218"/>
        <v>0</v>
      </c>
      <c r="EKH462" s="143">
        <f t="shared" si="218"/>
        <v>0</v>
      </c>
      <c r="EKI462" s="143">
        <f t="shared" si="218"/>
        <v>0</v>
      </c>
      <c r="EKJ462" s="143">
        <f t="shared" si="218"/>
        <v>0</v>
      </c>
      <c r="EKK462" s="143">
        <f t="shared" si="218"/>
        <v>0</v>
      </c>
      <c r="EKL462" s="143">
        <f t="shared" si="218"/>
        <v>0</v>
      </c>
      <c r="EKM462" s="143">
        <f t="shared" si="218"/>
        <v>0</v>
      </c>
      <c r="EKN462" s="143">
        <f t="shared" si="218"/>
        <v>0</v>
      </c>
      <c r="EKO462" s="143">
        <f t="shared" si="218"/>
        <v>0</v>
      </c>
      <c r="EKP462" s="143">
        <f t="shared" si="218"/>
        <v>0</v>
      </c>
      <c r="EKQ462" s="143">
        <f t="shared" si="218"/>
        <v>0</v>
      </c>
      <c r="EKR462" s="143">
        <f t="shared" si="218"/>
        <v>0</v>
      </c>
      <c r="EKS462" s="143">
        <f t="shared" si="218"/>
        <v>0</v>
      </c>
      <c r="EKT462" s="143">
        <f t="shared" si="218"/>
        <v>0</v>
      </c>
      <c r="EKU462" s="143">
        <f t="shared" si="218"/>
        <v>0</v>
      </c>
      <c r="EKV462" s="143">
        <f t="shared" si="218"/>
        <v>0</v>
      </c>
      <c r="EKW462" s="143">
        <f t="shared" si="218"/>
        <v>0</v>
      </c>
      <c r="EKX462" s="143">
        <f t="shared" si="218"/>
        <v>0</v>
      </c>
      <c r="EKY462" s="143">
        <f t="shared" si="218"/>
        <v>0</v>
      </c>
      <c r="EKZ462" s="143">
        <f t="shared" si="218"/>
        <v>0</v>
      </c>
      <c r="ELA462" s="143">
        <f t="shared" si="218"/>
        <v>0</v>
      </c>
      <c r="ELB462" s="143">
        <f t="shared" si="218"/>
        <v>0</v>
      </c>
      <c r="ELC462" s="143">
        <f t="shared" si="218"/>
        <v>0</v>
      </c>
      <c r="ELD462" s="143">
        <f t="shared" si="218"/>
        <v>0</v>
      </c>
      <c r="ELE462" s="143">
        <f t="shared" si="218"/>
        <v>0</v>
      </c>
      <c r="ELF462" s="143">
        <f t="shared" si="218"/>
        <v>0</v>
      </c>
      <c r="ELG462" s="143">
        <f t="shared" si="218"/>
        <v>0</v>
      </c>
      <c r="ELH462" s="143">
        <f t="shared" si="218"/>
        <v>0</v>
      </c>
      <c r="ELI462" s="143">
        <f t="shared" si="218"/>
        <v>0</v>
      </c>
      <c r="ELJ462" s="143">
        <f t="shared" si="218"/>
        <v>0</v>
      </c>
      <c r="ELK462" s="143">
        <f t="shared" si="218"/>
        <v>0</v>
      </c>
      <c r="ELL462" s="143">
        <f t="shared" si="218"/>
        <v>0</v>
      </c>
      <c r="ELM462" s="143">
        <f t="shared" si="218"/>
        <v>0</v>
      </c>
      <c r="ELN462" s="143">
        <f t="shared" si="218"/>
        <v>0</v>
      </c>
      <c r="ELO462" s="143">
        <f t="shared" si="218"/>
        <v>0</v>
      </c>
      <c r="ELP462" s="143">
        <f t="shared" si="218"/>
        <v>0</v>
      </c>
      <c r="ELQ462" s="143">
        <f t="shared" si="218"/>
        <v>0</v>
      </c>
      <c r="ELR462" s="143">
        <f t="shared" si="218"/>
        <v>0</v>
      </c>
      <c r="ELS462" s="143">
        <f t="shared" si="218"/>
        <v>0</v>
      </c>
      <c r="ELT462" s="143">
        <f t="shared" si="218"/>
        <v>0</v>
      </c>
      <c r="ELU462" s="143">
        <f t="shared" si="218"/>
        <v>0</v>
      </c>
      <c r="ELV462" s="143">
        <f t="shared" si="218"/>
        <v>0</v>
      </c>
      <c r="ELW462" s="143">
        <f t="shared" si="218"/>
        <v>0</v>
      </c>
      <c r="ELX462" s="143">
        <f t="shared" si="218"/>
        <v>0</v>
      </c>
      <c r="ELY462" s="143">
        <f t="shared" ref="ELY462:EOJ462" si="219">ELY438</f>
        <v>0</v>
      </c>
      <c r="ELZ462" s="143">
        <f t="shared" si="219"/>
        <v>0</v>
      </c>
      <c r="EMA462" s="143">
        <f t="shared" si="219"/>
        <v>0</v>
      </c>
      <c r="EMB462" s="143">
        <f t="shared" si="219"/>
        <v>0</v>
      </c>
      <c r="EMC462" s="143">
        <f t="shared" si="219"/>
        <v>0</v>
      </c>
      <c r="EMD462" s="143">
        <f t="shared" si="219"/>
        <v>0</v>
      </c>
      <c r="EME462" s="143">
        <f t="shared" si="219"/>
        <v>0</v>
      </c>
      <c r="EMF462" s="143">
        <f t="shared" si="219"/>
        <v>0</v>
      </c>
      <c r="EMG462" s="143">
        <f t="shared" si="219"/>
        <v>0</v>
      </c>
      <c r="EMH462" s="143">
        <f t="shared" si="219"/>
        <v>0</v>
      </c>
      <c r="EMI462" s="143">
        <f t="shared" si="219"/>
        <v>0</v>
      </c>
      <c r="EMJ462" s="143">
        <f t="shared" si="219"/>
        <v>0</v>
      </c>
      <c r="EMK462" s="143">
        <f t="shared" si="219"/>
        <v>0</v>
      </c>
      <c r="EML462" s="143">
        <f t="shared" si="219"/>
        <v>0</v>
      </c>
      <c r="EMM462" s="143">
        <f t="shared" si="219"/>
        <v>0</v>
      </c>
      <c r="EMN462" s="143">
        <f t="shared" si="219"/>
        <v>0</v>
      </c>
      <c r="EMO462" s="143">
        <f t="shared" si="219"/>
        <v>0</v>
      </c>
      <c r="EMP462" s="143">
        <f t="shared" si="219"/>
        <v>0</v>
      </c>
      <c r="EMQ462" s="143">
        <f t="shared" si="219"/>
        <v>0</v>
      </c>
      <c r="EMR462" s="143">
        <f t="shared" si="219"/>
        <v>0</v>
      </c>
      <c r="EMS462" s="143">
        <f t="shared" si="219"/>
        <v>0</v>
      </c>
      <c r="EMT462" s="143">
        <f t="shared" si="219"/>
        <v>0</v>
      </c>
      <c r="EMU462" s="143">
        <f t="shared" si="219"/>
        <v>0</v>
      </c>
      <c r="EMV462" s="143">
        <f t="shared" si="219"/>
        <v>0</v>
      </c>
      <c r="EMW462" s="143">
        <f t="shared" si="219"/>
        <v>0</v>
      </c>
      <c r="EMX462" s="143">
        <f t="shared" si="219"/>
        <v>0</v>
      </c>
      <c r="EMY462" s="143">
        <f t="shared" si="219"/>
        <v>0</v>
      </c>
      <c r="EMZ462" s="143">
        <f t="shared" si="219"/>
        <v>0</v>
      </c>
      <c r="ENA462" s="143">
        <f t="shared" si="219"/>
        <v>0</v>
      </c>
      <c r="ENB462" s="143">
        <f t="shared" si="219"/>
        <v>0</v>
      </c>
      <c r="ENC462" s="143">
        <f t="shared" si="219"/>
        <v>0</v>
      </c>
      <c r="END462" s="143">
        <f t="shared" si="219"/>
        <v>0</v>
      </c>
      <c r="ENE462" s="143">
        <f t="shared" si="219"/>
        <v>0</v>
      </c>
      <c r="ENF462" s="143">
        <f t="shared" si="219"/>
        <v>0</v>
      </c>
      <c r="ENG462" s="143">
        <f t="shared" si="219"/>
        <v>0</v>
      </c>
      <c r="ENH462" s="143">
        <f t="shared" si="219"/>
        <v>0</v>
      </c>
      <c r="ENI462" s="143">
        <f t="shared" si="219"/>
        <v>0</v>
      </c>
      <c r="ENJ462" s="143">
        <f t="shared" si="219"/>
        <v>0</v>
      </c>
      <c r="ENK462" s="143">
        <f t="shared" si="219"/>
        <v>0</v>
      </c>
      <c r="ENL462" s="143">
        <f t="shared" si="219"/>
        <v>0</v>
      </c>
      <c r="ENM462" s="143">
        <f t="shared" si="219"/>
        <v>0</v>
      </c>
      <c r="ENN462" s="143">
        <f t="shared" si="219"/>
        <v>0</v>
      </c>
      <c r="ENO462" s="143">
        <f t="shared" si="219"/>
        <v>0</v>
      </c>
      <c r="ENP462" s="143">
        <f t="shared" si="219"/>
        <v>0</v>
      </c>
      <c r="ENQ462" s="143">
        <f t="shared" si="219"/>
        <v>0</v>
      </c>
      <c r="ENR462" s="143">
        <f t="shared" si="219"/>
        <v>0</v>
      </c>
      <c r="ENS462" s="143">
        <f t="shared" si="219"/>
        <v>0</v>
      </c>
      <c r="ENT462" s="143">
        <f t="shared" si="219"/>
        <v>0</v>
      </c>
      <c r="ENU462" s="143">
        <f t="shared" si="219"/>
        <v>0</v>
      </c>
      <c r="ENV462" s="143">
        <f t="shared" si="219"/>
        <v>0</v>
      </c>
      <c r="ENW462" s="143">
        <f t="shared" si="219"/>
        <v>0</v>
      </c>
      <c r="ENX462" s="143">
        <f t="shared" si="219"/>
        <v>0</v>
      </c>
      <c r="ENY462" s="143">
        <f t="shared" si="219"/>
        <v>0</v>
      </c>
      <c r="ENZ462" s="143">
        <f t="shared" si="219"/>
        <v>0</v>
      </c>
      <c r="EOA462" s="143">
        <f t="shared" si="219"/>
        <v>0</v>
      </c>
      <c r="EOB462" s="143">
        <f t="shared" si="219"/>
        <v>0</v>
      </c>
      <c r="EOC462" s="143">
        <f t="shared" si="219"/>
        <v>0</v>
      </c>
      <c r="EOD462" s="143">
        <f t="shared" si="219"/>
        <v>0</v>
      </c>
      <c r="EOE462" s="143">
        <f t="shared" si="219"/>
        <v>0</v>
      </c>
      <c r="EOF462" s="143">
        <f t="shared" si="219"/>
        <v>0</v>
      </c>
      <c r="EOG462" s="143">
        <f t="shared" si="219"/>
        <v>0</v>
      </c>
      <c r="EOH462" s="143">
        <f t="shared" si="219"/>
        <v>0</v>
      </c>
      <c r="EOI462" s="143">
        <f t="shared" si="219"/>
        <v>0</v>
      </c>
      <c r="EOJ462" s="143">
        <f t="shared" si="219"/>
        <v>0</v>
      </c>
      <c r="EOK462" s="143">
        <f t="shared" ref="EOK462:EQV462" si="220">EOK438</f>
        <v>0</v>
      </c>
      <c r="EOL462" s="143">
        <f t="shared" si="220"/>
        <v>0</v>
      </c>
      <c r="EOM462" s="143">
        <f t="shared" si="220"/>
        <v>0</v>
      </c>
      <c r="EON462" s="143">
        <f t="shared" si="220"/>
        <v>0</v>
      </c>
      <c r="EOO462" s="143">
        <f t="shared" si="220"/>
        <v>0</v>
      </c>
      <c r="EOP462" s="143">
        <f t="shared" si="220"/>
        <v>0</v>
      </c>
      <c r="EOQ462" s="143">
        <f t="shared" si="220"/>
        <v>0</v>
      </c>
      <c r="EOR462" s="143">
        <f t="shared" si="220"/>
        <v>0</v>
      </c>
      <c r="EOS462" s="143">
        <f t="shared" si="220"/>
        <v>0</v>
      </c>
      <c r="EOT462" s="143">
        <f t="shared" si="220"/>
        <v>0</v>
      </c>
      <c r="EOU462" s="143">
        <f t="shared" si="220"/>
        <v>0</v>
      </c>
      <c r="EOV462" s="143">
        <f t="shared" si="220"/>
        <v>0</v>
      </c>
      <c r="EOW462" s="143">
        <f t="shared" si="220"/>
        <v>0</v>
      </c>
      <c r="EOX462" s="143">
        <f t="shared" si="220"/>
        <v>0</v>
      </c>
      <c r="EOY462" s="143">
        <f t="shared" si="220"/>
        <v>0</v>
      </c>
      <c r="EOZ462" s="143">
        <f t="shared" si="220"/>
        <v>0</v>
      </c>
      <c r="EPA462" s="143">
        <f t="shared" si="220"/>
        <v>0</v>
      </c>
      <c r="EPB462" s="143">
        <f t="shared" si="220"/>
        <v>0</v>
      </c>
      <c r="EPC462" s="143">
        <f t="shared" si="220"/>
        <v>0</v>
      </c>
      <c r="EPD462" s="143">
        <f t="shared" si="220"/>
        <v>0</v>
      </c>
      <c r="EPE462" s="143">
        <f t="shared" si="220"/>
        <v>0</v>
      </c>
      <c r="EPF462" s="143">
        <f t="shared" si="220"/>
        <v>0</v>
      </c>
      <c r="EPG462" s="143">
        <f t="shared" si="220"/>
        <v>0</v>
      </c>
      <c r="EPH462" s="143">
        <f t="shared" si="220"/>
        <v>0</v>
      </c>
      <c r="EPI462" s="143">
        <f t="shared" si="220"/>
        <v>0</v>
      </c>
      <c r="EPJ462" s="143">
        <f t="shared" si="220"/>
        <v>0</v>
      </c>
      <c r="EPK462" s="143">
        <f t="shared" si="220"/>
        <v>0</v>
      </c>
      <c r="EPL462" s="143">
        <f t="shared" si="220"/>
        <v>0</v>
      </c>
      <c r="EPM462" s="143">
        <f t="shared" si="220"/>
        <v>0</v>
      </c>
      <c r="EPN462" s="143">
        <f t="shared" si="220"/>
        <v>0</v>
      </c>
      <c r="EPO462" s="143">
        <f t="shared" si="220"/>
        <v>0</v>
      </c>
      <c r="EPP462" s="143">
        <f t="shared" si="220"/>
        <v>0</v>
      </c>
      <c r="EPQ462" s="143">
        <f t="shared" si="220"/>
        <v>0</v>
      </c>
      <c r="EPR462" s="143">
        <f t="shared" si="220"/>
        <v>0</v>
      </c>
      <c r="EPS462" s="143">
        <f t="shared" si="220"/>
        <v>0</v>
      </c>
      <c r="EPT462" s="143">
        <f t="shared" si="220"/>
        <v>0</v>
      </c>
      <c r="EPU462" s="143">
        <f t="shared" si="220"/>
        <v>0</v>
      </c>
      <c r="EPV462" s="143">
        <f t="shared" si="220"/>
        <v>0</v>
      </c>
      <c r="EPW462" s="143">
        <f t="shared" si="220"/>
        <v>0</v>
      </c>
      <c r="EPX462" s="143">
        <f t="shared" si="220"/>
        <v>0</v>
      </c>
      <c r="EPY462" s="143">
        <f t="shared" si="220"/>
        <v>0</v>
      </c>
      <c r="EPZ462" s="143">
        <f t="shared" si="220"/>
        <v>0</v>
      </c>
      <c r="EQA462" s="143">
        <f t="shared" si="220"/>
        <v>0</v>
      </c>
      <c r="EQB462" s="143">
        <f t="shared" si="220"/>
        <v>0</v>
      </c>
      <c r="EQC462" s="143">
        <f t="shared" si="220"/>
        <v>0</v>
      </c>
      <c r="EQD462" s="143">
        <f t="shared" si="220"/>
        <v>0</v>
      </c>
      <c r="EQE462" s="143">
        <f t="shared" si="220"/>
        <v>0</v>
      </c>
      <c r="EQF462" s="143">
        <f t="shared" si="220"/>
        <v>0</v>
      </c>
      <c r="EQG462" s="143">
        <f t="shared" si="220"/>
        <v>0</v>
      </c>
      <c r="EQH462" s="143">
        <f t="shared" si="220"/>
        <v>0</v>
      </c>
      <c r="EQI462" s="143">
        <f t="shared" si="220"/>
        <v>0</v>
      </c>
      <c r="EQJ462" s="143">
        <f t="shared" si="220"/>
        <v>0</v>
      </c>
      <c r="EQK462" s="143">
        <f t="shared" si="220"/>
        <v>0</v>
      </c>
      <c r="EQL462" s="143">
        <f t="shared" si="220"/>
        <v>0</v>
      </c>
      <c r="EQM462" s="143">
        <f t="shared" si="220"/>
        <v>0</v>
      </c>
      <c r="EQN462" s="143">
        <f t="shared" si="220"/>
        <v>0</v>
      </c>
      <c r="EQO462" s="143">
        <f t="shared" si="220"/>
        <v>0</v>
      </c>
      <c r="EQP462" s="143">
        <f t="shared" si="220"/>
        <v>0</v>
      </c>
      <c r="EQQ462" s="143">
        <f t="shared" si="220"/>
        <v>0</v>
      </c>
      <c r="EQR462" s="143">
        <f t="shared" si="220"/>
        <v>0</v>
      </c>
      <c r="EQS462" s="143">
        <f t="shared" si="220"/>
        <v>0</v>
      </c>
      <c r="EQT462" s="143">
        <f t="shared" si="220"/>
        <v>0</v>
      </c>
      <c r="EQU462" s="143">
        <f t="shared" si="220"/>
        <v>0</v>
      </c>
      <c r="EQV462" s="143">
        <f t="shared" si="220"/>
        <v>0</v>
      </c>
      <c r="EQW462" s="143">
        <f t="shared" ref="EQW462:ETH462" si="221">EQW438</f>
        <v>0</v>
      </c>
      <c r="EQX462" s="143">
        <f t="shared" si="221"/>
        <v>0</v>
      </c>
      <c r="EQY462" s="143">
        <f t="shared" si="221"/>
        <v>0</v>
      </c>
      <c r="EQZ462" s="143">
        <f t="shared" si="221"/>
        <v>0</v>
      </c>
      <c r="ERA462" s="143">
        <f t="shared" si="221"/>
        <v>0</v>
      </c>
      <c r="ERB462" s="143">
        <f t="shared" si="221"/>
        <v>0</v>
      </c>
      <c r="ERC462" s="143">
        <f t="shared" si="221"/>
        <v>0</v>
      </c>
      <c r="ERD462" s="143">
        <f t="shared" si="221"/>
        <v>0</v>
      </c>
      <c r="ERE462" s="143">
        <f t="shared" si="221"/>
        <v>0</v>
      </c>
      <c r="ERF462" s="143">
        <f t="shared" si="221"/>
        <v>0</v>
      </c>
      <c r="ERG462" s="143">
        <f t="shared" si="221"/>
        <v>0</v>
      </c>
      <c r="ERH462" s="143">
        <f t="shared" si="221"/>
        <v>0</v>
      </c>
      <c r="ERI462" s="143">
        <f t="shared" si="221"/>
        <v>0</v>
      </c>
      <c r="ERJ462" s="143">
        <f t="shared" si="221"/>
        <v>0</v>
      </c>
      <c r="ERK462" s="143">
        <f t="shared" si="221"/>
        <v>0</v>
      </c>
      <c r="ERL462" s="143">
        <f t="shared" si="221"/>
        <v>0</v>
      </c>
      <c r="ERM462" s="143">
        <f t="shared" si="221"/>
        <v>0</v>
      </c>
      <c r="ERN462" s="143">
        <f t="shared" si="221"/>
        <v>0</v>
      </c>
      <c r="ERO462" s="143">
        <f t="shared" si="221"/>
        <v>0</v>
      </c>
      <c r="ERP462" s="143">
        <f t="shared" si="221"/>
        <v>0</v>
      </c>
      <c r="ERQ462" s="143">
        <f t="shared" si="221"/>
        <v>0</v>
      </c>
      <c r="ERR462" s="143">
        <f t="shared" si="221"/>
        <v>0</v>
      </c>
      <c r="ERS462" s="143">
        <f t="shared" si="221"/>
        <v>0</v>
      </c>
      <c r="ERT462" s="143">
        <f t="shared" si="221"/>
        <v>0</v>
      </c>
      <c r="ERU462" s="143">
        <f t="shared" si="221"/>
        <v>0</v>
      </c>
      <c r="ERV462" s="143">
        <f t="shared" si="221"/>
        <v>0</v>
      </c>
      <c r="ERW462" s="143">
        <f t="shared" si="221"/>
        <v>0</v>
      </c>
      <c r="ERX462" s="143">
        <f t="shared" si="221"/>
        <v>0</v>
      </c>
      <c r="ERY462" s="143">
        <f t="shared" si="221"/>
        <v>0</v>
      </c>
      <c r="ERZ462" s="143">
        <f t="shared" si="221"/>
        <v>0</v>
      </c>
      <c r="ESA462" s="143">
        <f t="shared" si="221"/>
        <v>0</v>
      </c>
      <c r="ESB462" s="143">
        <f t="shared" si="221"/>
        <v>0</v>
      </c>
      <c r="ESC462" s="143">
        <f t="shared" si="221"/>
        <v>0</v>
      </c>
      <c r="ESD462" s="143">
        <f t="shared" si="221"/>
        <v>0</v>
      </c>
      <c r="ESE462" s="143">
        <f t="shared" si="221"/>
        <v>0</v>
      </c>
      <c r="ESF462" s="143">
        <f t="shared" si="221"/>
        <v>0</v>
      </c>
      <c r="ESG462" s="143">
        <f t="shared" si="221"/>
        <v>0</v>
      </c>
      <c r="ESH462" s="143">
        <f t="shared" si="221"/>
        <v>0</v>
      </c>
      <c r="ESI462" s="143">
        <f t="shared" si="221"/>
        <v>0</v>
      </c>
      <c r="ESJ462" s="143">
        <f t="shared" si="221"/>
        <v>0</v>
      </c>
      <c r="ESK462" s="143">
        <f t="shared" si="221"/>
        <v>0</v>
      </c>
      <c r="ESL462" s="143">
        <f t="shared" si="221"/>
        <v>0</v>
      </c>
      <c r="ESM462" s="143">
        <f t="shared" si="221"/>
        <v>0</v>
      </c>
      <c r="ESN462" s="143">
        <f t="shared" si="221"/>
        <v>0</v>
      </c>
      <c r="ESO462" s="143">
        <f t="shared" si="221"/>
        <v>0</v>
      </c>
      <c r="ESP462" s="143">
        <f t="shared" si="221"/>
        <v>0</v>
      </c>
      <c r="ESQ462" s="143">
        <f t="shared" si="221"/>
        <v>0</v>
      </c>
      <c r="ESR462" s="143">
        <f t="shared" si="221"/>
        <v>0</v>
      </c>
      <c r="ESS462" s="143">
        <f t="shared" si="221"/>
        <v>0</v>
      </c>
      <c r="EST462" s="143">
        <f t="shared" si="221"/>
        <v>0</v>
      </c>
      <c r="ESU462" s="143">
        <f t="shared" si="221"/>
        <v>0</v>
      </c>
      <c r="ESV462" s="143">
        <f t="shared" si="221"/>
        <v>0</v>
      </c>
      <c r="ESW462" s="143">
        <f t="shared" si="221"/>
        <v>0</v>
      </c>
      <c r="ESX462" s="143">
        <f t="shared" si="221"/>
        <v>0</v>
      </c>
      <c r="ESY462" s="143">
        <f t="shared" si="221"/>
        <v>0</v>
      </c>
      <c r="ESZ462" s="143">
        <f t="shared" si="221"/>
        <v>0</v>
      </c>
      <c r="ETA462" s="143">
        <f t="shared" si="221"/>
        <v>0</v>
      </c>
      <c r="ETB462" s="143">
        <f t="shared" si="221"/>
        <v>0</v>
      </c>
      <c r="ETC462" s="143">
        <f t="shared" si="221"/>
        <v>0</v>
      </c>
      <c r="ETD462" s="143">
        <f t="shared" si="221"/>
        <v>0</v>
      </c>
      <c r="ETE462" s="143">
        <f t="shared" si="221"/>
        <v>0</v>
      </c>
      <c r="ETF462" s="143">
        <f t="shared" si="221"/>
        <v>0</v>
      </c>
      <c r="ETG462" s="143">
        <f t="shared" si="221"/>
        <v>0</v>
      </c>
      <c r="ETH462" s="143">
        <f t="shared" si="221"/>
        <v>0</v>
      </c>
      <c r="ETI462" s="143">
        <f t="shared" ref="ETI462:EVT462" si="222">ETI438</f>
        <v>0</v>
      </c>
      <c r="ETJ462" s="143">
        <f t="shared" si="222"/>
        <v>0</v>
      </c>
      <c r="ETK462" s="143">
        <f t="shared" si="222"/>
        <v>0</v>
      </c>
      <c r="ETL462" s="143">
        <f t="shared" si="222"/>
        <v>0</v>
      </c>
      <c r="ETM462" s="143">
        <f t="shared" si="222"/>
        <v>0</v>
      </c>
      <c r="ETN462" s="143">
        <f t="shared" si="222"/>
        <v>0</v>
      </c>
      <c r="ETO462" s="143">
        <f t="shared" si="222"/>
        <v>0</v>
      </c>
      <c r="ETP462" s="143">
        <f t="shared" si="222"/>
        <v>0</v>
      </c>
      <c r="ETQ462" s="143">
        <f t="shared" si="222"/>
        <v>0</v>
      </c>
      <c r="ETR462" s="143">
        <f t="shared" si="222"/>
        <v>0</v>
      </c>
      <c r="ETS462" s="143">
        <f t="shared" si="222"/>
        <v>0</v>
      </c>
      <c r="ETT462" s="143">
        <f t="shared" si="222"/>
        <v>0</v>
      </c>
      <c r="ETU462" s="143">
        <f t="shared" si="222"/>
        <v>0</v>
      </c>
      <c r="ETV462" s="143">
        <f t="shared" si="222"/>
        <v>0</v>
      </c>
      <c r="ETW462" s="143">
        <f t="shared" si="222"/>
        <v>0</v>
      </c>
      <c r="ETX462" s="143">
        <f t="shared" si="222"/>
        <v>0</v>
      </c>
      <c r="ETY462" s="143">
        <f t="shared" si="222"/>
        <v>0</v>
      </c>
      <c r="ETZ462" s="143">
        <f t="shared" si="222"/>
        <v>0</v>
      </c>
      <c r="EUA462" s="143">
        <f t="shared" si="222"/>
        <v>0</v>
      </c>
      <c r="EUB462" s="143">
        <f t="shared" si="222"/>
        <v>0</v>
      </c>
      <c r="EUC462" s="143">
        <f t="shared" si="222"/>
        <v>0</v>
      </c>
      <c r="EUD462" s="143">
        <f t="shared" si="222"/>
        <v>0</v>
      </c>
      <c r="EUE462" s="143">
        <f t="shared" si="222"/>
        <v>0</v>
      </c>
      <c r="EUF462" s="143">
        <f t="shared" si="222"/>
        <v>0</v>
      </c>
      <c r="EUG462" s="143">
        <f t="shared" si="222"/>
        <v>0</v>
      </c>
      <c r="EUH462" s="143">
        <f t="shared" si="222"/>
        <v>0</v>
      </c>
      <c r="EUI462" s="143">
        <f t="shared" si="222"/>
        <v>0</v>
      </c>
      <c r="EUJ462" s="143">
        <f t="shared" si="222"/>
        <v>0</v>
      </c>
      <c r="EUK462" s="143">
        <f t="shared" si="222"/>
        <v>0</v>
      </c>
      <c r="EUL462" s="143">
        <f t="shared" si="222"/>
        <v>0</v>
      </c>
      <c r="EUM462" s="143">
        <f t="shared" si="222"/>
        <v>0</v>
      </c>
      <c r="EUN462" s="143">
        <f t="shared" si="222"/>
        <v>0</v>
      </c>
      <c r="EUO462" s="143">
        <f t="shared" si="222"/>
        <v>0</v>
      </c>
      <c r="EUP462" s="143">
        <f t="shared" si="222"/>
        <v>0</v>
      </c>
      <c r="EUQ462" s="143">
        <f t="shared" si="222"/>
        <v>0</v>
      </c>
      <c r="EUR462" s="143">
        <f t="shared" si="222"/>
        <v>0</v>
      </c>
      <c r="EUS462" s="143">
        <f t="shared" si="222"/>
        <v>0</v>
      </c>
      <c r="EUT462" s="143">
        <f t="shared" si="222"/>
        <v>0</v>
      </c>
      <c r="EUU462" s="143">
        <f t="shared" si="222"/>
        <v>0</v>
      </c>
      <c r="EUV462" s="143">
        <f t="shared" si="222"/>
        <v>0</v>
      </c>
      <c r="EUW462" s="143">
        <f t="shared" si="222"/>
        <v>0</v>
      </c>
      <c r="EUX462" s="143">
        <f t="shared" si="222"/>
        <v>0</v>
      </c>
      <c r="EUY462" s="143">
        <f t="shared" si="222"/>
        <v>0</v>
      </c>
      <c r="EUZ462" s="143">
        <f t="shared" si="222"/>
        <v>0</v>
      </c>
      <c r="EVA462" s="143">
        <f t="shared" si="222"/>
        <v>0</v>
      </c>
      <c r="EVB462" s="143">
        <f t="shared" si="222"/>
        <v>0</v>
      </c>
      <c r="EVC462" s="143">
        <f t="shared" si="222"/>
        <v>0</v>
      </c>
      <c r="EVD462" s="143">
        <f t="shared" si="222"/>
        <v>0</v>
      </c>
      <c r="EVE462" s="143">
        <f t="shared" si="222"/>
        <v>0</v>
      </c>
      <c r="EVF462" s="143">
        <f t="shared" si="222"/>
        <v>0</v>
      </c>
      <c r="EVG462" s="143">
        <f t="shared" si="222"/>
        <v>0</v>
      </c>
      <c r="EVH462" s="143">
        <f t="shared" si="222"/>
        <v>0</v>
      </c>
      <c r="EVI462" s="143">
        <f t="shared" si="222"/>
        <v>0</v>
      </c>
      <c r="EVJ462" s="143">
        <f t="shared" si="222"/>
        <v>0</v>
      </c>
      <c r="EVK462" s="143">
        <f t="shared" si="222"/>
        <v>0</v>
      </c>
      <c r="EVL462" s="143">
        <f t="shared" si="222"/>
        <v>0</v>
      </c>
      <c r="EVM462" s="143">
        <f t="shared" si="222"/>
        <v>0</v>
      </c>
      <c r="EVN462" s="143">
        <f t="shared" si="222"/>
        <v>0</v>
      </c>
      <c r="EVO462" s="143">
        <f t="shared" si="222"/>
        <v>0</v>
      </c>
      <c r="EVP462" s="143">
        <f t="shared" si="222"/>
        <v>0</v>
      </c>
      <c r="EVQ462" s="143">
        <f t="shared" si="222"/>
        <v>0</v>
      </c>
      <c r="EVR462" s="143">
        <f t="shared" si="222"/>
        <v>0</v>
      </c>
      <c r="EVS462" s="143">
        <f t="shared" si="222"/>
        <v>0</v>
      </c>
      <c r="EVT462" s="143">
        <f t="shared" si="222"/>
        <v>0</v>
      </c>
      <c r="EVU462" s="143">
        <f t="shared" ref="EVU462:EYF462" si="223">EVU438</f>
        <v>0</v>
      </c>
      <c r="EVV462" s="143">
        <f t="shared" si="223"/>
        <v>0</v>
      </c>
      <c r="EVW462" s="143">
        <f t="shared" si="223"/>
        <v>0</v>
      </c>
      <c r="EVX462" s="143">
        <f t="shared" si="223"/>
        <v>0</v>
      </c>
      <c r="EVY462" s="143">
        <f t="shared" si="223"/>
        <v>0</v>
      </c>
      <c r="EVZ462" s="143">
        <f t="shared" si="223"/>
        <v>0</v>
      </c>
      <c r="EWA462" s="143">
        <f t="shared" si="223"/>
        <v>0</v>
      </c>
      <c r="EWB462" s="143">
        <f t="shared" si="223"/>
        <v>0</v>
      </c>
      <c r="EWC462" s="143">
        <f t="shared" si="223"/>
        <v>0</v>
      </c>
      <c r="EWD462" s="143">
        <f t="shared" si="223"/>
        <v>0</v>
      </c>
      <c r="EWE462" s="143">
        <f t="shared" si="223"/>
        <v>0</v>
      </c>
      <c r="EWF462" s="143">
        <f t="shared" si="223"/>
        <v>0</v>
      </c>
      <c r="EWG462" s="143">
        <f t="shared" si="223"/>
        <v>0</v>
      </c>
      <c r="EWH462" s="143">
        <f t="shared" si="223"/>
        <v>0</v>
      </c>
      <c r="EWI462" s="143">
        <f t="shared" si="223"/>
        <v>0</v>
      </c>
      <c r="EWJ462" s="143">
        <f t="shared" si="223"/>
        <v>0</v>
      </c>
      <c r="EWK462" s="143">
        <f t="shared" si="223"/>
        <v>0</v>
      </c>
      <c r="EWL462" s="143">
        <f t="shared" si="223"/>
        <v>0</v>
      </c>
      <c r="EWM462" s="143">
        <f t="shared" si="223"/>
        <v>0</v>
      </c>
      <c r="EWN462" s="143">
        <f t="shared" si="223"/>
        <v>0</v>
      </c>
      <c r="EWO462" s="143">
        <f t="shared" si="223"/>
        <v>0</v>
      </c>
      <c r="EWP462" s="143">
        <f t="shared" si="223"/>
        <v>0</v>
      </c>
      <c r="EWQ462" s="143">
        <f t="shared" si="223"/>
        <v>0</v>
      </c>
      <c r="EWR462" s="143">
        <f t="shared" si="223"/>
        <v>0</v>
      </c>
      <c r="EWS462" s="143">
        <f t="shared" si="223"/>
        <v>0</v>
      </c>
      <c r="EWT462" s="143">
        <f t="shared" si="223"/>
        <v>0</v>
      </c>
      <c r="EWU462" s="143">
        <f t="shared" si="223"/>
        <v>0</v>
      </c>
      <c r="EWV462" s="143">
        <f t="shared" si="223"/>
        <v>0</v>
      </c>
      <c r="EWW462" s="143">
        <f t="shared" si="223"/>
        <v>0</v>
      </c>
      <c r="EWX462" s="143">
        <f t="shared" si="223"/>
        <v>0</v>
      </c>
      <c r="EWY462" s="143">
        <f t="shared" si="223"/>
        <v>0</v>
      </c>
      <c r="EWZ462" s="143">
        <f t="shared" si="223"/>
        <v>0</v>
      </c>
      <c r="EXA462" s="143">
        <f t="shared" si="223"/>
        <v>0</v>
      </c>
      <c r="EXB462" s="143">
        <f t="shared" si="223"/>
        <v>0</v>
      </c>
      <c r="EXC462" s="143">
        <f t="shared" si="223"/>
        <v>0</v>
      </c>
      <c r="EXD462" s="143">
        <f t="shared" si="223"/>
        <v>0</v>
      </c>
      <c r="EXE462" s="143">
        <f t="shared" si="223"/>
        <v>0</v>
      </c>
      <c r="EXF462" s="143">
        <f t="shared" si="223"/>
        <v>0</v>
      </c>
      <c r="EXG462" s="143">
        <f t="shared" si="223"/>
        <v>0</v>
      </c>
      <c r="EXH462" s="143">
        <f t="shared" si="223"/>
        <v>0</v>
      </c>
      <c r="EXI462" s="143">
        <f t="shared" si="223"/>
        <v>0</v>
      </c>
      <c r="EXJ462" s="143">
        <f t="shared" si="223"/>
        <v>0</v>
      </c>
      <c r="EXK462" s="143">
        <f t="shared" si="223"/>
        <v>0</v>
      </c>
      <c r="EXL462" s="143">
        <f t="shared" si="223"/>
        <v>0</v>
      </c>
      <c r="EXM462" s="143">
        <f t="shared" si="223"/>
        <v>0</v>
      </c>
      <c r="EXN462" s="143">
        <f t="shared" si="223"/>
        <v>0</v>
      </c>
      <c r="EXO462" s="143">
        <f t="shared" si="223"/>
        <v>0</v>
      </c>
      <c r="EXP462" s="143">
        <f t="shared" si="223"/>
        <v>0</v>
      </c>
      <c r="EXQ462" s="143">
        <f t="shared" si="223"/>
        <v>0</v>
      </c>
      <c r="EXR462" s="143">
        <f t="shared" si="223"/>
        <v>0</v>
      </c>
      <c r="EXS462" s="143">
        <f t="shared" si="223"/>
        <v>0</v>
      </c>
      <c r="EXT462" s="143">
        <f t="shared" si="223"/>
        <v>0</v>
      </c>
      <c r="EXU462" s="143">
        <f t="shared" si="223"/>
        <v>0</v>
      </c>
      <c r="EXV462" s="143">
        <f t="shared" si="223"/>
        <v>0</v>
      </c>
      <c r="EXW462" s="143">
        <f t="shared" si="223"/>
        <v>0</v>
      </c>
      <c r="EXX462" s="143">
        <f t="shared" si="223"/>
        <v>0</v>
      </c>
      <c r="EXY462" s="143">
        <f t="shared" si="223"/>
        <v>0</v>
      </c>
      <c r="EXZ462" s="143">
        <f t="shared" si="223"/>
        <v>0</v>
      </c>
      <c r="EYA462" s="143">
        <f t="shared" si="223"/>
        <v>0</v>
      </c>
      <c r="EYB462" s="143">
        <f t="shared" si="223"/>
        <v>0</v>
      </c>
      <c r="EYC462" s="143">
        <f t="shared" si="223"/>
        <v>0</v>
      </c>
      <c r="EYD462" s="143">
        <f t="shared" si="223"/>
        <v>0</v>
      </c>
      <c r="EYE462" s="143">
        <f t="shared" si="223"/>
        <v>0</v>
      </c>
      <c r="EYF462" s="143">
        <f t="shared" si="223"/>
        <v>0</v>
      </c>
      <c r="EYG462" s="143">
        <f t="shared" ref="EYG462:FAR462" si="224">EYG438</f>
        <v>0</v>
      </c>
      <c r="EYH462" s="143">
        <f t="shared" si="224"/>
        <v>0</v>
      </c>
      <c r="EYI462" s="143">
        <f t="shared" si="224"/>
        <v>0</v>
      </c>
      <c r="EYJ462" s="143">
        <f t="shared" si="224"/>
        <v>0</v>
      </c>
      <c r="EYK462" s="143">
        <f t="shared" si="224"/>
        <v>0</v>
      </c>
      <c r="EYL462" s="143">
        <f t="shared" si="224"/>
        <v>0</v>
      </c>
      <c r="EYM462" s="143">
        <f t="shared" si="224"/>
        <v>0</v>
      </c>
      <c r="EYN462" s="143">
        <f t="shared" si="224"/>
        <v>0</v>
      </c>
      <c r="EYO462" s="143">
        <f t="shared" si="224"/>
        <v>0</v>
      </c>
      <c r="EYP462" s="143">
        <f t="shared" si="224"/>
        <v>0</v>
      </c>
      <c r="EYQ462" s="143">
        <f t="shared" si="224"/>
        <v>0</v>
      </c>
      <c r="EYR462" s="143">
        <f t="shared" si="224"/>
        <v>0</v>
      </c>
      <c r="EYS462" s="143">
        <f t="shared" si="224"/>
        <v>0</v>
      </c>
      <c r="EYT462" s="143">
        <f t="shared" si="224"/>
        <v>0</v>
      </c>
      <c r="EYU462" s="143">
        <f t="shared" si="224"/>
        <v>0</v>
      </c>
      <c r="EYV462" s="143">
        <f t="shared" si="224"/>
        <v>0</v>
      </c>
      <c r="EYW462" s="143">
        <f t="shared" si="224"/>
        <v>0</v>
      </c>
      <c r="EYX462" s="143">
        <f t="shared" si="224"/>
        <v>0</v>
      </c>
      <c r="EYY462" s="143">
        <f t="shared" si="224"/>
        <v>0</v>
      </c>
      <c r="EYZ462" s="143">
        <f t="shared" si="224"/>
        <v>0</v>
      </c>
      <c r="EZA462" s="143">
        <f t="shared" si="224"/>
        <v>0</v>
      </c>
      <c r="EZB462" s="143">
        <f t="shared" si="224"/>
        <v>0</v>
      </c>
      <c r="EZC462" s="143">
        <f t="shared" si="224"/>
        <v>0</v>
      </c>
      <c r="EZD462" s="143">
        <f t="shared" si="224"/>
        <v>0</v>
      </c>
      <c r="EZE462" s="143">
        <f t="shared" si="224"/>
        <v>0</v>
      </c>
      <c r="EZF462" s="143">
        <f t="shared" si="224"/>
        <v>0</v>
      </c>
      <c r="EZG462" s="143">
        <f t="shared" si="224"/>
        <v>0</v>
      </c>
      <c r="EZH462" s="143">
        <f t="shared" si="224"/>
        <v>0</v>
      </c>
      <c r="EZI462" s="143">
        <f t="shared" si="224"/>
        <v>0</v>
      </c>
      <c r="EZJ462" s="143">
        <f t="shared" si="224"/>
        <v>0</v>
      </c>
      <c r="EZK462" s="143">
        <f t="shared" si="224"/>
        <v>0</v>
      </c>
      <c r="EZL462" s="143">
        <f t="shared" si="224"/>
        <v>0</v>
      </c>
      <c r="EZM462" s="143">
        <f t="shared" si="224"/>
        <v>0</v>
      </c>
      <c r="EZN462" s="143">
        <f t="shared" si="224"/>
        <v>0</v>
      </c>
      <c r="EZO462" s="143">
        <f t="shared" si="224"/>
        <v>0</v>
      </c>
      <c r="EZP462" s="143">
        <f t="shared" si="224"/>
        <v>0</v>
      </c>
      <c r="EZQ462" s="143">
        <f t="shared" si="224"/>
        <v>0</v>
      </c>
      <c r="EZR462" s="143">
        <f t="shared" si="224"/>
        <v>0</v>
      </c>
      <c r="EZS462" s="143">
        <f t="shared" si="224"/>
        <v>0</v>
      </c>
      <c r="EZT462" s="143">
        <f t="shared" si="224"/>
        <v>0</v>
      </c>
      <c r="EZU462" s="143">
        <f t="shared" si="224"/>
        <v>0</v>
      </c>
      <c r="EZV462" s="143">
        <f t="shared" si="224"/>
        <v>0</v>
      </c>
      <c r="EZW462" s="143">
        <f t="shared" si="224"/>
        <v>0</v>
      </c>
      <c r="EZX462" s="143">
        <f t="shared" si="224"/>
        <v>0</v>
      </c>
      <c r="EZY462" s="143">
        <f t="shared" si="224"/>
        <v>0</v>
      </c>
      <c r="EZZ462" s="143">
        <f t="shared" si="224"/>
        <v>0</v>
      </c>
      <c r="FAA462" s="143">
        <f t="shared" si="224"/>
        <v>0</v>
      </c>
      <c r="FAB462" s="143">
        <f t="shared" si="224"/>
        <v>0</v>
      </c>
      <c r="FAC462" s="143">
        <f t="shared" si="224"/>
        <v>0</v>
      </c>
      <c r="FAD462" s="143">
        <f t="shared" si="224"/>
        <v>0</v>
      </c>
      <c r="FAE462" s="143">
        <f t="shared" si="224"/>
        <v>0</v>
      </c>
      <c r="FAF462" s="143">
        <f t="shared" si="224"/>
        <v>0</v>
      </c>
      <c r="FAG462" s="143">
        <f t="shared" si="224"/>
        <v>0</v>
      </c>
      <c r="FAH462" s="143">
        <f t="shared" si="224"/>
        <v>0</v>
      </c>
      <c r="FAI462" s="143">
        <f t="shared" si="224"/>
        <v>0</v>
      </c>
      <c r="FAJ462" s="143">
        <f t="shared" si="224"/>
        <v>0</v>
      </c>
      <c r="FAK462" s="143">
        <f t="shared" si="224"/>
        <v>0</v>
      </c>
      <c r="FAL462" s="143">
        <f t="shared" si="224"/>
        <v>0</v>
      </c>
      <c r="FAM462" s="143">
        <f t="shared" si="224"/>
        <v>0</v>
      </c>
      <c r="FAN462" s="143">
        <f t="shared" si="224"/>
        <v>0</v>
      </c>
      <c r="FAO462" s="143">
        <f t="shared" si="224"/>
        <v>0</v>
      </c>
      <c r="FAP462" s="143">
        <f t="shared" si="224"/>
        <v>0</v>
      </c>
      <c r="FAQ462" s="143">
        <f t="shared" si="224"/>
        <v>0</v>
      </c>
      <c r="FAR462" s="143">
        <f t="shared" si="224"/>
        <v>0</v>
      </c>
      <c r="FAS462" s="143">
        <f t="shared" ref="FAS462:FDD462" si="225">FAS438</f>
        <v>0</v>
      </c>
      <c r="FAT462" s="143">
        <f t="shared" si="225"/>
        <v>0</v>
      </c>
      <c r="FAU462" s="143">
        <f t="shared" si="225"/>
        <v>0</v>
      </c>
      <c r="FAV462" s="143">
        <f t="shared" si="225"/>
        <v>0</v>
      </c>
      <c r="FAW462" s="143">
        <f t="shared" si="225"/>
        <v>0</v>
      </c>
      <c r="FAX462" s="143">
        <f t="shared" si="225"/>
        <v>0</v>
      </c>
      <c r="FAY462" s="143">
        <f t="shared" si="225"/>
        <v>0</v>
      </c>
      <c r="FAZ462" s="143">
        <f t="shared" si="225"/>
        <v>0</v>
      </c>
      <c r="FBA462" s="143">
        <f t="shared" si="225"/>
        <v>0</v>
      </c>
      <c r="FBB462" s="143">
        <f t="shared" si="225"/>
        <v>0</v>
      </c>
      <c r="FBC462" s="143">
        <f t="shared" si="225"/>
        <v>0</v>
      </c>
      <c r="FBD462" s="143">
        <f t="shared" si="225"/>
        <v>0</v>
      </c>
      <c r="FBE462" s="143">
        <f t="shared" si="225"/>
        <v>0</v>
      </c>
      <c r="FBF462" s="143">
        <f t="shared" si="225"/>
        <v>0</v>
      </c>
      <c r="FBG462" s="143">
        <f t="shared" si="225"/>
        <v>0</v>
      </c>
      <c r="FBH462" s="143">
        <f t="shared" si="225"/>
        <v>0</v>
      </c>
      <c r="FBI462" s="143">
        <f t="shared" si="225"/>
        <v>0</v>
      </c>
      <c r="FBJ462" s="143">
        <f t="shared" si="225"/>
        <v>0</v>
      </c>
      <c r="FBK462" s="143">
        <f t="shared" si="225"/>
        <v>0</v>
      </c>
      <c r="FBL462" s="143">
        <f t="shared" si="225"/>
        <v>0</v>
      </c>
      <c r="FBM462" s="143">
        <f t="shared" si="225"/>
        <v>0</v>
      </c>
      <c r="FBN462" s="143">
        <f t="shared" si="225"/>
        <v>0</v>
      </c>
      <c r="FBO462" s="143">
        <f t="shared" si="225"/>
        <v>0</v>
      </c>
      <c r="FBP462" s="143">
        <f t="shared" si="225"/>
        <v>0</v>
      </c>
      <c r="FBQ462" s="143">
        <f t="shared" si="225"/>
        <v>0</v>
      </c>
      <c r="FBR462" s="143">
        <f t="shared" si="225"/>
        <v>0</v>
      </c>
      <c r="FBS462" s="143">
        <f t="shared" si="225"/>
        <v>0</v>
      </c>
      <c r="FBT462" s="143">
        <f t="shared" si="225"/>
        <v>0</v>
      </c>
      <c r="FBU462" s="143">
        <f t="shared" si="225"/>
        <v>0</v>
      </c>
      <c r="FBV462" s="143">
        <f t="shared" si="225"/>
        <v>0</v>
      </c>
      <c r="FBW462" s="143">
        <f t="shared" si="225"/>
        <v>0</v>
      </c>
      <c r="FBX462" s="143">
        <f t="shared" si="225"/>
        <v>0</v>
      </c>
      <c r="FBY462" s="143">
        <f t="shared" si="225"/>
        <v>0</v>
      </c>
      <c r="FBZ462" s="143">
        <f t="shared" si="225"/>
        <v>0</v>
      </c>
      <c r="FCA462" s="143">
        <f t="shared" si="225"/>
        <v>0</v>
      </c>
      <c r="FCB462" s="143">
        <f t="shared" si="225"/>
        <v>0</v>
      </c>
      <c r="FCC462" s="143">
        <f t="shared" si="225"/>
        <v>0</v>
      </c>
      <c r="FCD462" s="143">
        <f t="shared" si="225"/>
        <v>0</v>
      </c>
      <c r="FCE462" s="143">
        <f t="shared" si="225"/>
        <v>0</v>
      </c>
      <c r="FCF462" s="143">
        <f t="shared" si="225"/>
        <v>0</v>
      </c>
      <c r="FCG462" s="143">
        <f t="shared" si="225"/>
        <v>0</v>
      </c>
      <c r="FCH462" s="143">
        <f t="shared" si="225"/>
        <v>0</v>
      </c>
      <c r="FCI462" s="143">
        <f t="shared" si="225"/>
        <v>0</v>
      </c>
      <c r="FCJ462" s="143">
        <f t="shared" si="225"/>
        <v>0</v>
      </c>
      <c r="FCK462" s="143">
        <f t="shared" si="225"/>
        <v>0</v>
      </c>
      <c r="FCL462" s="143">
        <f t="shared" si="225"/>
        <v>0</v>
      </c>
      <c r="FCM462" s="143">
        <f t="shared" si="225"/>
        <v>0</v>
      </c>
      <c r="FCN462" s="143">
        <f t="shared" si="225"/>
        <v>0</v>
      </c>
      <c r="FCO462" s="143">
        <f t="shared" si="225"/>
        <v>0</v>
      </c>
      <c r="FCP462" s="143">
        <f t="shared" si="225"/>
        <v>0</v>
      </c>
      <c r="FCQ462" s="143">
        <f t="shared" si="225"/>
        <v>0</v>
      </c>
      <c r="FCR462" s="143">
        <f t="shared" si="225"/>
        <v>0</v>
      </c>
      <c r="FCS462" s="143">
        <f t="shared" si="225"/>
        <v>0</v>
      </c>
      <c r="FCT462" s="143">
        <f t="shared" si="225"/>
        <v>0</v>
      </c>
      <c r="FCU462" s="143">
        <f t="shared" si="225"/>
        <v>0</v>
      </c>
      <c r="FCV462" s="143">
        <f t="shared" si="225"/>
        <v>0</v>
      </c>
      <c r="FCW462" s="143">
        <f t="shared" si="225"/>
        <v>0</v>
      </c>
      <c r="FCX462" s="143">
        <f t="shared" si="225"/>
        <v>0</v>
      </c>
      <c r="FCY462" s="143">
        <f t="shared" si="225"/>
        <v>0</v>
      </c>
      <c r="FCZ462" s="143">
        <f t="shared" si="225"/>
        <v>0</v>
      </c>
      <c r="FDA462" s="143">
        <f t="shared" si="225"/>
        <v>0</v>
      </c>
      <c r="FDB462" s="143">
        <f t="shared" si="225"/>
        <v>0</v>
      </c>
      <c r="FDC462" s="143">
        <f t="shared" si="225"/>
        <v>0</v>
      </c>
      <c r="FDD462" s="143">
        <f t="shared" si="225"/>
        <v>0</v>
      </c>
      <c r="FDE462" s="143">
        <f t="shared" ref="FDE462:FFP462" si="226">FDE438</f>
        <v>0</v>
      </c>
      <c r="FDF462" s="143">
        <f t="shared" si="226"/>
        <v>0</v>
      </c>
      <c r="FDG462" s="143">
        <f t="shared" si="226"/>
        <v>0</v>
      </c>
      <c r="FDH462" s="143">
        <f t="shared" si="226"/>
        <v>0</v>
      </c>
      <c r="FDI462" s="143">
        <f t="shared" si="226"/>
        <v>0</v>
      </c>
      <c r="FDJ462" s="143">
        <f t="shared" si="226"/>
        <v>0</v>
      </c>
      <c r="FDK462" s="143">
        <f t="shared" si="226"/>
        <v>0</v>
      </c>
      <c r="FDL462" s="143">
        <f t="shared" si="226"/>
        <v>0</v>
      </c>
      <c r="FDM462" s="143">
        <f t="shared" si="226"/>
        <v>0</v>
      </c>
      <c r="FDN462" s="143">
        <f t="shared" si="226"/>
        <v>0</v>
      </c>
      <c r="FDO462" s="143">
        <f t="shared" si="226"/>
        <v>0</v>
      </c>
      <c r="FDP462" s="143">
        <f t="shared" si="226"/>
        <v>0</v>
      </c>
      <c r="FDQ462" s="143">
        <f t="shared" si="226"/>
        <v>0</v>
      </c>
      <c r="FDR462" s="143">
        <f t="shared" si="226"/>
        <v>0</v>
      </c>
      <c r="FDS462" s="143">
        <f t="shared" si="226"/>
        <v>0</v>
      </c>
      <c r="FDT462" s="143">
        <f t="shared" si="226"/>
        <v>0</v>
      </c>
      <c r="FDU462" s="143">
        <f t="shared" si="226"/>
        <v>0</v>
      </c>
      <c r="FDV462" s="143">
        <f t="shared" si="226"/>
        <v>0</v>
      </c>
      <c r="FDW462" s="143">
        <f t="shared" si="226"/>
        <v>0</v>
      </c>
      <c r="FDX462" s="143">
        <f t="shared" si="226"/>
        <v>0</v>
      </c>
      <c r="FDY462" s="143">
        <f t="shared" si="226"/>
        <v>0</v>
      </c>
      <c r="FDZ462" s="143">
        <f t="shared" si="226"/>
        <v>0</v>
      </c>
      <c r="FEA462" s="143">
        <f t="shared" si="226"/>
        <v>0</v>
      </c>
      <c r="FEB462" s="143">
        <f t="shared" si="226"/>
        <v>0</v>
      </c>
      <c r="FEC462" s="143">
        <f t="shared" si="226"/>
        <v>0</v>
      </c>
      <c r="FED462" s="143">
        <f t="shared" si="226"/>
        <v>0</v>
      </c>
      <c r="FEE462" s="143">
        <f t="shared" si="226"/>
        <v>0</v>
      </c>
      <c r="FEF462" s="143">
        <f t="shared" si="226"/>
        <v>0</v>
      </c>
      <c r="FEG462" s="143">
        <f t="shared" si="226"/>
        <v>0</v>
      </c>
      <c r="FEH462" s="143">
        <f t="shared" si="226"/>
        <v>0</v>
      </c>
      <c r="FEI462" s="143">
        <f t="shared" si="226"/>
        <v>0</v>
      </c>
      <c r="FEJ462" s="143">
        <f t="shared" si="226"/>
        <v>0</v>
      </c>
      <c r="FEK462" s="143">
        <f t="shared" si="226"/>
        <v>0</v>
      </c>
      <c r="FEL462" s="143">
        <f t="shared" si="226"/>
        <v>0</v>
      </c>
      <c r="FEM462" s="143">
        <f t="shared" si="226"/>
        <v>0</v>
      </c>
      <c r="FEN462" s="143">
        <f t="shared" si="226"/>
        <v>0</v>
      </c>
      <c r="FEO462" s="143">
        <f t="shared" si="226"/>
        <v>0</v>
      </c>
      <c r="FEP462" s="143">
        <f t="shared" si="226"/>
        <v>0</v>
      </c>
      <c r="FEQ462" s="143">
        <f t="shared" si="226"/>
        <v>0</v>
      </c>
      <c r="FER462" s="143">
        <f t="shared" si="226"/>
        <v>0</v>
      </c>
      <c r="FES462" s="143">
        <f t="shared" si="226"/>
        <v>0</v>
      </c>
      <c r="FET462" s="143">
        <f t="shared" si="226"/>
        <v>0</v>
      </c>
      <c r="FEU462" s="143">
        <f t="shared" si="226"/>
        <v>0</v>
      </c>
      <c r="FEV462" s="143">
        <f t="shared" si="226"/>
        <v>0</v>
      </c>
      <c r="FEW462" s="143">
        <f t="shared" si="226"/>
        <v>0</v>
      </c>
      <c r="FEX462" s="143">
        <f t="shared" si="226"/>
        <v>0</v>
      </c>
      <c r="FEY462" s="143">
        <f t="shared" si="226"/>
        <v>0</v>
      </c>
      <c r="FEZ462" s="143">
        <f t="shared" si="226"/>
        <v>0</v>
      </c>
      <c r="FFA462" s="143">
        <f t="shared" si="226"/>
        <v>0</v>
      </c>
      <c r="FFB462" s="143">
        <f t="shared" si="226"/>
        <v>0</v>
      </c>
      <c r="FFC462" s="143">
        <f t="shared" si="226"/>
        <v>0</v>
      </c>
      <c r="FFD462" s="143">
        <f t="shared" si="226"/>
        <v>0</v>
      </c>
      <c r="FFE462" s="143">
        <f t="shared" si="226"/>
        <v>0</v>
      </c>
      <c r="FFF462" s="143">
        <f t="shared" si="226"/>
        <v>0</v>
      </c>
      <c r="FFG462" s="143">
        <f t="shared" si="226"/>
        <v>0</v>
      </c>
      <c r="FFH462" s="143">
        <f t="shared" si="226"/>
        <v>0</v>
      </c>
      <c r="FFI462" s="143">
        <f t="shared" si="226"/>
        <v>0</v>
      </c>
      <c r="FFJ462" s="143">
        <f t="shared" si="226"/>
        <v>0</v>
      </c>
      <c r="FFK462" s="143">
        <f t="shared" si="226"/>
        <v>0</v>
      </c>
      <c r="FFL462" s="143">
        <f t="shared" si="226"/>
        <v>0</v>
      </c>
      <c r="FFM462" s="143">
        <f t="shared" si="226"/>
        <v>0</v>
      </c>
      <c r="FFN462" s="143">
        <f t="shared" si="226"/>
        <v>0</v>
      </c>
      <c r="FFO462" s="143">
        <f t="shared" si="226"/>
        <v>0</v>
      </c>
      <c r="FFP462" s="143">
        <f t="shared" si="226"/>
        <v>0</v>
      </c>
      <c r="FFQ462" s="143">
        <f t="shared" ref="FFQ462:FIB462" si="227">FFQ438</f>
        <v>0</v>
      </c>
      <c r="FFR462" s="143">
        <f t="shared" si="227"/>
        <v>0</v>
      </c>
      <c r="FFS462" s="143">
        <f t="shared" si="227"/>
        <v>0</v>
      </c>
      <c r="FFT462" s="143">
        <f t="shared" si="227"/>
        <v>0</v>
      </c>
      <c r="FFU462" s="143">
        <f t="shared" si="227"/>
        <v>0</v>
      </c>
      <c r="FFV462" s="143">
        <f t="shared" si="227"/>
        <v>0</v>
      </c>
      <c r="FFW462" s="143">
        <f t="shared" si="227"/>
        <v>0</v>
      </c>
      <c r="FFX462" s="143">
        <f t="shared" si="227"/>
        <v>0</v>
      </c>
      <c r="FFY462" s="143">
        <f t="shared" si="227"/>
        <v>0</v>
      </c>
      <c r="FFZ462" s="143">
        <f t="shared" si="227"/>
        <v>0</v>
      </c>
      <c r="FGA462" s="143">
        <f t="shared" si="227"/>
        <v>0</v>
      </c>
      <c r="FGB462" s="143">
        <f t="shared" si="227"/>
        <v>0</v>
      </c>
      <c r="FGC462" s="143">
        <f t="shared" si="227"/>
        <v>0</v>
      </c>
      <c r="FGD462" s="143">
        <f t="shared" si="227"/>
        <v>0</v>
      </c>
      <c r="FGE462" s="143">
        <f t="shared" si="227"/>
        <v>0</v>
      </c>
      <c r="FGF462" s="143">
        <f t="shared" si="227"/>
        <v>0</v>
      </c>
      <c r="FGG462" s="143">
        <f t="shared" si="227"/>
        <v>0</v>
      </c>
      <c r="FGH462" s="143">
        <f t="shared" si="227"/>
        <v>0</v>
      </c>
      <c r="FGI462" s="143">
        <f t="shared" si="227"/>
        <v>0</v>
      </c>
      <c r="FGJ462" s="143">
        <f t="shared" si="227"/>
        <v>0</v>
      </c>
      <c r="FGK462" s="143">
        <f t="shared" si="227"/>
        <v>0</v>
      </c>
      <c r="FGL462" s="143">
        <f t="shared" si="227"/>
        <v>0</v>
      </c>
      <c r="FGM462" s="143">
        <f t="shared" si="227"/>
        <v>0</v>
      </c>
      <c r="FGN462" s="143">
        <f t="shared" si="227"/>
        <v>0</v>
      </c>
      <c r="FGO462" s="143">
        <f t="shared" si="227"/>
        <v>0</v>
      </c>
      <c r="FGP462" s="143">
        <f t="shared" si="227"/>
        <v>0</v>
      </c>
      <c r="FGQ462" s="143">
        <f t="shared" si="227"/>
        <v>0</v>
      </c>
      <c r="FGR462" s="143">
        <f t="shared" si="227"/>
        <v>0</v>
      </c>
      <c r="FGS462" s="143">
        <f t="shared" si="227"/>
        <v>0</v>
      </c>
      <c r="FGT462" s="143">
        <f t="shared" si="227"/>
        <v>0</v>
      </c>
      <c r="FGU462" s="143">
        <f t="shared" si="227"/>
        <v>0</v>
      </c>
      <c r="FGV462" s="143">
        <f t="shared" si="227"/>
        <v>0</v>
      </c>
      <c r="FGW462" s="143">
        <f t="shared" si="227"/>
        <v>0</v>
      </c>
      <c r="FGX462" s="143">
        <f t="shared" si="227"/>
        <v>0</v>
      </c>
      <c r="FGY462" s="143">
        <f t="shared" si="227"/>
        <v>0</v>
      </c>
      <c r="FGZ462" s="143">
        <f t="shared" si="227"/>
        <v>0</v>
      </c>
      <c r="FHA462" s="143">
        <f t="shared" si="227"/>
        <v>0</v>
      </c>
      <c r="FHB462" s="143">
        <f t="shared" si="227"/>
        <v>0</v>
      </c>
      <c r="FHC462" s="143">
        <f t="shared" si="227"/>
        <v>0</v>
      </c>
      <c r="FHD462" s="143">
        <f t="shared" si="227"/>
        <v>0</v>
      </c>
      <c r="FHE462" s="143">
        <f t="shared" si="227"/>
        <v>0</v>
      </c>
      <c r="FHF462" s="143">
        <f t="shared" si="227"/>
        <v>0</v>
      </c>
      <c r="FHG462" s="143">
        <f t="shared" si="227"/>
        <v>0</v>
      </c>
      <c r="FHH462" s="143">
        <f t="shared" si="227"/>
        <v>0</v>
      </c>
      <c r="FHI462" s="143">
        <f t="shared" si="227"/>
        <v>0</v>
      </c>
      <c r="FHJ462" s="143">
        <f t="shared" si="227"/>
        <v>0</v>
      </c>
      <c r="FHK462" s="143">
        <f t="shared" si="227"/>
        <v>0</v>
      </c>
      <c r="FHL462" s="143">
        <f t="shared" si="227"/>
        <v>0</v>
      </c>
      <c r="FHM462" s="143">
        <f t="shared" si="227"/>
        <v>0</v>
      </c>
      <c r="FHN462" s="143">
        <f t="shared" si="227"/>
        <v>0</v>
      </c>
      <c r="FHO462" s="143">
        <f t="shared" si="227"/>
        <v>0</v>
      </c>
      <c r="FHP462" s="143">
        <f t="shared" si="227"/>
        <v>0</v>
      </c>
      <c r="FHQ462" s="143">
        <f t="shared" si="227"/>
        <v>0</v>
      </c>
      <c r="FHR462" s="143">
        <f t="shared" si="227"/>
        <v>0</v>
      </c>
      <c r="FHS462" s="143">
        <f t="shared" si="227"/>
        <v>0</v>
      </c>
      <c r="FHT462" s="143">
        <f t="shared" si="227"/>
        <v>0</v>
      </c>
      <c r="FHU462" s="143">
        <f t="shared" si="227"/>
        <v>0</v>
      </c>
      <c r="FHV462" s="143">
        <f t="shared" si="227"/>
        <v>0</v>
      </c>
      <c r="FHW462" s="143">
        <f t="shared" si="227"/>
        <v>0</v>
      </c>
      <c r="FHX462" s="143">
        <f t="shared" si="227"/>
        <v>0</v>
      </c>
      <c r="FHY462" s="143">
        <f t="shared" si="227"/>
        <v>0</v>
      </c>
      <c r="FHZ462" s="143">
        <f t="shared" si="227"/>
        <v>0</v>
      </c>
      <c r="FIA462" s="143">
        <f t="shared" si="227"/>
        <v>0</v>
      </c>
      <c r="FIB462" s="143">
        <f t="shared" si="227"/>
        <v>0</v>
      </c>
      <c r="FIC462" s="143">
        <f t="shared" ref="FIC462:FKN462" si="228">FIC438</f>
        <v>0</v>
      </c>
      <c r="FID462" s="143">
        <f t="shared" si="228"/>
        <v>0</v>
      </c>
      <c r="FIE462" s="143">
        <f t="shared" si="228"/>
        <v>0</v>
      </c>
      <c r="FIF462" s="143">
        <f t="shared" si="228"/>
        <v>0</v>
      </c>
      <c r="FIG462" s="143">
        <f t="shared" si="228"/>
        <v>0</v>
      </c>
      <c r="FIH462" s="143">
        <f t="shared" si="228"/>
        <v>0</v>
      </c>
      <c r="FII462" s="143">
        <f t="shared" si="228"/>
        <v>0</v>
      </c>
      <c r="FIJ462" s="143">
        <f t="shared" si="228"/>
        <v>0</v>
      </c>
      <c r="FIK462" s="143">
        <f t="shared" si="228"/>
        <v>0</v>
      </c>
      <c r="FIL462" s="143">
        <f t="shared" si="228"/>
        <v>0</v>
      </c>
      <c r="FIM462" s="143">
        <f t="shared" si="228"/>
        <v>0</v>
      </c>
      <c r="FIN462" s="143">
        <f t="shared" si="228"/>
        <v>0</v>
      </c>
      <c r="FIO462" s="143">
        <f t="shared" si="228"/>
        <v>0</v>
      </c>
      <c r="FIP462" s="143">
        <f t="shared" si="228"/>
        <v>0</v>
      </c>
      <c r="FIQ462" s="143">
        <f t="shared" si="228"/>
        <v>0</v>
      </c>
      <c r="FIR462" s="143">
        <f t="shared" si="228"/>
        <v>0</v>
      </c>
      <c r="FIS462" s="143">
        <f t="shared" si="228"/>
        <v>0</v>
      </c>
      <c r="FIT462" s="143">
        <f t="shared" si="228"/>
        <v>0</v>
      </c>
      <c r="FIU462" s="143">
        <f t="shared" si="228"/>
        <v>0</v>
      </c>
      <c r="FIV462" s="143">
        <f t="shared" si="228"/>
        <v>0</v>
      </c>
      <c r="FIW462" s="143">
        <f t="shared" si="228"/>
        <v>0</v>
      </c>
      <c r="FIX462" s="143">
        <f t="shared" si="228"/>
        <v>0</v>
      </c>
      <c r="FIY462" s="143">
        <f t="shared" si="228"/>
        <v>0</v>
      </c>
      <c r="FIZ462" s="143">
        <f t="shared" si="228"/>
        <v>0</v>
      </c>
      <c r="FJA462" s="143">
        <f t="shared" si="228"/>
        <v>0</v>
      </c>
      <c r="FJB462" s="143">
        <f t="shared" si="228"/>
        <v>0</v>
      </c>
      <c r="FJC462" s="143">
        <f t="shared" si="228"/>
        <v>0</v>
      </c>
      <c r="FJD462" s="143">
        <f t="shared" si="228"/>
        <v>0</v>
      </c>
      <c r="FJE462" s="143">
        <f t="shared" si="228"/>
        <v>0</v>
      </c>
      <c r="FJF462" s="143">
        <f t="shared" si="228"/>
        <v>0</v>
      </c>
      <c r="FJG462" s="143">
        <f t="shared" si="228"/>
        <v>0</v>
      </c>
      <c r="FJH462" s="143">
        <f t="shared" si="228"/>
        <v>0</v>
      </c>
      <c r="FJI462" s="143">
        <f t="shared" si="228"/>
        <v>0</v>
      </c>
      <c r="FJJ462" s="143">
        <f t="shared" si="228"/>
        <v>0</v>
      </c>
      <c r="FJK462" s="143">
        <f t="shared" si="228"/>
        <v>0</v>
      </c>
      <c r="FJL462" s="143">
        <f t="shared" si="228"/>
        <v>0</v>
      </c>
      <c r="FJM462" s="143">
        <f t="shared" si="228"/>
        <v>0</v>
      </c>
      <c r="FJN462" s="143">
        <f t="shared" si="228"/>
        <v>0</v>
      </c>
      <c r="FJO462" s="143">
        <f t="shared" si="228"/>
        <v>0</v>
      </c>
      <c r="FJP462" s="143">
        <f t="shared" si="228"/>
        <v>0</v>
      </c>
      <c r="FJQ462" s="143">
        <f t="shared" si="228"/>
        <v>0</v>
      </c>
      <c r="FJR462" s="143">
        <f t="shared" si="228"/>
        <v>0</v>
      </c>
      <c r="FJS462" s="143">
        <f t="shared" si="228"/>
        <v>0</v>
      </c>
      <c r="FJT462" s="143">
        <f t="shared" si="228"/>
        <v>0</v>
      </c>
      <c r="FJU462" s="143">
        <f t="shared" si="228"/>
        <v>0</v>
      </c>
      <c r="FJV462" s="143">
        <f t="shared" si="228"/>
        <v>0</v>
      </c>
      <c r="FJW462" s="143">
        <f t="shared" si="228"/>
        <v>0</v>
      </c>
      <c r="FJX462" s="143">
        <f t="shared" si="228"/>
        <v>0</v>
      </c>
      <c r="FJY462" s="143">
        <f t="shared" si="228"/>
        <v>0</v>
      </c>
      <c r="FJZ462" s="143">
        <f t="shared" si="228"/>
        <v>0</v>
      </c>
      <c r="FKA462" s="143">
        <f t="shared" si="228"/>
        <v>0</v>
      </c>
      <c r="FKB462" s="143">
        <f t="shared" si="228"/>
        <v>0</v>
      </c>
      <c r="FKC462" s="143">
        <f t="shared" si="228"/>
        <v>0</v>
      </c>
      <c r="FKD462" s="143">
        <f t="shared" si="228"/>
        <v>0</v>
      </c>
      <c r="FKE462" s="143">
        <f t="shared" si="228"/>
        <v>0</v>
      </c>
      <c r="FKF462" s="143">
        <f t="shared" si="228"/>
        <v>0</v>
      </c>
      <c r="FKG462" s="143">
        <f t="shared" si="228"/>
        <v>0</v>
      </c>
      <c r="FKH462" s="143">
        <f t="shared" si="228"/>
        <v>0</v>
      </c>
      <c r="FKI462" s="143">
        <f t="shared" si="228"/>
        <v>0</v>
      </c>
      <c r="FKJ462" s="143">
        <f t="shared" si="228"/>
        <v>0</v>
      </c>
      <c r="FKK462" s="143">
        <f t="shared" si="228"/>
        <v>0</v>
      </c>
      <c r="FKL462" s="143">
        <f t="shared" si="228"/>
        <v>0</v>
      </c>
      <c r="FKM462" s="143">
        <f t="shared" si="228"/>
        <v>0</v>
      </c>
      <c r="FKN462" s="143">
        <f t="shared" si="228"/>
        <v>0</v>
      </c>
      <c r="FKO462" s="143">
        <f t="shared" ref="FKO462:FMZ462" si="229">FKO438</f>
        <v>0</v>
      </c>
      <c r="FKP462" s="143">
        <f t="shared" si="229"/>
        <v>0</v>
      </c>
      <c r="FKQ462" s="143">
        <f t="shared" si="229"/>
        <v>0</v>
      </c>
      <c r="FKR462" s="143">
        <f t="shared" si="229"/>
        <v>0</v>
      </c>
      <c r="FKS462" s="143">
        <f t="shared" si="229"/>
        <v>0</v>
      </c>
      <c r="FKT462" s="143">
        <f t="shared" si="229"/>
        <v>0</v>
      </c>
      <c r="FKU462" s="143">
        <f t="shared" si="229"/>
        <v>0</v>
      </c>
      <c r="FKV462" s="143">
        <f t="shared" si="229"/>
        <v>0</v>
      </c>
      <c r="FKW462" s="143">
        <f t="shared" si="229"/>
        <v>0</v>
      </c>
      <c r="FKX462" s="143">
        <f t="shared" si="229"/>
        <v>0</v>
      </c>
      <c r="FKY462" s="143">
        <f t="shared" si="229"/>
        <v>0</v>
      </c>
      <c r="FKZ462" s="143">
        <f t="shared" si="229"/>
        <v>0</v>
      </c>
      <c r="FLA462" s="143">
        <f t="shared" si="229"/>
        <v>0</v>
      </c>
      <c r="FLB462" s="143">
        <f t="shared" si="229"/>
        <v>0</v>
      </c>
      <c r="FLC462" s="143">
        <f t="shared" si="229"/>
        <v>0</v>
      </c>
      <c r="FLD462" s="143">
        <f t="shared" si="229"/>
        <v>0</v>
      </c>
      <c r="FLE462" s="143">
        <f t="shared" si="229"/>
        <v>0</v>
      </c>
      <c r="FLF462" s="143">
        <f t="shared" si="229"/>
        <v>0</v>
      </c>
      <c r="FLG462" s="143">
        <f t="shared" si="229"/>
        <v>0</v>
      </c>
      <c r="FLH462" s="143">
        <f t="shared" si="229"/>
        <v>0</v>
      </c>
      <c r="FLI462" s="143">
        <f t="shared" si="229"/>
        <v>0</v>
      </c>
      <c r="FLJ462" s="143">
        <f t="shared" si="229"/>
        <v>0</v>
      </c>
      <c r="FLK462" s="143">
        <f t="shared" si="229"/>
        <v>0</v>
      </c>
      <c r="FLL462" s="143">
        <f t="shared" si="229"/>
        <v>0</v>
      </c>
      <c r="FLM462" s="143">
        <f t="shared" si="229"/>
        <v>0</v>
      </c>
      <c r="FLN462" s="143">
        <f t="shared" si="229"/>
        <v>0</v>
      </c>
      <c r="FLO462" s="143">
        <f t="shared" si="229"/>
        <v>0</v>
      </c>
      <c r="FLP462" s="143">
        <f t="shared" si="229"/>
        <v>0</v>
      </c>
      <c r="FLQ462" s="143">
        <f t="shared" si="229"/>
        <v>0</v>
      </c>
      <c r="FLR462" s="143">
        <f t="shared" si="229"/>
        <v>0</v>
      </c>
      <c r="FLS462" s="143">
        <f t="shared" si="229"/>
        <v>0</v>
      </c>
      <c r="FLT462" s="143">
        <f t="shared" si="229"/>
        <v>0</v>
      </c>
      <c r="FLU462" s="143">
        <f t="shared" si="229"/>
        <v>0</v>
      </c>
      <c r="FLV462" s="143">
        <f t="shared" si="229"/>
        <v>0</v>
      </c>
      <c r="FLW462" s="143">
        <f t="shared" si="229"/>
        <v>0</v>
      </c>
      <c r="FLX462" s="143">
        <f t="shared" si="229"/>
        <v>0</v>
      </c>
      <c r="FLY462" s="143">
        <f t="shared" si="229"/>
        <v>0</v>
      </c>
      <c r="FLZ462" s="143">
        <f t="shared" si="229"/>
        <v>0</v>
      </c>
      <c r="FMA462" s="143">
        <f t="shared" si="229"/>
        <v>0</v>
      </c>
      <c r="FMB462" s="143">
        <f t="shared" si="229"/>
        <v>0</v>
      </c>
      <c r="FMC462" s="143">
        <f t="shared" si="229"/>
        <v>0</v>
      </c>
      <c r="FMD462" s="143">
        <f t="shared" si="229"/>
        <v>0</v>
      </c>
      <c r="FME462" s="143">
        <f t="shared" si="229"/>
        <v>0</v>
      </c>
      <c r="FMF462" s="143">
        <f t="shared" si="229"/>
        <v>0</v>
      </c>
      <c r="FMG462" s="143">
        <f t="shared" si="229"/>
        <v>0</v>
      </c>
      <c r="FMH462" s="143">
        <f t="shared" si="229"/>
        <v>0</v>
      </c>
      <c r="FMI462" s="143">
        <f t="shared" si="229"/>
        <v>0</v>
      </c>
      <c r="FMJ462" s="143">
        <f t="shared" si="229"/>
        <v>0</v>
      </c>
      <c r="FMK462" s="143">
        <f t="shared" si="229"/>
        <v>0</v>
      </c>
      <c r="FML462" s="143">
        <f t="shared" si="229"/>
        <v>0</v>
      </c>
      <c r="FMM462" s="143">
        <f t="shared" si="229"/>
        <v>0</v>
      </c>
      <c r="FMN462" s="143">
        <f t="shared" si="229"/>
        <v>0</v>
      </c>
      <c r="FMO462" s="143">
        <f t="shared" si="229"/>
        <v>0</v>
      </c>
      <c r="FMP462" s="143">
        <f t="shared" si="229"/>
        <v>0</v>
      </c>
      <c r="FMQ462" s="143">
        <f t="shared" si="229"/>
        <v>0</v>
      </c>
      <c r="FMR462" s="143">
        <f t="shared" si="229"/>
        <v>0</v>
      </c>
      <c r="FMS462" s="143">
        <f t="shared" si="229"/>
        <v>0</v>
      </c>
      <c r="FMT462" s="143">
        <f t="shared" si="229"/>
        <v>0</v>
      </c>
      <c r="FMU462" s="143">
        <f t="shared" si="229"/>
        <v>0</v>
      </c>
      <c r="FMV462" s="143">
        <f t="shared" si="229"/>
        <v>0</v>
      </c>
      <c r="FMW462" s="143">
        <f t="shared" si="229"/>
        <v>0</v>
      </c>
      <c r="FMX462" s="143">
        <f t="shared" si="229"/>
        <v>0</v>
      </c>
      <c r="FMY462" s="143">
        <f t="shared" si="229"/>
        <v>0</v>
      </c>
      <c r="FMZ462" s="143">
        <f t="shared" si="229"/>
        <v>0</v>
      </c>
      <c r="FNA462" s="143">
        <f t="shared" ref="FNA462:FPL462" si="230">FNA438</f>
        <v>0</v>
      </c>
      <c r="FNB462" s="143">
        <f t="shared" si="230"/>
        <v>0</v>
      </c>
      <c r="FNC462" s="143">
        <f t="shared" si="230"/>
        <v>0</v>
      </c>
      <c r="FND462" s="143">
        <f t="shared" si="230"/>
        <v>0</v>
      </c>
      <c r="FNE462" s="143">
        <f t="shared" si="230"/>
        <v>0</v>
      </c>
      <c r="FNF462" s="143">
        <f t="shared" si="230"/>
        <v>0</v>
      </c>
      <c r="FNG462" s="143">
        <f t="shared" si="230"/>
        <v>0</v>
      </c>
      <c r="FNH462" s="143">
        <f t="shared" si="230"/>
        <v>0</v>
      </c>
      <c r="FNI462" s="143">
        <f t="shared" si="230"/>
        <v>0</v>
      </c>
      <c r="FNJ462" s="143">
        <f t="shared" si="230"/>
        <v>0</v>
      </c>
      <c r="FNK462" s="143">
        <f t="shared" si="230"/>
        <v>0</v>
      </c>
      <c r="FNL462" s="143">
        <f t="shared" si="230"/>
        <v>0</v>
      </c>
      <c r="FNM462" s="143">
        <f t="shared" si="230"/>
        <v>0</v>
      </c>
      <c r="FNN462" s="143">
        <f t="shared" si="230"/>
        <v>0</v>
      </c>
      <c r="FNO462" s="143">
        <f t="shared" si="230"/>
        <v>0</v>
      </c>
      <c r="FNP462" s="143">
        <f t="shared" si="230"/>
        <v>0</v>
      </c>
      <c r="FNQ462" s="143">
        <f t="shared" si="230"/>
        <v>0</v>
      </c>
      <c r="FNR462" s="143">
        <f t="shared" si="230"/>
        <v>0</v>
      </c>
      <c r="FNS462" s="143">
        <f t="shared" si="230"/>
        <v>0</v>
      </c>
      <c r="FNT462" s="143">
        <f t="shared" si="230"/>
        <v>0</v>
      </c>
      <c r="FNU462" s="143">
        <f t="shared" si="230"/>
        <v>0</v>
      </c>
      <c r="FNV462" s="143">
        <f t="shared" si="230"/>
        <v>0</v>
      </c>
      <c r="FNW462" s="143">
        <f t="shared" si="230"/>
        <v>0</v>
      </c>
      <c r="FNX462" s="143">
        <f t="shared" si="230"/>
        <v>0</v>
      </c>
      <c r="FNY462" s="143">
        <f t="shared" si="230"/>
        <v>0</v>
      </c>
      <c r="FNZ462" s="143">
        <f t="shared" si="230"/>
        <v>0</v>
      </c>
      <c r="FOA462" s="143">
        <f t="shared" si="230"/>
        <v>0</v>
      </c>
      <c r="FOB462" s="143">
        <f t="shared" si="230"/>
        <v>0</v>
      </c>
      <c r="FOC462" s="143">
        <f t="shared" si="230"/>
        <v>0</v>
      </c>
      <c r="FOD462" s="143">
        <f t="shared" si="230"/>
        <v>0</v>
      </c>
      <c r="FOE462" s="143">
        <f t="shared" si="230"/>
        <v>0</v>
      </c>
      <c r="FOF462" s="143">
        <f t="shared" si="230"/>
        <v>0</v>
      </c>
      <c r="FOG462" s="143">
        <f t="shared" si="230"/>
        <v>0</v>
      </c>
      <c r="FOH462" s="143">
        <f t="shared" si="230"/>
        <v>0</v>
      </c>
      <c r="FOI462" s="143">
        <f t="shared" si="230"/>
        <v>0</v>
      </c>
      <c r="FOJ462" s="143">
        <f t="shared" si="230"/>
        <v>0</v>
      </c>
      <c r="FOK462" s="143">
        <f t="shared" si="230"/>
        <v>0</v>
      </c>
      <c r="FOL462" s="143">
        <f t="shared" si="230"/>
        <v>0</v>
      </c>
      <c r="FOM462" s="143">
        <f t="shared" si="230"/>
        <v>0</v>
      </c>
      <c r="FON462" s="143">
        <f t="shared" si="230"/>
        <v>0</v>
      </c>
      <c r="FOO462" s="143">
        <f t="shared" si="230"/>
        <v>0</v>
      </c>
      <c r="FOP462" s="143">
        <f t="shared" si="230"/>
        <v>0</v>
      </c>
      <c r="FOQ462" s="143">
        <f t="shared" si="230"/>
        <v>0</v>
      </c>
      <c r="FOR462" s="143">
        <f t="shared" si="230"/>
        <v>0</v>
      </c>
      <c r="FOS462" s="143">
        <f t="shared" si="230"/>
        <v>0</v>
      </c>
      <c r="FOT462" s="143">
        <f t="shared" si="230"/>
        <v>0</v>
      </c>
      <c r="FOU462" s="143">
        <f t="shared" si="230"/>
        <v>0</v>
      </c>
      <c r="FOV462" s="143">
        <f t="shared" si="230"/>
        <v>0</v>
      </c>
      <c r="FOW462" s="143">
        <f t="shared" si="230"/>
        <v>0</v>
      </c>
      <c r="FOX462" s="143">
        <f t="shared" si="230"/>
        <v>0</v>
      </c>
      <c r="FOY462" s="143">
        <f t="shared" si="230"/>
        <v>0</v>
      </c>
      <c r="FOZ462" s="143">
        <f t="shared" si="230"/>
        <v>0</v>
      </c>
      <c r="FPA462" s="143">
        <f t="shared" si="230"/>
        <v>0</v>
      </c>
      <c r="FPB462" s="143">
        <f t="shared" si="230"/>
        <v>0</v>
      </c>
      <c r="FPC462" s="143">
        <f t="shared" si="230"/>
        <v>0</v>
      </c>
      <c r="FPD462" s="143">
        <f t="shared" si="230"/>
        <v>0</v>
      </c>
      <c r="FPE462" s="143">
        <f t="shared" si="230"/>
        <v>0</v>
      </c>
      <c r="FPF462" s="143">
        <f t="shared" si="230"/>
        <v>0</v>
      </c>
      <c r="FPG462" s="143">
        <f t="shared" si="230"/>
        <v>0</v>
      </c>
      <c r="FPH462" s="143">
        <f t="shared" si="230"/>
        <v>0</v>
      </c>
      <c r="FPI462" s="143">
        <f t="shared" si="230"/>
        <v>0</v>
      </c>
      <c r="FPJ462" s="143">
        <f t="shared" si="230"/>
        <v>0</v>
      </c>
      <c r="FPK462" s="143">
        <f t="shared" si="230"/>
        <v>0</v>
      </c>
      <c r="FPL462" s="143">
        <f t="shared" si="230"/>
        <v>0</v>
      </c>
      <c r="FPM462" s="143">
        <f t="shared" ref="FPM462:FRX462" si="231">FPM438</f>
        <v>0</v>
      </c>
      <c r="FPN462" s="143">
        <f t="shared" si="231"/>
        <v>0</v>
      </c>
      <c r="FPO462" s="143">
        <f t="shared" si="231"/>
        <v>0</v>
      </c>
      <c r="FPP462" s="143">
        <f t="shared" si="231"/>
        <v>0</v>
      </c>
      <c r="FPQ462" s="143">
        <f t="shared" si="231"/>
        <v>0</v>
      </c>
      <c r="FPR462" s="143">
        <f t="shared" si="231"/>
        <v>0</v>
      </c>
      <c r="FPS462" s="143">
        <f t="shared" si="231"/>
        <v>0</v>
      </c>
      <c r="FPT462" s="143">
        <f t="shared" si="231"/>
        <v>0</v>
      </c>
      <c r="FPU462" s="143">
        <f t="shared" si="231"/>
        <v>0</v>
      </c>
      <c r="FPV462" s="143">
        <f t="shared" si="231"/>
        <v>0</v>
      </c>
      <c r="FPW462" s="143">
        <f t="shared" si="231"/>
        <v>0</v>
      </c>
      <c r="FPX462" s="143">
        <f t="shared" si="231"/>
        <v>0</v>
      </c>
      <c r="FPY462" s="143">
        <f t="shared" si="231"/>
        <v>0</v>
      </c>
      <c r="FPZ462" s="143">
        <f t="shared" si="231"/>
        <v>0</v>
      </c>
      <c r="FQA462" s="143">
        <f t="shared" si="231"/>
        <v>0</v>
      </c>
      <c r="FQB462" s="143">
        <f t="shared" si="231"/>
        <v>0</v>
      </c>
      <c r="FQC462" s="143">
        <f t="shared" si="231"/>
        <v>0</v>
      </c>
      <c r="FQD462" s="143">
        <f t="shared" si="231"/>
        <v>0</v>
      </c>
      <c r="FQE462" s="143">
        <f t="shared" si="231"/>
        <v>0</v>
      </c>
      <c r="FQF462" s="143">
        <f t="shared" si="231"/>
        <v>0</v>
      </c>
      <c r="FQG462" s="143">
        <f t="shared" si="231"/>
        <v>0</v>
      </c>
      <c r="FQH462" s="143">
        <f t="shared" si="231"/>
        <v>0</v>
      </c>
      <c r="FQI462" s="143">
        <f t="shared" si="231"/>
        <v>0</v>
      </c>
      <c r="FQJ462" s="143">
        <f t="shared" si="231"/>
        <v>0</v>
      </c>
      <c r="FQK462" s="143">
        <f t="shared" si="231"/>
        <v>0</v>
      </c>
      <c r="FQL462" s="143">
        <f t="shared" si="231"/>
        <v>0</v>
      </c>
      <c r="FQM462" s="143">
        <f t="shared" si="231"/>
        <v>0</v>
      </c>
      <c r="FQN462" s="143">
        <f t="shared" si="231"/>
        <v>0</v>
      </c>
      <c r="FQO462" s="143">
        <f t="shared" si="231"/>
        <v>0</v>
      </c>
      <c r="FQP462" s="143">
        <f t="shared" si="231"/>
        <v>0</v>
      </c>
      <c r="FQQ462" s="143">
        <f t="shared" si="231"/>
        <v>0</v>
      </c>
      <c r="FQR462" s="143">
        <f t="shared" si="231"/>
        <v>0</v>
      </c>
      <c r="FQS462" s="143">
        <f t="shared" si="231"/>
        <v>0</v>
      </c>
      <c r="FQT462" s="143">
        <f t="shared" si="231"/>
        <v>0</v>
      </c>
      <c r="FQU462" s="143">
        <f t="shared" si="231"/>
        <v>0</v>
      </c>
      <c r="FQV462" s="143">
        <f t="shared" si="231"/>
        <v>0</v>
      </c>
      <c r="FQW462" s="143">
        <f t="shared" si="231"/>
        <v>0</v>
      </c>
      <c r="FQX462" s="143">
        <f t="shared" si="231"/>
        <v>0</v>
      </c>
      <c r="FQY462" s="143">
        <f t="shared" si="231"/>
        <v>0</v>
      </c>
      <c r="FQZ462" s="143">
        <f t="shared" si="231"/>
        <v>0</v>
      </c>
      <c r="FRA462" s="143">
        <f t="shared" si="231"/>
        <v>0</v>
      </c>
      <c r="FRB462" s="143">
        <f t="shared" si="231"/>
        <v>0</v>
      </c>
      <c r="FRC462" s="143">
        <f t="shared" si="231"/>
        <v>0</v>
      </c>
      <c r="FRD462" s="143">
        <f t="shared" si="231"/>
        <v>0</v>
      </c>
      <c r="FRE462" s="143">
        <f t="shared" si="231"/>
        <v>0</v>
      </c>
      <c r="FRF462" s="143">
        <f t="shared" si="231"/>
        <v>0</v>
      </c>
      <c r="FRG462" s="143">
        <f t="shared" si="231"/>
        <v>0</v>
      </c>
      <c r="FRH462" s="143">
        <f t="shared" si="231"/>
        <v>0</v>
      </c>
      <c r="FRI462" s="143">
        <f t="shared" si="231"/>
        <v>0</v>
      </c>
      <c r="FRJ462" s="143">
        <f t="shared" si="231"/>
        <v>0</v>
      </c>
      <c r="FRK462" s="143">
        <f t="shared" si="231"/>
        <v>0</v>
      </c>
      <c r="FRL462" s="143">
        <f t="shared" si="231"/>
        <v>0</v>
      </c>
      <c r="FRM462" s="143">
        <f t="shared" si="231"/>
        <v>0</v>
      </c>
      <c r="FRN462" s="143">
        <f t="shared" si="231"/>
        <v>0</v>
      </c>
      <c r="FRO462" s="143">
        <f t="shared" si="231"/>
        <v>0</v>
      </c>
      <c r="FRP462" s="143">
        <f t="shared" si="231"/>
        <v>0</v>
      </c>
      <c r="FRQ462" s="143">
        <f t="shared" si="231"/>
        <v>0</v>
      </c>
      <c r="FRR462" s="143">
        <f t="shared" si="231"/>
        <v>0</v>
      </c>
      <c r="FRS462" s="143">
        <f t="shared" si="231"/>
        <v>0</v>
      </c>
      <c r="FRT462" s="143">
        <f t="shared" si="231"/>
        <v>0</v>
      </c>
      <c r="FRU462" s="143">
        <f t="shared" si="231"/>
        <v>0</v>
      </c>
      <c r="FRV462" s="143">
        <f t="shared" si="231"/>
        <v>0</v>
      </c>
      <c r="FRW462" s="143">
        <f t="shared" si="231"/>
        <v>0</v>
      </c>
      <c r="FRX462" s="143">
        <f t="shared" si="231"/>
        <v>0</v>
      </c>
      <c r="FRY462" s="143">
        <f t="shared" ref="FRY462:FUJ462" si="232">FRY438</f>
        <v>0</v>
      </c>
      <c r="FRZ462" s="143">
        <f t="shared" si="232"/>
        <v>0</v>
      </c>
      <c r="FSA462" s="143">
        <f t="shared" si="232"/>
        <v>0</v>
      </c>
      <c r="FSB462" s="143">
        <f t="shared" si="232"/>
        <v>0</v>
      </c>
      <c r="FSC462" s="143">
        <f t="shared" si="232"/>
        <v>0</v>
      </c>
      <c r="FSD462" s="143">
        <f t="shared" si="232"/>
        <v>0</v>
      </c>
      <c r="FSE462" s="143">
        <f t="shared" si="232"/>
        <v>0</v>
      </c>
      <c r="FSF462" s="143">
        <f t="shared" si="232"/>
        <v>0</v>
      </c>
      <c r="FSG462" s="143">
        <f t="shared" si="232"/>
        <v>0</v>
      </c>
      <c r="FSH462" s="143">
        <f t="shared" si="232"/>
        <v>0</v>
      </c>
      <c r="FSI462" s="143">
        <f t="shared" si="232"/>
        <v>0</v>
      </c>
      <c r="FSJ462" s="143">
        <f t="shared" si="232"/>
        <v>0</v>
      </c>
      <c r="FSK462" s="143">
        <f t="shared" si="232"/>
        <v>0</v>
      </c>
      <c r="FSL462" s="143">
        <f t="shared" si="232"/>
        <v>0</v>
      </c>
      <c r="FSM462" s="143">
        <f t="shared" si="232"/>
        <v>0</v>
      </c>
      <c r="FSN462" s="143">
        <f t="shared" si="232"/>
        <v>0</v>
      </c>
      <c r="FSO462" s="143">
        <f t="shared" si="232"/>
        <v>0</v>
      </c>
      <c r="FSP462" s="143">
        <f t="shared" si="232"/>
        <v>0</v>
      </c>
      <c r="FSQ462" s="143">
        <f t="shared" si="232"/>
        <v>0</v>
      </c>
      <c r="FSR462" s="143">
        <f t="shared" si="232"/>
        <v>0</v>
      </c>
      <c r="FSS462" s="143">
        <f t="shared" si="232"/>
        <v>0</v>
      </c>
      <c r="FST462" s="143">
        <f t="shared" si="232"/>
        <v>0</v>
      </c>
      <c r="FSU462" s="143">
        <f t="shared" si="232"/>
        <v>0</v>
      </c>
      <c r="FSV462" s="143">
        <f t="shared" si="232"/>
        <v>0</v>
      </c>
      <c r="FSW462" s="143">
        <f t="shared" si="232"/>
        <v>0</v>
      </c>
      <c r="FSX462" s="143">
        <f t="shared" si="232"/>
        <v>0</v>
      </c>
      <c r="FSY462" s="143">
        <f t="shared" si="232"/>
        <v>0</v>
      </c>
      <c r="FSZ462" s="143">
        <f t="shared" si="232"/>
        <v>0</v>
      </c>
      <c r="FTA462" s="143">
        <f t="shared" si="232"/>
        <v>0</v>
      </c>
      <c r="FTB462" s="143">
        <f t="shared" si="232"/>
        <v>0</v>
      </c>
      <c r="FTC462" s="143">
        <f t="shared" si="232"/>
        <v>0</v>
      </c>
      <c r="FTD462" s="143">
        <f t="shared" si="232"/>
        <v>0</v>
      </c>
      <c r="FTE462" s="143">
        <f t="shared" si="232"/>
        <v>0</v>
      </c>
      <c r="FTF462" s="143">
        <f t="shared" si="232"/>
        <v>0</v>
      </c>
      <c r="FTG462" s="143">
        <f t="shared" si="232"/>
        <v>0</v>
      </c>
      <c r="FTH462" s="143">
        <f t="shared" si="232"/>
        <v>0</v>
      </c>
      <c r="FTI462" s="143">
        <f t="shared" si="232"/>
        <v>0</v>
      </c>
      <c r="FTJ462" s="143">
        <f t="shared" si="232"/>
        <v>0</v>
      </c>
      <c r="FTK462" s="143">
        <f t="shared" si="232"/>
        <v>0</v>
      </c>
      <c r="FTL462" s="143">
        <f t="shared" si="232"/>
        <v>0</v>
      </c>
      <c r="FTM462" s="143">
        <f t="shared" si="232"/>
        <v>0</v>
      </c>
      <c r="FTN462" s="143">
        <f t="shared" si="232"/>
        <v>0</v>
      </c>
      <c r="FTO462" s="143">
        <f t="shared" si="232"/>
        <v>0</v>
      </c>
      <c r="FTP462" s="143">
        <f t="shared" si="232"/>
        <v>0</v>
      </c>
      <c r="FTQ462" s="143">
        <f t="shared" si="232"/>
        <v>0</v>
      </c>
      <c r="FTR462" s="143">
        <f t="shared" si="232"/>
        <v>0</v>
      </c>
      <c r="FTS462" s="143">
        <f t="shared" si="232"/>
        <v>0</v>
      </c>
      <c r="FTT462" s="143">
        <f t="shared" si="232"/>
        <v>0</v>
      </c>
      <c r="FTU462" s="143">
        <f t="shared" si="232"/>
        <v>0</v>
      </c>
      <c r="FTV462" s="143">
        <f t="shared" si="232"/>
        <v>0</v>
      </c>
      <c r="FTW462" s="143">
        <f t="shared" si="232"/>
        <v>0</v>
      </c>
      <c r="FTX462" s="143">
        <f t="shared" si="232"/>
        <v>0</v>
      </c>
      <c r="FTY462" s="143">
        <f t="shared" si="232"/>
        <v>0</v>
      </c>
      <c r="FTZ462" s="143">
        <f t="shared" si="232"/>
        <v>0</v>
      </c>
      <c r="FUA462" s="143">
        <f t="shared" si="232"/>
        <v>0</v>
      </c>
      <c r="FUB462" s="143">
        <f t="shared" si="232"/>
        <v>0</v>
      </c>
      <c r="FUC462" s="143">
        <f t="shared" si="232"/>
        <v>0</v>
      </c>
      <c r="FUD462" s="143">
        <f t="shared" si="232"/>
        <v>0</v>
      </c>
      <c r="FUE462" s="143">
        <f t="shared" si="232"/>
        <v>0</v>
      </c>
      <c r="FUF462" s="143">
        <f t="shared" si="232"/>
        <v>0</v>
      </c>
      <c r="FUG462" s="143">
        <f t="shared" si="232"/>
        <v>0</v>
      </c>
      <c r="FUH462" s="143">
        <f t="shared" si="232"/>
        <v>0</v>
      </c>
      <c r="FUI462" s="143">
        <f t="shared" si="232"/>
        <v>0</v>
      </c>
      <c r="FUJ462" s="143">
        <f t="shared" si="232"/>
        <v>0</v>
      </c>
      <c r="FUK462" s="143">
        <f t="shared" ref="FUK462:FWV462" si="233">FUK438</f>
        <v>0</v>
      </c>
      <c r="FUL462" s="143">
        <f t="shared" si="233"/>
        <v>0</v>
      </c>
      <c r="FUM462" s="143">
        <f t="shared" si="233"/>
        <v>0</v>
      </c>
      <c r="FUN462" s="143">
        <f t="shared" si="233"/>
        <v>0</v>
      </c>
      <c r="FUO462" s="143">
        <f t="shared" si="233"/>
        <v>0</v>
      </c>
      <c r="FUP462" s="143">
        <f t="shared" si="233"/>
        <v>0</v>
      </c>
      <c r="FUQ462" s="143">
        <f t="shared" si="233"/>
        <v>0</v>
      </c>
      <c r="FUR462" s="143">
        <f t="shared" si="233"/>
        <v>0</v>
      </c>
      <c r="FUS462" s="143">
        <f t="shared" si="233"/>
        <v>0</v>
      </c>
      <c r="FUT462" s="143">
        <f t="shared" si="233"/>
        <v>0</v>
      </c>
      <c r="FUU462" s="143">
        <f t="shared" si="233"/>
        <v>0</v>
      </c>
      <c r="FUV462" s="143">
        <f t="shared" si="233"/>
        <v>0</v>
      </c>
      <c r="FUW462" s="143">
        <f t="shared" si="233"/>
        <v>0</v>
      </c>
      <c r="FUX462" s="143">
        <f t="shared" si="233"/>
        <v>0</v>
      </c>
      <c r="FUY462" s="143">
        <f t="shared" si="233"/>
        <v>0</v>
      </c>
      <c r="FUZ462" s="143">
        <f t="shared" si="233"/>
        <v>0</v>
      </c>
      <c r="FVA462" s="143">
        <f t="shared" si="233"/>
        <v>0</v>
      </c>
      <c r="FVB462" s="143">
        <f t="shared" si="233"/>
        <v>0</v>
      </c>
      <c r="FVC462" s="143">
        <f t="shared" si="233"/>
        <v>0</v>
      </c>
      <c r="FVD462" s="143">
        <f t="shared" si="233"/>
        <v>0</v>
      </c>
      <c r="FVE462" s="143">
        <f t="shared" si="233"/>
        <v>0</v>
      </c>
      <c r="FVF462" s="143">
        <f t="shared" si="233"/>
        <v>0</v>
      </c>
      <c r="FVG462" s="143">
        <f t="shared" si="233"/>
        <v>0</v>
      </c>
      <c r="FVH462" s="143">
        <f t="shared" si="233"/>
        <v>0</v>
      </c>
      <c r="FVI462" s="143">
        <f t="shared" si="233"/>
        <v>0</v>
      </c>
      <c r="FVJ462" s="143">
        <f t="shared" si="233"/>
        <v>0</v>
      </c>
      <c r="FVK462" s="143">
        <f t="shared" si="233"/>
        <v>0</v>
      </c>
      <c r="FVL462" s="143">
        <f t="shared" si="233"/>
        <v>0</v>
      </c>
      <c r="FVM462" s="143">
        <f t="shared" si="233"/>
        <v>0</v>
      </c>
      <c r="FVN462" s="143">
        <f t="shared" si="233"/>
        <v>0</v>
      </c>
      <c r="FVO462" s="143">
        <f t="shared" si="233"/>
        <v>0</v>
      </c>
      <c r="FVP462" s="143">
        <f t="shared" si="233"/>
        <v>0</v>
      </c>
      <c r="FVQ462" s="143">
        <f t="shared" si="233"/>
        <v>0</v>
      </c>
      <c r="FVR462" s="143">
        <f t="shared" si="233"/>
        <v>0</v>
      </c>
      <c r="FVS462" s="143">
        <f t="shared" si="233"/>
        <v>0</v>
      </c>
      <c r="FVT462" s="143">
        <f t="shared" si="233"/>
        <v>0</v>
      </c>
      <c r="FVU462" s="143">
        <f t="shared" si="233"/>
        <v>0</v>
      </c>
      <c r="FVV462" s="143">
        <f t="shared" si="233"/>
        <v>0</v>
      </c>
      <c r="FVW462" s="143">
        <f t="shared" si="233"/>
        <v>0</v>
      </c>
      <c r="FVX462" s="143">
        <f t="shared" si="233"/>
        <v>0</v>
      </c>
      <c r="FVY462" s="143">
        <f t="shared" si="233"/>
        <v>0</v>
      </c>
      <c r="FVZ462" s="143">
        <f t="shared" si="233"/>
        <v>0</v>
      </c>
      <c r="FWA462" s="143">
        <f t="shared" si="233"/>
        <v>0</v>
      </c>
      <c r="FWB462" s="143">
        <f t="shared" si="233"/>
        <v>0</v>
      </c>
      <c r="FWC462" s="143">
        <f t="shared" si="233"/>
        <v>0</v>
      </c>
      <c r="FWD462" s="143">
        <f t="shared" si="233"/>
        <v>0</v>
      </c>
      <c r="FWE462" s="143">
        <f t="shared" si="233"/>
        <v>0</v>
      </c>
      <c r="FWF462" s="143">
        <f t="shared" si="233"/>
        <v>0</v>
      </c>
      <c r="FWG462" s="143">
        <f t="shared" si="233"/>
        <v>0</v>
      </c>
      <c r="FWH462" s="143">
        <f t="shared" si="233"/>
        <v>0</v>
      </c>
      <c r="FWI462" s="143">
        <f t="shared" si="233"/>
        <v>0</v>
      </c>
      <c r="FWJ462" s="143">
        <f t="shared" si="233"/>
        <v>0</v>
      </c>
      <c r="FWK462" s="143">
        <f t="shared" si="233"/>
        <v>0</v>
      </c>
      <c r="FWL462" s="143">
        <f t="shared" si="233"/>
        <v>0</v>
      </c>
      <c r="FWM462" s="143">
        <f t="shared" si="233"/>
        <v>0</v>
      </c>
      <c r="FWN462" s="143">
        <f t="shared" si="233"/>
        <v>0</v>
      </c>
      <c r="FWO462" s="143">
        <f t="shared" si="233"/>
        <v>0</v>
      </c>
      <c r="FWP462" s="143">
        <f t="shared" si="233"/>
        <v>0</v>
      </c>
      <c r="FWQ462" s="143">
        <f t="shared" si="233"/>
        <v>0</v>
      </c>
      <c r="FWR462" s="143">
        <f t="shared" si="233"/>
        <v>0</v>
      </c>
      <c r="FWS462" s="143">
        <f t="shared" si="233"/>
        <v>0</v>
      </c>
      <c r="FWT462" s="143">
        <f t="shared" si="233"/>
        <v>0</v>
      </c>
      <c r="FWU462" s="143">
        <f t="shared" si="233"/>
        <v>0</v>
      </c>
      <c r="FWV462" s="143">
        <f t="shared" si="233"/>
        <v>0</v>
      </c>
      <c r="FWW462" s="143">
        <f t="shared" ref="FWW462:FZH462" si="234">FWW438</f>
        <v>0</v>
      </c>
      <c r="FWX462" s="143">
        <f t="shared" si="234"/>
        <v>0</v>
      </c>
      <c r="FWY462" s="143">
        <f t="shared" si="234"/>
        <v>0</v>
      </c>
      <c r="FWZ462" s="143">
        <f t="shared" si="234"/>
        <v>0</v>
      </c>
      <c r="FXA462" s="143">
        <f t="shared" si="234"/>
        <v>0</v>
      </c>
      <c r="FXB462" s="143">
        <f t="shared" si="234"/>
        <v>0</v>
      </c>
      <c r="FXC462" s="143">
        <f t="shared" si="234"/>
        <v>0</v>
      </c>
      <c r="FXD462" s="143">
        <f t="shared" si="234"/>
        <v>0</v>
      </c>
      <c r="FXE462" s="143">
        <f t="shared" si="234"/>
        <v>0</v>
      </c>
      <c r="FXF462" s="143">
        <f t="shared" si="234"/>
        <v>0</v>
      </c>
      <c r="FXG462" s="143">
        <f t="shared" si="234"/>
        <v>0</v>
      </c>
      <c r="FXH462" s="143">
        <f t="shared" si="234"/>
        <v>0</v>
      </c>
      <c r="FXI462" s="143">
        <f t="shared" si="234"/>
        <v>0</v>
      </c>
      <c r="FXJ462" s="143">
        <f t="shared" si="234"/>
        <v>0</v>
      </c>
      <c r="FXK462" s="143">
        <f t="shared" si="234"/>
        <v>0</v>
      </c>
      <c r="FXL462" s="143">
        <f t="shared" si="234"/>
        <v>0</v>
      </c>
      <c r="FXM462" s="143">
        <f t="shared" si="234"/>
        <v>0</v>
      </c>
      <c r="FXN462" s="143">
        <f t="shared" si="234"/>
        <v>0</v>
      </c>
      <c r="FXO462" s="143">
        <f t="shared" si="234"/>
        <v>0</v>
      </c>
      <c r="FXP462" s="143">
        <f t="shared" si="234"/>
        <v>0</v>
      </c>
      <c r="FXQ462" s="143">
        <f t="shared" si="234"/>
        <v>0</v>
      </c>
      <c r="FXR462" s="143">
        <f t="shared" si="234"/>
        <v>0</v>
      </c>
      <c r="FXS462" s="143">
        <f t="shared" si="234"/>
        <v>0</v>
      </c>
      <c r="FXT462" s="143">
        <f t="shared" si="234"/>
        <v>0</v>
      </c>
      <c r="FXU462" s="143">
        <f t="shared" si="234"/>
        <v>0</v>
      </c>
      <c r="FXV462" s="143">
        <f t="shared" si="234"/>
        <v>0</v>
      </c>
      <c r="FXW462" s="143">
        <f t="shared" si="234"/>
        <v>0</v>
      </c>
      <c r="FXX462" s="143">
        <f t="shared" si="234"/>
        <v>0</v>
      </c>
      <c r="FXY462" s="143">
        <f t="shared" si="234"/>
        <v>0</v>
      </c>
      <c r="FXZ462" s="143">
        <f t="shared" si="234"/>
        <v>0</v>
      </c>
      <c r="FYA462" s="143">
        <f t="shared" si="234"/>
        <v>0</v>
      </c>
      <c r="FYB462" s="143">
        <f t="shared" si="234"/>
        <v>0</v>
      </c>
      <c r="FYC462" s="143">
        <f t="shared" si="234"/>
        <v>0</v>
      </c>
      <c r="FYD462" s="143">
        <f t="shared" si="234"/>
        <v>0</v>
      </c>
      <c r="FYE462" s="143">
        <f t="shared" si="234"/>
        <v>0</v>
      </c>
      <c r="FYF462" s="143">
        <f t="shared" si="234"/>
        <v>0</v>
      </c>
      <c r="FYG462" s="143">
        <f t="shared" si="234"/>
        <v>0</v>
      </c>
      <c r="FYH462" s="143">
        <f t="shared" si="234"/>
        <v>0</v>
      </c>
      <c r="FYI462" s="143">
        <f t="shared" si="234"/>
        <v>0</v>
      </c>
      <c r="FYJ462" s="143">
        <f t="shared" si="234"/>
        <v>0</v>
      </c>
      <c r="FYK462" s="143">
        <f t="shared" si="234"/>
        <v>0</v>
      </c>
      <c r="FYL462" s="143">
        <f t="shared" si="234"/>
        <v>0</v>
      </c>
      <c r="FYM462" s="143">
        <f t="shared" si="234"/>
        <v>0</v>
      </c>
      <c r="FYN462" s="143">
        <f t="shared" si="234"/>
        <v>0</v>
      </c>
      <c r="FYO462" s="143">
        <f t="shared" si="234"/>
        <v>0</v>
      </c>
      <c r="FYP462" s="143">
        <f t="shared" si="234"/>
        <v>0</v>
      </c>
      <c r="FYQ462" s="143">
        <f t="shared" si="234"/>
        <v>0</v>
      </c>
      <c r="FYR462" s="143">
        <f t="shared" si="234"/>
        <v>0</v>
      </c>
      <c r="FYS462" s="143">
        <f t="shared" si="234"/>
        <v>0</v>
      </c>
      <c r="FYT462" s="143">
        <f t="shared" si="234"/>
        <v>0</v>
      </c>
      <c r="FYU462" s="143">
        <f t="shared" si="234"/>
        <v>0</v>
      </c>
      <c r="FYV462" s="143">
        <f t="shared" si="234"/>
        <v>0</v>
      </c>
      <c r="FYW462" s="143">
        <f t="shared" si="234"/>
        <v>0</v>
      </c>
      <c r="FYX462" s="143">
        <f t="shared" si="234"/>
        <v>0</v>
      </c>
      <c r="FYY462" s="143">
        <f t="shared" si="234"/>
        <v>0</v>
      </c>
      <c r="FYZ462" s="143">
        <f t="shared" si="234"/>
        <v>0</v>
      </c>
      <c r="FZA462" s="143">
        <f t="shared" si="234"/>
        <v>0</v>
      </c>
      <c r="FZB462" s="143">
        <f t="shared" si="234"/>
        <v>0</v>
      </c>
      <c r="FZC462" s="143">
        <f t="shared" si="234"/>
        <v>0</v>
      </c>
      <c r="FZD462" s="143">
        <f t="shared" si="234"/>
        <v>0</v>
      </c>
      <c r="FZE462" s="143">
        <f t="shared" si="234"/>
        <v>0</v>
      </c>
      <c r="FZF462" s="143">
        <f t="shared" si="234"/>
        <v>0</v>
      </c>
      <c r="FZG462" s="143">
        <f t="shared" si="234"/>
        <v>0</v>
      </c>
      <c r="FZH462" s="143">
        <f t="shared" si="234"/>
        <v>0</v>
      </c>
      <c r="FZI462" s="143">
        <f t="shared" ref="FZI462:GBT462" si="235">FZI438</f>
        <v>0</v>
      </c>
      <c r="FZJ462" s="143">
        <f t="shared" si="235"/>
        <v>0</v>
      </c>
      <c r="FZK462" s="143">
        <f t="shared" si="235"/>
        <v>0</v>
      </c>
      <c r="FZL462" s="143">
        <f t="shared" si="235"/>
        <v>0</v>
      </c>
      <c r="FZM462" s="143">
        <f t="shared" si="235"/>
        <v>0</v>
      </c>
      <c r="FZN462" s="143">
        <f t="shared" si="235"/>
        <v>0</v>
      </c>
      <c r="FZO462" s="143">
        <f t="shared" si="235"/>
        <v>0</v>
      </c>
      <c r="FZP462" s="143">
        <f t="shared" si="235"/>
        <v>0</v>
      </c>
      <c r="FZQ462" s="143">
        <f t="shared" si="235"/>
        <v>0</v>
      </c>
      <c r="FZR462" s="143">
        <f t="shared" si="235"/>
        <v>0</v>
      </c>
      <c r="FZS462" s="143">
        <f t="shared" si="235"/>
        <v>0</v>
      </c>
      <c r="FZT462" s="143">
        <f t="shared" si="235"/>
        <v>0</v>
      </c>
      <c r="FZU462" s="143">
        <f t="shared" si="235"/>
        <v>0</v>
      </c>
      <c r="FZV462" s="143">
        <f t="shared" si="235"/>
        <v>0</v>
      </c>
      <c r="FZW462" s="143">
        <f t="shared" si="235"/>
        <v>0</v>
      </c>
      <c r="FZX462" s="143">
        <f t="shared" si="235"/>
        <v>0</v>
      </c>
      <c r="FZY462" s="143">
        <f t="shared" si="235"/>
        <v>0</v>
      </c>
      <c r="FZZ462" s="143">
        <f t="shared" si="235"/>
        <v>0</v>
      </c>
      <c r="GAA462" s="143">
        <f t="shared" si="235"/>
        <v>0</v>
      </c>
      <c r="GAB462" s="143">
        <f t="shared" si="235"/>
        <v>0</v>
      </c>
      <c r="GAC462" s="143">
        <f t="shared" si="235"/>
        <v>0</v>
      </c>
      <c r="GAD462" s="143">
        <f t="shared" si="235"/>
        <v>0</v>
      </c>
      <c r="GAE462" s="143">
        <f t="shared" si="235"/>
        <v>0</v>
      </c>
      <c r="GAF462" s="143">
        <f t="shared" si="235"/>
        <v>0</v>
      </c>
      <c r="GAG462" s="143">
        <f t="shared" si="235"/>
        <v>0</v>
      </c>
      <c r="GAH462" s="143">
        <f t="shared" si="235"/>
        <v>0</v>
      </c>
      <c r="GAI462" s="143">
        <f t="shared" si="235"/>
        <v>0</v>
      </c>
      <c r="GAJ462" s="143">
        <f t="shared" si="235"/>
        <v>0</v>
      </c>
      <c r="GAK462" s="143">
        <f t="shared" si="235"/>
        <v>0</v>
      </c>
      <c r="GAL462" s="143">
        <f t="shared" si="235"/>
        <v>0</v>
      </c>
      <c r="GAM462" s="143">
        <f t="shared" si="235"/>
        <v>0</v>
      </c>
      <c r="GAN462" s="143">
        <f t="shared" si="235"/>
        <v>0</v>
      </c>
      <c r="GAO462" s="143">
        <f t="shared" si="235"/>
        <v>0</v>
      </c>
      <c r="GAP462" s="143">
        <f t="shared" si="235"/>
        <v>0</v>
      </c>
      <c r="GAQ462" s="143">
        <f t="shared" si="235"/>
        <v>0</v>
      </c>
      <c r="GAR462" s="143">
        <f t="shared" si="235"/>
        <v>0</v>
      </c>
      <c r="GAS462" s="143">
        <f t="shared" si="235"/>
        <v>0</v>
      </c>
      <c r="GAT462" s="143">
        <f t="shared" si="235"/>
        <v>0</v>
      </c>
      <c r="GAU462" s="143">
        <f t="shared" si="235"/>
        <v>0</v>
      </c>
      <c r="GAV462" s="143">
        <f t="shared" si="235"/>
        <v>0</v>
      </c>
      <c r="GAW462" s="143">
        <f t="shared" si="235"/>
        <v>0</v>
      </c>
      <c r="GAX462" s="143">
        <f t="shared" si="235"/>
        <v>0</v>
      </c>
      <c r="GAY462" s="143">
        <f t="shared" si="235"/>
        <v>0</v>
      </c>
      <c r="GAZ462" s="143">
        <f t="shared" si="235"/>
        <v>0</v>
      </c>
      <c r="GBA462" s="143">
        <f t="shared" si="235"/>
        <v>0</v>
      </c>
      <c r="GBB462" s="143">
        <f t="shared" si="235"/>
        <v>0</v>
      </c>
      <c r="GBC462" s="143">
        <f t="shared" si="235"/>
        <v>0</v>
      </c>
      <c r="GBD462" s="143">
        <f t="shared" si="235"/>
        <v>0</v>
      </c>
      <c r="GBE462" s="143">
        <f t="shared" si="235"/>
        <v>0</v>
      </c>
      <c r="GBF462" s="143">
        <f t="shared" si="235"/>
        <v>0</v>
      </c>
      <c r="GBG462" s="143">
        <f t="shared" si="235"/>
        <v>0</v>
      </c>
      <c r="GBH462" s="143">
        <f t="shared" si="235"/>
        <v>0</v>
      </c>
      <c r="GBI462" s="143">
        <f t="shared" si="235"/>
        <v>0</v>
      </c>
      <c r="GBJ462" s="143">
        <f t="shared" si="235"/>
        <v>0</v>
      </c>
      <c r="GBK462" s="143">
        <f t="shared" si="235"/>
        <v>0</v>
      </c>
      <c r="GBL462" s="143">
        <f t="shared" si="235"/>
        <v>0</v>
      </c>
      <c r="GBM462" s="143">
        <f t="shared" si="235"/>
        <v>0</v>
      </c>
      <c r="GBN462" s="143">
        <f t="shared" si="235"/>
        <v>0</v>
      </c>
      <c r="GBO462" s="143">
        <f t="shared" si="235"/>
        <v>0</v>
      </c>
      <c r="GBP462" s="143">
        <f t="shared" si="235"/>
        <v>0</v>
      </c>
      <c r="GBQ462" s="143">
        <f t="shared" si="235"/>
        <v>0</v>
      </c>
      <c r="GBR462" s="143">
        <f t="shared" si="235"/>
        <v>0</v>
      </c>
      <c r="GBS462" s="143">
        <f t="shared" si="235"/>
        <v>0</v>
      </c>
      <c r="GBT462" s="143">
        <f t="shared" si="235"/>
        <v>0</v>
      </c>
      <c r="GBU462" s="143">
        <f t="shared" ref="GBU462:GEF462" si="236">GBU438</f>
        <v>0</v>
      </c>
      <c r="GBV462" s="143">
        <f t="shared" si="236"/>
        <v>0</v>
      </c>
      <c r="GBW462" s="143">
        <f t="shared" si="236"/>
        <v>0</v>
      </c>
      <c r="GBX462" s="143">
        <f t="shared" si="236"/>
        <v>0</v>
      </c>
      <c r="GBY462" s="143">
        <f t="shared" si="236"/>
        <v>0</v>
      </c>
      <c r="GBZ462" s="143">
        <f t="shared" si="236"/>
        <v>0</v>
      </c>
      <c r="GCA462" s="143">
        <f t="shared" si="236"/>
        <v>0</v>
      </c>
      <c r="GCB462" s="143">
        <f t="shared" si="236"/>
        <v>0</v>
      </c>
      <c r="GCC462" s="143">
        <f t="shared" si="236"/>
        <v>0</v>
      </c>
      <c r="GCD462" s="143">
        <f t="shared" si="236"/>
        <v>0</v>
      </c>
      <c r="GCE462" s="143">
        <f t="shared" si="236"/>
        <v>0</v>
      </c>
      <c r="GCF462" s="143">
        <f t="shared" si="236"/>
        <v>0</v>
      </c>
      <c r="GCG462" s="143">
        <f t="shared" si="236"/>
        <v>0</v>
      </c>
      <c r="GCH462" s="143">
        <f t="shared" si="236"/>
        <v>0</v>
      </c>
      <c r="GCI462" s="143">
        <f t="shared" si="236"/>
        <v>0</v>
      </c>
      <c r="GCJ462" s="143">
        <f t="shared" si="236"/>
        <v>0</v>
      </c>
      <c r="GCK462" s="143">
        <f t="shared" si="236"/>
        <v>0</v>
      </c>
      <c r="GCL462" s="143">
        <f t="shared" si="236"/>
        <v>0</v>
      </c>
      <c r="GCM462" s="143">
        <f t="shared" si="236"/>
        <v>0</v>
      </c>
      <c r="GCN462" s="143">
        <f t="shared" si="236"/>
        <v>0</v>
      </c>
      <c r="GCO462" s="143">
        <f t="shared" si="236"/>
        <v>0</v>
      </c>
      <c r="GCP462" s="143">
        <f t="shared" si="236"/>
        <v>0</v>
      </c>
      <c r="GCQ462" s="143">
        <f t="shared" si="236"/>
        <v>0</v>
      </c>
      <c r="GCR462" s="143">
        <f t="shared" si="236"/>
        <v>0</v>
      </c>
      <c r="GCS462" s="143">
        <f t="shared" si="236"/>
        <v>0</v>
      </c>
      <c r="GCT462" s="143">
        <f t="shared" si="236"/>
        <v>0</v>
      </c>
      <c r="GCU462" s="143">
        <f t="shared" si="236"/>
        <v>0</v>
      </c>
      <c r="GCV462" s="143">
        <f t="shared" si="236"/>
        <v>0</v>
      </c>
      <c r="GCW462" s="143">
        <f t="shared" si="236"/>
        <v>0</v>
      </c>
      <c r="GCX462" s="143">
        <f t="shared" si="236"/>
        <v>0</v>
      </c>
      <c r="GCY462" s="143">
        <f t="shared" si="236"/>
        <v>0</v>
      </c>
      <c r="GCZ462" s="143">
        <f t="shared" si="236"/>
        <v>0</v>
      </c>
      <c r="GDA462" s="143">
        <f t="shared" si="236"/>
        <v>0</v>
      </c>
      <c r="GDB462" s="143">
        <f t="shared" si="236"/>
        <v>0</v>
      </c>
      <c r="GDC462" s="143">
        <f t="shared" si="236"/>
        <v>0</v>
      </c>
      <c r="GDD462" s="143">
        <f t="shared" si="236"/>
        <v>0</v>
      </c>
      <c r="GDE462" s="143">
        <f t="shared" si="236"/>
        <v>0</v>
      </c>
      <c r="GDF462" s="143">
        <f t="shared" si="236"/>
        <v>0</v>
      </c>
      <c r="GDG462" s="143">
        <f t="shared" si="236"/>
        <v>0</v>
      </c>
      <c r="GDH462" s="143">
        <f t="shared" si="236"/>
        <v>0</v>
      </c>
      <c r="GDI462" s="143">
        <f t="shared" si="236"/>
        <v>0</v>
      </c>
      <c r="GDJ462" s="143">
        <f t="shared" si="236"/>
        <v>0</v>
      </c>
      <c r="GDK462" s="143">
        <f t="shared" si="236"/>
        <v>0</v>
      </c>
      <c r="GDL462" s="143">
        <f t="shared" si="236"/>
        <v>0</v>
      </c>
      <c r="GDM462" s="143">
        <f t="shared" si="236"/>
        <v>0</v>
      </c>
      <c r="GDN462" s="143">
        <f t="shared" si="236"/>
        <v>0</v>
      </c>
      <c r="GDO462" s="143">
        <f t="shared" si="236"/>
        <v>0</v>
      </c>
      <c r="GDP462" s="143">
        <f t="shared" si="236"/>
        <v>0</v>
      </c>
      <c r="GDQ462" s="143">
        <f t="shared" si="236"/>
        <v>0</v>
      </c>
      <c r="GDR462" s="143">
        <f t="shared" si="236"/>
        <v>0</v>
      </c>
      <c r="GDS462" s="143">
        <f t="shared" si="236"/>
        <v>0</v>
      </c>
      <c r="GDT462" s="143">
        <f t="shared" si="236"/>
        <v>0</v>
      </c>
      <c r="GDU462" s="143">
        <f t="shared" si="236"/>
        <v>0</v>
      </c>
      <c r="GDV462" s="143">
        <f t="shared" si="236"/>
        <v>0</v>
      </c>
      <c r="GDW462" s="143">
        <f t="shared" si="236"/>
        <v>0</v>
      </c>
      <c r="GDX462" s="143">
        <f t="shared" si="236"/>
        <v>0</v>
      </c>
      <c r="GDY462" s="143">
        <f t="shared" si="236"/>
        <v>0</v>
      </c>
      <c r="GDZ462" s="143">
        <f t="shared" si="236"/>
        <v>0</v>
      </c>
      <c r="GEA462" s="143">
        <f t="shared" si="236"/>
        <v>0</v>
      </c>
      <c r="GEB462" s="143">
        <f t="shared" si="236"/>
        <v>0</v>
      </c>
      <c r="GEC462" s="143">
        <f t="shared" si="236"/>
        <v>0</v>
      </c>
      <c r="GED462" s="143">
        <f t="shared" si="236"/>
        <v>0</v>
      </c>
      <c r="GEE462" s="143">
        <f t="shared" si="236"/>
        <v>0</v>
      </c>
      <c r="GEF462" s="143">
        <f t="shared" si="236"/>
        <v>0</v>
      </c>
      <c r="GEG462" s="143">
        <f t="shared" ref="GEG462:GGR462" si="237">GEG438</f>
        <v>0</v>
      </c>
      <c r="GEH462" s="143">
        <f t="shared" si="237"/>
        <v>0</v>
      </c>
      <c r="GEI462" s="143">
        <f t="shared" si="237"/>
        <v>0</v>
      </c>
      <c r="GEJ462" s="143">
        <f t="shared" si="237"/>
        <v>0</v>
      </c>
      <c r="GEK462" s="143">
        <f t="shared" si="237"/>
        <v>0</v>
      </c>
      <c r="GEL462" s="143">
        <f t="shared" si="237"/>
        <v>0</v>
      </c>
      <c r="GEM462" s="143">
        <f t="shared" si="237"/>
        <v>0</v>
      </c>
      <c r="GEN462" s="143">
        <f t="shared" si="237"/>
        <v>0</v>
      </c>
      <c r="GEO462" s="143">
        <f t="shared" si="237"/>
        <v>0</v>
      </c>
      <c r="GEP462" s="143">
        <f t="shared" si="237"/>
        <v>0</v>
      </c>
      <c r="GEQ462" s="143">
        <f t="shared" si="237"/>
        <v>0</v>
      </c>
      <c r="GER462" s="143">
        <f t="shared" si="237"/>
        <v>0</v>
      </c>
      <c r="GES462" s="143">
        <f t="shared" si="237"/>
        <v>0</v>
      </c>
      <c r="GET462" s="143">
        <f t="shared" si="237"/>
        <v>0</v>
      </c>
      <c r="GEU462" s="143">
        <f t="shared" si="237"/>
        <v>0</v>
      </c>
      <c r="GEV462" s="143">
        <f t="shared" si="237"/>
        <v>0</v>
      </c>
      <c r="GEW462" s="143">
        <f t="shared" si="237"/>
        <v>0</v>
      </c>
      <c r="GEX462" s="143">
        <f t="shared" si="237"/>
        <v>0</v>
      </c>
      <c r="GEY462" s="143">
        <f t="shared" si="237"/>
        <v>0</v>
      </c>
      <c r="GEZ462" s="143">
        <f t="shared" si="237"/>
        <v>0</v>
      </c>
      <c r="GFA462" s="143">
        <f t="shared" si="237"/>
        <v>0</v>
      </c>
      <c r="GFB462" s="143">
        <f t="shared" si="237"/>
        <v>0</v>
      </c>
      <c r="GFC462" s="143">
        <f t="shared" si="237"/>
        <v>0</v>
      </c>
      <c r="GFD462" s="143">
        <f t="shared" si="237"/>
        <v>0</v>
      </c>
      <c r="GFE462" s="143">
        <f t="shared" si="237"/>
        <v>0</v>
      </c>
      <c r="GFF462" s="143">
        <f t="shared" si="237"/>
        <v>0</v>
      </c>
      <c r="GFG462" s="143">
        <f t="shared" si="237"/>
        <v>0</v>
      </c>
      <c r="GFH462" s="143">
        <f t="shared" si="237"/>
        <v>0</v>
      </c>
      <c r="GFI462" s="143">
        <f t="shared" si="237"/>
        <v>0</v>
      </c>
      <c r="GFJ462" s="143">
        <f t="shared" si="237"/>
        <v>0</v>
      </c>
      <c r="GFK462" s="143">
        <f t="shared" si="237"/>
        <v>0</v>
      </c>
      <c r="GFL462" s="143">
        <f t="shared" si="237"/>
        <v>0</v>
      </c>
      <c r="GFM462" s="143">
        <f t="shared" si="237"/>
        <v>0</v>
      </c>
      <c r="GFN462" s="143">
        <f t="shared" si="237"/>
        <v>0</v>
      </c>
      <c r="GFO462" s="143">
        <f t="shared" si="237"/>
        <v>0</v>
      </c>
      <c r="GFP462" s="143">
        <f t="shared" si="237"/>
        <v>0</v>
      </c>
      <c r="GFQ462" s="143">
        <f t="shared" si="237"/>
        <v>0</v>
      </c>
      <c r="GFR462" s="143">
        <f t="shared" si="237"/>
        <v>0</v>
      </c>
      <c r="GFS462" s="143">
        <f t="shared" si="237"/>
        <v>0</v>
      </c>
      <c r="GFT462" s="143">
        <f t="shared" si="237"/>
        <v>0</v>
      </c>
      <c r="GFU462" s="143">
        <f t="shared" si="237"/>
        <v>0</v>
      </c>
      <c r="GFV462" s="143">
        <f t="shared" si="237"/>
        <v>0</v>
      </c>
      <c r="GFW462" s="143">
        <f t="shared" si="237"/>
        <v>0</v>
      </c>
      <c r="GFX462" s="143">
        <f t="shared" si="237"/>
        <v>0</v>
      </c>
      <c r="GFY462" s="143">
        <f t="shared" si="237"/>
        <v>0</v>
      </c>
      <c r="GFZ462" s="143">
        <f t="shared" si="237"/>
        <v>0</v>
      </c>
      <c r="GGA462" s="143">
        <f t="shared" si="237"/>
        <v>0</v>
      </c>
      <c r="GGB462" s="143">
        <f t="shared" si="237"/>
        <v>0</v>
      </c>
      <c r="GGC462" s="143">
        <f t="shared" si="237"/>
        <v>0</v>
      </c>
      <c r="GGD462" s="143">
        <f t="shared" si="237"/>
        <v>0</v>
      </c>
      <c r="GGE462" s="143">
        <f t="shared" si="237"/>
        <v>0</v>
      </c>
      <c r="GGF462" s="143">
        <f t="shared" si="237"/>
        <v>0</v>
      </c>
      <c r="GGG462" s="143">
        <f t="shared" si="237"/>
        <v>0</v>
      </c>
      <c r="GGH462" s="143">
        <f t="shared" si="237"/>
        <v>0</v>
      </c>
      <c r="GGI462" s="143">
        <f t="shared" si="237"/>
        <v>0</v>
      </c>
      <c r="GGJ462" s="143">
        <f t="shared" si="237"/>
        <v>0</v>
      </c>
      <c r="GGK462" s="143">
        <f t="shared" si="237"/>
        <v>0</v>
      </c>
      <c r="GGL462" s="143">
        <f t="shared" si="237"/>
        <v>0</v>
      </c>
      <c r="GGM462" s="143">
        <f t="shared" si="237"/>
        <v>0</v>
      </c>
      <c r="GGN462" s="143">
        <f t="shared" si="237"/>
        <v>0</v>
      </c>
      <c r="GGO462" s="143">
        <f t="shared" si="237"/>
        <v>0</v>
      </c>
      <c r="GGP462" s="143">
        <f t="shared" si="237"/>
        <v>0</v>
      </c>
      <c r="GGQ462" s="143">
        <f t="shared" si="237"/>
        <v>0</v>
      </c>
      <c r="GGR462" s="143">
        <f t="shared" si="237"/>
        <v>0</v>
      </c>
      <c r="GGS462" s="143">
        <f t="shared" ref="GGS462:GJD462" si="238">GGS438</f>
        <v>0</v>
      </c>
      <c r="GGT462" s="143">
        <f t="shared" si="238"/>
        <v>0</v>
      </c>
      <c r="GGU462" s="143">
        <f t="shared" si="238"/>
        <v>0</v>
      </c>
      <c r="GGV462" s="143">
        <f t="shared" si="238"/>
        <v>0</v>
      </c>
      <c r="GGW462" s="143">
        <f t="shared" si="238"/>
        <v>0</v>
      </c>
      <c r="GGX462" s="143">
        <f t="shared" si="238"/>
        <v>0</v>
      </c>
      <c r="GGY462" s="143">
        <f t="shared" si="238"/>
        <v>0</v>
      </c>
      <c r="GGZ462" s="143">
        <f t="shared" si="238"/>
        <v>0</v>
      </c>
      <c r="GHA462" s="143">
        <f t="shared" si="238"/>
        <v>0</v>
      </c>
      <c r="GHB462" s="143">
        <f t="shared" si="238"/>
        <v>0</v>
      </c>
      <c r="GHC462" s="143">
        <f t="shared" si="238"/>
        <v>0</v>
      </c>
      <c r="GHD462" s="143">
        <f t="shared" si="238"/>
        <v>0</v>
      </c>
      <c r="GHE462" s="143">
        <f t="shared" si="238"/>
        <v>0</v>
      </c>
      <c r="GHF462" s="143">
        <f t="shared" si="238"/>
        <v>0</v>
      </c>
      <c r="GHG462" s="143">
        <f t="shared" si="238"/>
        <v>0</v>
      </c>
      <c r="GHH462" s="143">
        <f t="shared" si="238"/>
        <v>0</v>
      </c>
      <c r="GHI462" s="143">
        <f t="shared" si="238"/>
        <v>0</v>
      </c>
      <c r="GHJ462" s="143">
        <f t="shared" si="238"/>
        <v>0</v>
      </c>
      <c r="GHK462" s="143">
        <f t="shared" si="238"/>
        <v>0</v>
      </c>
      <c r="GHL462" s="143">
        <f t="shared" si="238"/>
        <v>0</v>
      </c>
      <c r="GHM462" s="143">
        <f t="shared" si="238"/>
        <v>0</v>
      </c>
      <c r="GHN462" s="143">
        <f t="shared" si="238"/>
        <v>0</v>
      </c>
      <c r="GHO462" s="143">
        <f t="shared" si="238"/>
        <v>0</v>
      </c>
      <c r="GHP462" s="143">
        <f t="shared" si="238"/>
        <v>0</v>
      </c>
      <c r="GHQ462" s="143">
        <f t="shared" si="238"/>
        <v>0</v>
      </c>
      <c r="GHR462" s="143">
        <f t="shared" si="238"/>
        <v>0</v>
      </c>
      <c r="GHS462" s="143">
        <f t="shared" si="238"/>
        <v>0</v>
      </c>
      <c r="GHT462" s="143">
        <f t="shared" si="238"/>
        <v>0</v>
      </c>
      <c r="GHU462" s="143">
        <f t="shared" si="238"/>
        <v>0</v>
      </c>
      <c r="GHV462" s="143">
        <f t="shared" si="238"/>
        <v>0</v>
      </c>
      <c r="GHW462" s="143">
        <f t="shared" si="238"/>
        <v>0</v>
      </c>
      <c r="GHX462" s="143">
        <f t="shared" si="238"/>
        <v>0</v>
      </c>
      <c r="GHY462" s="143">
        <f t="shared" si="238"/>
        <v>0</v>
      </c>
      <c r="GHZ462" s="143">
        <f t="shared" si="238"/>
        <v>0</v>
      </c>
      <c r="GIA462" s="143">
        <f t="shared" si="238"/>
        <v>0</v>
      </c>
      <c r="GIB462" s="143">
        <f t="shared" si="238"/>
        <v>0</v>
      </c>
      <c r="GIC462" s="143">
        <f t="shared" si="238"/>
        <v>0</v>
      </c>
      <c r="GID462" s="143">
        <f t="shared" si="238"/>
        <v>0</v>
      </c>
      <c r="GIE462" s="143">
        <f t="shared" si="238"/>
        <v>0</v>
      </c>
      <c r="GIF462" s="143">
        <f t="shared" si="238"/>
        <v>0</v>
      </c>
      <c r="GIG462" s="143">
        <f t="shared" si="238"/>
        <v>0</v>
      </c>
      <c r="GIH462" s="143">
        <f t="shared" si="238"/>
        <v>0</v>
      </c>
      <c r="GII462" s="143">
        <f t="shared" si="238"/>
        <v>0</v>
      </c>
      <c r="GIJ462" s="143">
        <f t="shared" si="238"/>
        <v>0</v>
      </c>
      <c r="GIK462" s="143">
        <f t="shared" si="238"/>
        <v>0</v>
      </c>
      <c r="GIL462" s="143">
        <f t="shared" si="238"/>
        <v>0</v>
      </c>
      <c r="GIM462" s="143">
        <f t="shared" si="238"/>
        <v>0</v>
      </c>
      <c r="GIN462" s="143">
        <f t="shared" si="238"/>
        <v>0</v>
      </c>
      <c r="GIO462" s="143">
        <f t="shared" si="238"/>
        <v>0</v>
      </c>
      <c r="GIP462" s="143">
        <f t="shared" si="238"/>
        <v>0</v>
      </c>
      <c r="GIQ462" s="143">
        <f t="shared" si="238"/>
        <v>0</v>
      </c>
      <c r="GIR462" s="143">
        <f t="shared" si="238"/>
        <v>0</v>
      </c>
      <c r="GIS462" s="143">
        <f t="shared" si="238"/>
        <v>0</v>
      </c>
      <c r="GIT462" s="143">
        <f t="shared" si="238"/>
        <v>0</v>
      </c>
      <c r="GIU462" s="143">
        <f t="shared" si="238"/>
        <v>0</v>
      </c>
      <c r="GIV462" s="143">
        <f t="shared" si="238"/>
        <v>0</v>
      </c>
      <c r="GIW462" s="143">
        <f t="shared" si="238"/>
        <v>0</v>
      </c>
      <c r="GIX462" s="143">
        <f t="shared" si="238"/>
        <v>0</v>
      </c>
      <c r="GIY462" s="143">
        <f t="shared" si="238"/>
        <v>0</v>
      </c>
      <c r="GIZ462" s="143">
        <f t="shared" si="238"/>
        <v>0</v>
      </c>
      <c r="GJA462" s="143">
        <f t="shared" si="238"/>
        <v>0</v>
      </c>
      <c r="GJB462" s="143">
        <f t="shared" si="238"/>
        <v>0</v>
      </c>
      <c r="GJC462" s="143">
        <f t="shared" si="238"/>
        <v>0</v>
      </c>
      <c r="GJD462" s="143">
        <f t="shared" si="238"/>
        <v>0</v>
      </c>
      <c r="GJE462" s="143">
        <f t="shared" ref="GJE462:GLP462" si="239">GJE438</f>
        <v>0</v>
      </c>
      <c r="GJF462" s="143">
        <f t="shared" si="239"/>
        <v>0</v>
      </c>
      <c r="GJG462" s="143">
        <f t="shared" si="239"/>
        <v>0</v>
      </c>
      <c r="GJH462" s="143">
        <f t="shared" si="239"/>
        <v>0</v>
      </c>
      <c r="GJI462" s="143">
        <f t="shared" si="239"/>
        <v>0</v>
      </c>
      <c r="GJJ462" s="143">
        <f t="shared" si="239"/>
        <v>0</v>
      </c>
      <c r="GJK462" s="143">
        <f t="shared" si="239"/>
        <v>0</v>
      </c>
      <c r="GJL462" s="143">
        <f t="shared" si="239"/>
        <v>0</v>
      </c>
      <c r="GJM462" s="143">
        <f t="shared" si="239"/>
        <v>0</v>
      </c>
      <c r="GJN462" s="143">
        <f t="shared" si="239"/>
        <v>0</v>
      </c>
      <c r="GJO462" s="143">
        <f t="shared" si="239"/>
        <v>0</v>
      </c>
      <c r="GJP462" s="143">
        <f t="shared" si="239"/>
        <v>0</v>
      </c>
      <c r="GJQ462" s="143">
        <f t="shared" si="239"/>
        <v>0</v>
      </c>
      <c r="GJR462" s="143">
        <f t="shared" si="239"/>
        <v>0</v>
      </c>
      <c r="GJS462" s="143">
        <f t="shared" si="239"/>
        <v>0</v>
      </c>
      <c r="GJT462" s="143">
        <f t="shared" si="239"/>
        <v>0</v>
      </c>
      <c r="GJU462" s="143">
        <f t="shared" si="239"/>
        <v>0</v>
      </c>
      <c r="GJV462" s="143">
        <f t="shared" si="239"/>
        <v>0</v>
      </c>
      <c r="GJW462" s="143">
        <f t="shared" si="239"/>
        <v>0</v>
      </c>
      <c r="GJX462" s="143">
        <f t="shared" si="239"/>
        <v>0</v>
      </c>
      <c r="GJY462" s="143">
        <f t="shared" si="239"/>
        <v>0</v>
      </c>
      <c r="GJZ462" s="143">
        <f t="shared" si="239"/>
        <v>0</v>
      </c>
      <c r="GKA462" s="143">
        <f t="shared" si="239"/>
        <v>0</v>
      </c>
      <c r="GKB462" s="143">
        <f t="shared" si="239"/>
        <v>0</v>
      </c>
      <c r="GKC462" s="143">
        <f t="shared" si="239"/>
        <v>0</v>
      </c>
      <c r="GKD462" s="143">
        <f t="shared" si="239"/>
        <v>0</v>
      </c>
      <c r="GKE462" s="143">
        <f t="shared" si="239"/>
        <v>0</v>
      </c>
      <c r="GKF462" s="143">
        <f t="shared" si="239"/>
        <v>0</v>
      </c>
      <c r="GKG462" s="143">
        <f t="shared" si="239"/>
        <v>0</v>
      </c>
      <c r="GKH462" s="143">
        <f t="shared" si="239"/>
        <v>0</v>
      </c>
      <c r="GKI462" s="143">
        <f t="shared" si="239"/>
        <v>0</v>
      </c>
      <c r="GKJ462" s="143">
        <f t="shared" si="239"/>
        <v>0</v>
      </c>
      <c r="GKK462" s="143">
        <f t="shared" si="239"/>
        <v>0</v>
      </c>
      <c r="GKL462" s="143">
        <f t="shared" si="239"/>
        <v>0</v>
      </c>
      <c r="GKM462" s="143">
        <f t="shared" si="239"/>
        <v>0</v>
      </c>
      <c r="GKN462" s="143">
        <f t="shared" si="239"/>
        <v>0</v>
      </c>
      <c r="GKO462" s="143">
        <f t="shared" si="239"/>
        <v>0</v>
      </c>
      <c r="GKP462" s="143">
        <f t="shared" si="239"/>
        <v>0</v>
      </c>
      <c r="GKQ462" s="143">
        <f t="shared" si="239"/>
        <v>0</v>
      </c>
      <c r="GKR462" s="143">
        <f t="shared" si="239"/>
        <v>0</v>
      </c>
      <c r="GKS462" s="143">
        <f t="shared" si="239"/>
        <v>0</v>
      </c>
      <c r="GKT462" s="143">
        <f t="shared" si="239"/>
        <v>0</v>
      </c>
      <c r="GKU462" s="143">
        <f t="shared" si="239"/>
        <v>0</v>
      </c>
      <c r="GKV462" s="143">
        <f t="shared" si="239"/>
        <v>0</v>
      </c>
      <c r="GKW462" s="143">
        <f t="shared" si="239"/>
        <v>0</v>
      </c>
      <c r="GKX462" s="143">
        <f t="shared" si="239"/>
        <v>0</v>
      </c>
      <c r="GKY462" s="143">
        <f t="shared" si="239"/>
        <v>0</v>
      </c>
      <c r="GKZ462" s="143">
        <f t="shared" si="239"/>
        <v>0</v>
      </c>
      <c r="GLA462" s="143">
        <f t="shared" si="239"/>
        <v>0</v>
      </c>
      <c r="GLB462" s="143">
        <f t="shared" si="239"/>
        <v>0</v>
      </c>
      <c r="GLC462" s="143">
        <f t="shared" si="239"/>
        <v>0</v>
      </c>
      <c r="GLD462" s="143">
        <f t="shared" si="239"/>
        <v>0</v>
      </c>
      <c r="GLE462" s="143">
        <f t="shared" si="239"/>
        <v>0</v>
      </c>
      <c r="GLF462" s="143">
        <f t="shared" si="239"/>
        <v>0</v>
      </c>
      <c r="GLG462" s="143">
        <f t="shared" si="239"/>
        <v>0</v>
      </c>
      <c r="GLH462" s="143">
        <f t="shared" si="239"/>
        <v>0</v>
      </c>
      <c r="GLI462" s="143">
        <f t="shared" si="239"/>
        <v>0</v>
      </c>
      <c r="GLJ462" s="143">
        <f t="shared" si="239"/>
        <v>0</v>
      </c>
      <c r="GLK462" s="143">
        <f t="shared" si="239"/>
        <v>0</v>
      </c>
      <c r="GLL462" s="143">
        <f t="shared" si="239"/>
        <v>0</v>
      </c>
      <c r="GLM462" s="143">
        <f t="shared" si="239"/>
        <v>0</v>
      </c>
      <c r="GLN462" s="143">
        <f t="shared" si="239"/>
        <v>0</v>
      </c>
      <c r="GLO462" s="143">
        <f t="shared" si="239"/>
        <v>0</v>
      </c>
      <c r="GLP462" s="143">
        <f t="shared" si="239"/>
        <v>0</v>
      </c>
      <c r="GLQ462" s="143">
        <f t="shared" ref="GLQ462:GOB462" si="240">GLQ438</f>
        <v>0</v>
      </c>
      <c r="GLR462" s="143">
        <f t="shared" si="240"/>
        <v>0</v>
      </c>
      <c r="GLS462" s="143">
        <f t="shared" si="240"/>
        <v>0</v>
      </c>
      <c r="GLT462" s="143">
        <f t="shared" si="240"/>
        <v>0</v>
      </c>
      <c r="GLU462" s="143">
        <f t="shared" si="240"/>
        <v>0</v>
      </c>
      <c r="GLV462" s="143">
        <f t="shared" si="240"/>
        <v>0</v>
      </c>
      <c r="GLW462" s="143">
        <f t="shared" si="240"/>
        <v>0</v>
      </c>
      <c r="GLX462" s="143">
        <f t="shared" si="240"/>
        <v>0</v>
      </c>
      <c r="GLY462" s="143">
        <f t="shared" si="240"/>
        <v>0</v>
      </c>
      <c r="GLZ462" s="143">
        <f t="shared" si="240"/>
        <v>0</v>
      </c>
      <c r="GMA462" s="143">
        <f t="shared" si="240"/>
        <v>0</v>
      </c>
      <c r="GMB462" s="143">
        <f t="shared" si="240"/>
        <v>0</v>
      </c>
      <c r="GMC462" s="143">
        <f t="shared" si="240"/>
        <v>0</v>
      </c>
      <c r="GMD462" s="143">
        <f t="shared" si="240"/>
        <v>0</v>
      </c>
      <c r="GME462" s="143">
        <f t="shared" si="240"/>
        <v>0</v>
      </c>
      <c r="GMF462" s="143">
        <f t="shared" si="240"/>
        <v>0</v>
      </c>
      <c r="GMG462" s="143">
        <f t="shared" si="240"/>
        <v>0</v>
      </c>
      <c r="GMH462" s="143">
        <f t="shared" si="240"/>
        <v>0</v>
      </c>
      <c r="GMI462" s="143">
        <f t="shared" si="240"/>
        <v>0</v>
      </c>
      <c r="GMJ462" s="143">
        <f t="shared" si="240"/>
        <v>0</v>
      </c>
      <c r="GMK462" s="143">
        <f t="shared" si="240"/>
        <v>0</v>
      </c>
      <c r="GML462" s="143">
        <f t="shared" si="240"/>
        <v>0</v>
      </c>
      <c r="GMM462" s="143">
        <f t="shared" si="240"/>
        <v>0</v>
      </c>
      <c r="GMN462" s="143">
        <f t="shared" si="240"/>
        <v>0</v>
      </c>
      <c r="GMO462" s="143">
        <f t="shared" si="240"/>
        <v>0</v>
      </c>
      <c r="GMP462" s="143">
        <f t="shared" si="240"/>
        <v>0</v>
      </c>
      <c r="GMQ462" s="143">
        <f t="shared" si="240"/>
        <v>0</v>
      </c>
      <c r="GMR462" s="143">
        <f t="shared" si="240"/>
        <v>0</v>
      </c>
      <c r="GMS462" s="143">
        <f t="shared" si="240"/>
        <v>0</v>
      </c>
      <c r="GMT462" s="143">
        <f t="shared" si="240"/>
        <v>0</v>
      </c>
      <c r="GMU462" s="143">
        <f t="shared" si="240"/>
        <v>0</v>
      </c>
      <c r="GMV462" s="143">
        <f t="shared" si="240"/>
        <v>0</v>
      </c>
      <c r="GMW462" s="143">
        <f t="shared" si="240"/>
        <v>0</v>
      </c>
      <c r="GMX462" s="143">
        <f t="shared" si="240"/>
        <v>0</v>
      </c>
      <c r="GMY462" s="143">
        <f t="shared" si="240"/>
        <v>0</v>
      </c>
      <c r="GMZ462" s="143">
        <f t="shared" si="240"/>
        <v>0</v>
      </c>
      <c r="GNA462" s="143">
        <f t="shared" si="240"/>
        <v>0</v>
      </c>
      <c r="GNB462" s="143">
        <f t="shared" si="240"/>
        <v>0</v>
      </c>
      <c r="GNC462" s="143">
        <f t="shared" si="240"/>
        <v>0</v>
      </c>
      <c r="GND462" s="143">
        <f t="shared" si="240"/>
        <v>0</v>
      </c>
      <c r="GNE462" s="143">
        <f t="shared" si="240"/>
        <v>0</v>
      </c>
      <c r="GNF462" s="143">
        <f t="shared" si="240"/>
        <v>0</v>
      </c>
      <c r="GNG462" s="143">
        <f t="shared" si="240"/>
        <v>0</v>
      </c>
      <c r="GNH462" s="143">
        <f t="shared" si="240"/>
        <v>0</v>
      </c>
      <c r="GNI462" s="143">
        <f t="shared" si="240"/>
        <v>0</v>
      </c>
      <c r="GNJ462" s="143">
        <f t="shared" si="240"/>
        <v>0</v>
      </c>
      <c r="GNK462" s="143">
        <f t="shared" si="240"/>
        <v>0</v>
      </c>
      <c r="GNL462" s="143">
        <f t="shared" si="240"/>
        <v>0</v>
      </c>
      <c r="GNM462" s="143">
        <f t="shared" si="240"/>
        <v>0</v>
      </c>
      <c r="GNN462" s="143">
        <f t="shared" si="240"/>
        <v>0</v>
      </c>
      <c r="GNO462" s="143">
        <f t="shared" si="240"/>
        <v>0</v>
      </c>
      <c r="GNP462" s="143">
        <f t="shared" si="240"/>
        <v>0</v>
      </c>
      <c r="GNQ462" s="143">
        <f t="shared" si="240"/>
        <v>0</v>
      </c>
      <c r="GNR462" s="143">
        <f t="shared" si="240"/>
        <v>0</v>
      </c>
      <c r="GNS462" s="143">
        <f t="shared" si="240"/>
        <v>0</v>
      </c>
      <c r="GNT462" s="143">
        <f t="shared" si="240"/>
        <v>0</v>
      </c>
      <c r="GNU462" s="143">
        <f t="shared" si="240"/>
        <v>0</v>
      </c>
      <c r="GNV462" s="143">
        <f t="shared" si="240"/>
        <v>0</v>
      </c>
      <c r="GNW462" s="143">
        <f t="shared" si="240"/>
        <v>0</v>
      </c>
      <c r="GNX462" s="143">
        <f t="shared" si="240"/>
        <v>0</v>
      </c>
      <c r="GNY462" s="143">
        <f t="shared" si="240"/>
        <v>0</v>
      </c>
      <c r="GNZ462" s="143">
        <f t="shared" si="240"/>
        <v>0</v>
      </c>
      <c r="GOA462" s="143">
        <f t="shared" si="240"/>
        <v>0</v>
      </c>
      <c r="GOB462" s="143">
        <f t="shared" si="240"/>
        <v>0</v>
      </c>
      <c r="GOC462" s="143">
        <f t="shared" ref="GOC462:GQN462" si="241">GOC438</f>
        <v>0</v>
      </c>
      <c r="GOD462" s="143">
        <f t="shared" si="241"/>
        <v>0</v>
      </c>
      <c r="GOE462" s="143">
        <f t="shared" si="241"/>
        <v>0</v>
      </c>
      <c r="GOF462" s="143">
        <f t="shared" si="241"/>
        <v>0</v>
      </c>
      <c r="GOG462" s="143">
        <f t="shared" si="241"/>
        <v>0</v>
      </c>
      <c r="GOH462" s="143">
        <f t="shared" si="241"/>
        <v>0</v>
      </c>
      <c r="GOI462" s="143">
        <f t="shared" si="241"/>
        <v>0</v>
      </c>
      <c r="GOJ462" s="143">
        <f t="shared" si="241"/>
        <v>0</v>
      </c>
      <c r="GOK462" s="143">
        <f t="shared" si="241"/>
        <v>0</v>
      </c>
      <c r="GOL462" s="143">
        <f t="shared" si="241"/>
        <v>0</v>
      </c>
      <c r="GOM462" s="143">
        <f t="shared" si="241"/>
        <v>0</v>
      </c>
      <c r="GON462" s="143">
        <f t="shared" si="241"/>
        <v>0</v>
      </c>
      <c r="GOO462" s="143">
        <f t="shared" si="241"/>
        <v>0</v>
      </c>
      <c r="GOP462" s="143">
        <f t="shared" si="241"/>
        <v>0</v>
      </c>
      <c r="GOQ462" s="143">
        <f t="shared" si="241"/>
        <v>0</v>
      </c>
      <c r="GOR462" s="143">
        <f t="shared" si="241"/>
        <v>0</v>
      </c>
      <c r="GOS462" s="143">
        <f t="shared" si="241"/>
        <v>0</v>
      </c>
      <c r="GOT462" s="143">
        <f t="shared" si="241"/>
        <v>0</v>
      </c>
      <c r="GOU462" s="143">
        <f t="shared" si="241"/>
        <v>0</v>
      </c>
      <c r="GOV462" s="143">
        <f t="shared" si="241"/>
        <v>0</v>
      </c>
      <c r="GOW462" s="143">
        <f t="shared" si="241"/>
        <v>0</v>
      </c>
      <c r="GOX462" s="143">
        <f t="shared" si="241"/>
        <v>0</v>
      </c>
      <c r="GOY462" s="143">
        <f t="shared" si="241"/>
        <v>0</v>
      </c>
      <c r="GOZ462" s="143">
        <f t="shared" si="241"/>
        <v>0</v>
      </c>
      <c r="GPA462" s="143">
        <f t="shared" si="241"/>
        <v>0</v>
      </c>
      <c r="GPB462" s="143">
        <f t="shared" si="241"/>
        <v>0</v>
      </c>
      <c r="GPC462" s="143">
        <f t="shared" si="241"/>
        <v>0</v>
      </c>
      <c r="GPD462" s="143">
        <f t="shared" si="241"/>
        <v>0</v>
      </c>
      <c r="GPE462" s="143">
        <f t="shared" si="241"/>
        <v>0</v>
      </c>
      <c r="GPF462" s="143">
        <f t="shared" si="241"/>
        <v>0</v>
      </c>
      <c r="GPG462" s="143">
        <f t="shared" si="241"/>
        <v>0</v>
      </c>
      <c r="GPH462" s="143">
        <f t="shared" si="241"/>
        <v>0</v>
      </c>
      <c r="GPI462" s="143">
        <f t="shared" si="241"/>
        <v>0</v>
      </c>
      <c r="GPJ462" s="143">
        <f t="shared" si="241"/>
        <v>0</v>
      </c>
      <c r="GPK462" s="143">
        <f t="shared" si="241"/>
        <v>0</v>
      </c>
      <c r="GPL462" s="143">
        <f t="shared" si="241"/>
        <v>0</v>
      </c>
      <c r="GPM462" s="143">
        <f t="shared" si="241"/>
        <v>0</v>
      </c>
      <c r="GPN462" s="143">
        <f t="shared" si="241"/>
        <v>0</v>
      </c>
      <c r="GPO462" s="143">
        <f t="shared" si="241"/>
        <v>0</v>
      </c>
      <c r="GPP462" s="143">
        <f t="shared" si="241"/>
        <v>0</v>
      </c>
      <c r="GPQ462" s="143">
        <f t="shared" si="241"/>
        <v>0</v>
      </c>
      <c r="GPR462" s="143">
        <f t="shared" si="241"/>
        <v>0</v>
      </c>
      <c r="GPS462" s="143">
        <f t="shared" si="241"/>
        <v>0</v>
      </c>
      <c r="GPT462" s="143">
        <f t="shared" si="241"/>
        <v>0</v>
      </c>
      <c r="GPU462" s="143">
        <f t="shared" si="241"/>
        <v>0</v>
      </c>
      <c r="GPV462" s="143">
        <f t="shared" si="241"/>
        <v>0</v>
      </c>
      <c r="GPW462" s="143">
        <f t="shared" si="241"/>
        <v>0</v>
      </c>
      <c r="GPX462" s="143">
        <f t="shared" si="241"/>
        <v>0</v>
      </c>
      <c r="GPY462" s="143">
        <f t="shared" si="241"/>
        <v>0</v>
      </c>
      <c r="GPZ462" s="143">
        <f t="shared" si="241"/>
        <v>0</v>
      </c>
      <c r="GQA462" s="143">
        <f t="shared" si="241"/>
        <v>0</v>
      </c>
      <c r="GQB462" s="143">
        <f t="shared" si="241"/>
        <v>0</v>
      </c>
      <c r="GQC462" s="143">
        <f t="shared" si="241"/>
        <v>0</v>
      </c>
      <c r="GQD462" s="143">
        <f t="shared" si="241"/>
        <v>0</v>
      </c>
      <c r="GQE462" s="143">
        <f t="shared" si="241"/>
        <v>0</v>
      </c>
      <c r="GQF462" s="143">
        <f t="shared" si="241"/>
        <v>0</v>
      </c>
      <c r="GQG462" s="143">
        <f t="shared" si="241"/>
        <v>0</v>
      </c>
      <c r="GQH462" s="143">
        <f t="shared" si="241"/>
        <v>0</v>
      </c>
      <c r="GQI462" s="143">
        <f t="shared" si="241"/>
        <v>0</v>
      </c>
      <c r="GQJ462" s="143">
        <f t="shared" si="241"/>
        <v>0</v>
      </c>
      <c r="GQK462" s="143">
        <f t="shared" si="241"/>
        <v>0</v>
      </c>
      <c r="GQL462" s="143">
        <f t="shared" si="241"/>
        <v>0</v>
      </c>
      <c r="GQM462" s="143">
        <f t="shared" si="241"/>
        <v>0</v>
      </c>
      <c r="GQN462" s="143">
        <f t="shared" si="241"/>
        <v>0</v>
      </c>
      <c r="GQO462" s="143">
        <f t="shared" ref="GQO462:GSZ462" si="242">GQO438</f>
        <v>0</v>
      </c>
      <c r="GQP462" s="143">
        <f t="shared" si="242"/>
        <v>0</v>
      </c>
      <c r="GQQ462" s="143">
        <f t="shared" si="242"/>
        <v>0</v>
      </c>
      <c r="GQR462" s="143">
        <f t="shared" si="242"/>
        <v>0</v>
      </c>
      <c r="GQS462" s="143">
        <f t="shared" si="242"/>
        <v>0</v>
      </c>
      <c r="GQT462" s="143">
        <f t="shared" si="242"/>
        <v>0</v>
      </c>
      <c r="GQU462" s="143">
        <f t="shared" si="242"/>
        <v>0</v>
      </c>
      <c r="GQV462" s="143">
        <f t="shared" si="242"/>
        <v>0</v>
      </c>
      <c r="GQW462" s="143">
        <f t="shared" si="242"/>
        <v>0</v>
      </c>
      <c r="GQX462" s="143">
        <f t="shared" si="242"/>
        <v>0</v>
      </c>
      <c r="GQY462" s="143">
        <f t="shared" si="242"/>
        <v>0</v>
      </c>
      <c r="GQZ462" s="143">
        <f t="shared" si="242"/>
        <v>0</v>
      </c>
      <c r="GRA462" s="143">
        <f t="shared" si="242"/>
        <v>0</v>
      </c>
      <c r="GRB462" s="143">
        <f t="shared" si="242"/>
        <v>0</v>
      </c>
      <c r="GRC462" s="143">
        <f t="shared" si="242"/>
        <v>0</v>
      </c>
      <c r="GRD462" s="143">
        <f t="shared" si="242"/>
        <v>0</v>
      </c>
      <c r="GRE462" s="143">
        <f t="shared" si="242"/>
        <v>0</v>
      </c>
      <c r="GRF462" s="143">
        <f t="shared" si="242"/>
        <v>0</v>
      </c>
      <c r="GRG462" s="143">
        <f t="shared" si="242"/>
        <v>0</v>
      </c>
      <c r="GRH462" s="143">
        <f t="shared" si="242"/>
        <v>0</v>
      </c>
      <c r="GRI462" s="143">
        <f t="shared" si="242"/>
        <v>0</v>
      </c>
      <c r="GRJ462" s="143">
        <f t="shared" si="242"/>
        <v>0</v>
      </c>
      <c r="GRK462" s="143">
        <f t="shared" si="242"/>
        <v>0</v>
      </c>
      <c r="GRL462" s="143">
        <f t="shared" si="242"/>
        <v>0</v>
      </c>
      <c r="GRM462" s="143">
        <f t="shared" si="242"/>
        <v>0</v>
      </c>
      <c r="GRN462" s="143">
        <f t="shared" si="242"/>
        <v>0</v>
      </c>
      <c r="GRO462" s="143">
        <f t="shared" si="242"/>
        <v>0</v>
      </c>
      <c r="GRP462" s="143">
        <f t="shared" si="242"/>
        <v>0</v>
      </c>
      <c r="GRQ462" s="143">
        <f t="shared" si="242"/>
        <v>0</v>
      </c>
      <c r="GRR462" s="143">
        <f t="shared" si="242"/>
        <v>0</v>
      </c>
      <c r="GRS462" s="143">
        <f t="shared" si="242"/>
        <v>0</v>
      </c>
      <c r="GRT462" s="143">
        <f t="shared" si="242"/>
        <v>0</v>
      </c>
      <c r="GRU462" s="143">
        <f t="shared" si="242"/>
        <v>0</v>
      </c>
      <c r="GRV462" s="143">
        <f t="shared" si="242"/>
        <v>0</v>
      </c>
      <c r="GRW462" s="143">
        <f t="shared" si="242"/>
        <v>0</v>
      </c>
      <c r="GRX462" s="143">
        <f t="shared" si="242"/>
        <v>0</v>
      </c>
      <c r="GRY462" s="143">
        <f t="shared" si="242"/>
        <v>0</v>
      </c>
      <c r="GRZ462" s="143">
        <f t="shared" si="242"/>
        <v>0</v>
      </c>
      <c r="GSA462" s="143">
        <f t="shared" si="242"/>
        <v>0</v>
      </c>
      <c r="GSB462" s="143">
        <f t="shared" si="242"/>
        <v>0</v>
      </c>
      <c r="GSC462" s="143">
        <f t="shared" si="242"/>
        <v>0</v>
      </c>
      <c r="GSD462" s="143">
        <f t="shared" si="242"/>
        <v>0</v>
      </c>
      <c r="GSE462" s="143">
        <f t="shared" si="242"/>
        <v>0</v>
      </c>
      <c r="GSF462" s="143">
        <f t="shared" si="242"/>
        <v>0</v>
      </c>
      <c r="GSG462" s="143">
        <f t="shared" si="242"/>
        <v>0</v>
      </c>
      <c r="GSH462" s="143">
        <f t="shared" si="242"/>
        <v>0</v>
      </c>
      <c r="GSI462" s="143">
        <f t="shared" si="242"/>
        <v>0</v>
      </c>
      <c r="GSJ462" s="143">
        <f t="shared" si="242"/>
        <v>0</v>
      </c>
      <c r="GSK462" s="143">
        <f t="shared" si="242"/>
        <v>0</v>
      </c>
      <c r="GSL462" s="143">
        <f t="shared" si="242"/>
        <v>0</v>
      </c>
      <c r="GSM462" s="143">
        <f t="shared" si="242"/>
        <v>0</v>
      </c>
      <c r="GSN462" s="143">
        <f t="shared" si="242"/>
        <v>0</v>
      </c>
      <c r="GSO462" s="143">
        <f t="shared" si="242"/>
        <v>0</v>
      </c>
      <c r="GSP462" s="143">
        <f t="shared" si="242"/>
        <v>0</v>
      </c>
      <c r="GSQ462" s="143">
        <f t="shared" si="242"/>
        <v>0</v>
      </c>
      <c r="GSR462" s="143">
        <f t="shared" si="242"/>
        <v>0</v>
      </c>
      <c r="GSS462" s="143">
        <f t="shared" si="242"/>
        <v>0</v>
      </c>
      <c r="GST462" s="143">
        <f t="shared" si="242"/>
        <v>0</v>
      </c>
      <c r="GSU462" s="143">
        <f t="shared" si="242"/>
        <v>0</v>
      </c>
      <c r="GSV462" s="143">
        <f t="shared" si="242"/>
        <v>0</v>
      </c>
      <c r="GSW462" s="143">
        <f t="shared" si="242"/>
        <v>0</v>
      </c>
      <c r="GSX462" s="143">
        <f t="shared" si="242"/>
        <v>0</v>
      </c>
      <c r="GSY462" s="143">
        <f t="shared" si="242"/>
        <v>0</v>
      </c>
      <c r="GSZ462" s="143">
        <f t="shared" si="242"/>
        <v>0</v>
      </c>
      <c r="GTA462" s="143">
        <f t="shared" ref="GTA462:GVL462" si="243">GTA438</f>
        <v>0</v>
      </c>
      <c r="GTB462" s="143">
        <f t="shared" si="243"/>
        <v>0</v>
      </c>
      <c r="GTC462" s="143">
        <f t="shared" si="243"/>
        <v>0</v>
      </c>
      <c r="GTD462" s="143">
        <f t="shared" si="243"/>
        <v>0</v>
      </c>
      <c r="GTE462" s="143">
        <f t="shared" si="243"/>
        <v>0</v>
      </c>
      <c r="GTF462" s="143">
        <f t="shared" si="243"/>
        <v>0</v>
      </c>
      <c r="GTG462" s="143">
        <f t="shared" si="243"/>
        <v>0</v>
      </c>
      <c r="GTH462" s="143">
        <f t="shared" si="243"/>
        <v>0</v>
      </c>
      <c r="GTI462" s="143">
        <f t="shared" si="243"/>
        <v>0</v>
      </c>
      <c r="GTJ462" s="143">
        <f t="shared" si="243"/>
        <v>0</v>
      </c>
      <c r="GTK462" s="143">
        <f t="shared" si="243"/>
        <v>0</v>
      </c>
      <c r="GTL462" s="143">
        <f t="shared" si="243"/>
        <v>0</v>
      </c>
      <c r="GTM462" s="143">
        <f t="shared" si="243"/>
        <v>0</v>
      </c>
      <c r="GTN462" s="143">
        <f t="shared" si="243"/>
        <v>0</v>
      </c>
      <c r="GTO462" s="143">
        <f t="shared" si="243"/>
        <v>0</v>
      </c>
      <c r="GTP462" s="143">
        <f t="shared" si="243"/>
        <v>0</v>
      </c>
      <c r="GTQ462" s="143">
        <f t="shared" si="243"/>
        <v>0</v>
      </c>
      <c r="GTR462" s="143">
        <f t="shared" si="243"/>
        <v>0</v>
      </c>
      <c r="GTS462" s="143">
        <f t="shared" si="243"/>
        <v>0</v>
      </c>
      <c r="GTT462" s="143">
        <f t="shared" si="243"/>
        <v>0</v>
      </c>
      <c r="GTU462" s="143">
        <f t="shared" si="243"/>
        <v>0</v>
      </c>
      <c r="GTV462" s="143">
        <f t="shared" si="243"/>
        <v>0</v>
      </c>
      <c r="GTW462" s="143">
        <f t="shared" si="243"/>
        <v>0</v>
      </c>
      <c r="GTX462" s="143">
        <f t="shared" si="243"/>
        <v>0</v>
      </c>
      <c r="GTY462" s="143">
        <f t="shared" si="243"/>
        <v>0</v>
      </c>
      <c r="GTZ462" s="143">
        <f t="shared" si="243"/>
        <v>0</v>
      </c>
      <c r="GUA462" s="143">
        <f t="shared" si="243"/>
        <v>0</v>
      </c>
      <c r="GUB462" s="143">
        <f t="shared" si="243"/>
        <v>0</v>
      </c>
      <c r="GUC462" s="143">
        <f t="shared" si="243"/>
        <v>0</v>
      </c>
      <c r="GUD462" s="143">
        <f t="shared" si="243"/>
        <v>0</v>
      </c>
      <c r="GUE462" s="143">
        <f t="shared" si="243"/>
        <v>0</v>
      </c>
      <c r="GUF462" s="143">
        <f t="shared" si="243"/>
        <v>0</v>
      </c>
      <c r="GUG462" s="143">
        <f t="shared" si="243"/>
        <v>0</v>
      </c>
      <c r="GUH462" s="143">
        <f t="shared" si="243"/>
        <v>0</v>
      </c>
      <c r="GUI462" s="143">
        <f t="shared" si="243"/>
        <v>0</v>
      </c>
      <c r="GUJ462" s="143">
        <f t="shared" si="243"/>
        <v>0</v>
      </c>
      <c r="GUK462" s="143">
        <f t="shared" si="243"/>
        <v>0</v>
      </c>
      <c r="GUL462" s="143">
        <f t="shared" si="243"/>
        <v>0</v>
      </c>
      <c r="GUM462" s="143">
        <f t="shared" si="243"/>
        <v>0</v>
      </c>
      <c r="GUN462" s="143">
        <f t="shared" si="243"/>
        <v>0</v>
      </c>
      <c r="GUO462" s="143">
        <f t="shared" si="243"/>
        <v>0</v>
      </c>
      <c r="GUP462" s="143">
        <f t="shared" si="243"/>
        <v>0</v>
      </c>
      <c r="GUQ462" s="143">
        <f t="shared" si="243"/>
        <v>0</v>
      </c>
      <c r="GUR462" s="143">
        <f t="shared" si="243"/>
        <v>0</v>
      </c>
      <c r="GUS462" s="143">
        <f t="shared" si="243"/>
        <v>0</v>
      </c>
      <c r="GUT462" s="143">
        <f t="shared" si="243"/>
        <v>0</v>
      </c>
      <c r="GUU462" s="143">
        <f t="shared" si="243"/>
        <v>0</v>
      </c>
      <c r="GUV462" s="143">
        <f t="shared" si="243"/>
        <v>0</v>
      </c>
      <c r="GUW462" s="143">
        <f t="shared" si="243"/>
        <v>0</v>
      </c>
      <c r="GUX462" s="143">
        <f t="shared" si="243"/>
        <v>0</v>
      </c>
      <c r="GUY462" s="143">
        <f t="shared" si="243"/>
        <v>0</v>
      </c>
      <c r="GUZ462" s="143">
        <f t="shared" si="243"/>
        <v>0</v>
      </c>
      <c r="GVA462" s="143">
        <f t="shared" si="243"/>
        <v>0</v>
      </c>
      <c r="GVB462" s="143">
        <f t="shared" si="243"/>
        <v>0</v>
      </c>
      <c r="GVC462" s="143">
        <f t="shared" si="243"/>
        <v>0</v>
      </c>
      <c r="GVD462" s="143">
        <f t="shared" si="243"/>
        <v>0</v>
      </c>
      <c r="GVE462" s="143">
        <f t="shared" si="243"/>
        <v>0</v>
      </c>
      <c r="GVF462" s="143">
        <f t="shared" si="243"/>
        <v>0</v>
      </c>
      <c r="GVG462" s="143">
        <f t="shared" si="243"/>
        <v>0</v>
      </c>
      <c r="GVH462" s="143">
        <f t="shared" si="243"/>
        <v>0</v>
      </c>
      <c r="GVI462" s="143">
        <f t="shared" si="243"/>
        <v>0</v>
      </c>
      <c r="GVJ462" s="143">
        <f t="shared" si="243"/>
        <v>0</v>
      </c>
      <c r="GVK462" s="143">
        <f t="shared" si="243"/>
        <v>0</v>
      </c>
      <c r="GVL462" s="143">
        <f t="shared" si="243"/>
        <v>0</v>
      </c>
      <c r="GVM462" s="143">
        <f t="shared" ref="GVM462:GXX462" si="244">GVM438</f>
        <v>0</v>
      </c>
      <c r="GVN462" s="143">
        <f t="shared" si="244"/>
        <v>0</v>
      </c>
      <c r="GVO462" s="143">
        <f t="shared" si="244"/>
        <v>0</v>
      </c>
      <c r="GVP462" s="143">
        <f t="shared" si="244"/>
        <v>0</v>
      </c>
      <c r="GVQ462" s="143">
        <f t="shared" si="244"/>
        <v>0</v>
      </c>
      <c r="GVR462" s="143">
        <f t="shared" si="244"/>
        <v>0</v>
      </c>
      <c r="GVS462" s="143">
        <f t="shared" si="244"/>
        <v>0</v>
      </c>
      <c r="GVT462" s="143">
        <f t="shared" si="244"/>
        <v>0</v>
      </c>
      <c r="GVU462" s="143">
        <f t="shared" si="244"/>
        <v>0</v>
      </c>
      <c r="GVV462" s="143">
        <f t="shared" si="244"/>
        <v>0</v>
      </c>
      <c r="GVW462" s="143">
        <f t="shared" si="244"/>
        <v>0</v>
      </c>
      <c r="GVX462" s="143">
        <f t="shared" si="244"/>
        <v>0</v>
      </c>
      <c r="GVY462" s="143">
        <f t="shared" si="244"/>
        <v>0</v>
      </c>
      <c r="GVZ462" s="143">
        <f t="shared" si="244"/>
        <v>0</v>
      </c>
      <c r="GWA462" s="143">
        <f t="shared" si="244"/>
        <v>0</v>
      </c>
      <c r="GWB462" s="143">
        <f t="shared" si="244"/>
        <v>0</v>
      </c>
      <c r="GWC462" s="143">
        <f t="shared" si="244"/>
        <v>0</v>
      </c>
      <c r="GWD462" s="143">
        <f t="shared" si="244"/>
        <v>0</v>
      </c>
      <c r="GWE462" s="143">
        <f t="shared" si="244"/>
        <v>0</v>
      </c>
      <c r="GWF462" s="143">
        <f t="shared" si="244"/>
        <v>0</v>
      </c>
      <c r="GWG462" s="143">
        <f t="shared" si="244"/>
        <v>0</v>
      </c>
      <c r="GWH462" s="143">
        <f t="shared" si="244"/>
        <v>0</v>
      </c>
      <c r="GWI462" s="143">
        <f t="shared" si="244"/>
        <v>0</v>
      </c>
      <c r="GWJ462" s="143">
        <f t="shared" si="244"/>
        <v>0</v>
      </c>
      <c r="GWK462" s="143">
        <f t="shared" si="244"/>
        <v>0</v>
      </c>
      <c r="GWL462" s="143">
        <f t="shared" si="244"/>
        <v>0</v>
      </c>
      <c r="GWM462" s="143">
        <f t="shared" si="244"/>
        <v>0</v>
      </c>
      <c r="GWN462" s="143">
        <f t="shared" si="244"/>
        <v>0</v>
      </c>
      <c r="GWO462" s="143">
        <f t="shared" si="244"/>
        <v>0</v>
      </c>
      <c r="GWP462" s="143">
        <f t="shared" si="244"/>
        <v>0</v>
      </c>
      <c r="GWQ462" s="143">
        <f t="shared" si="244"/>
        <v>0</v>
      </c>
      <c r="GWR462" s="143">
        <f t="shared" si="244"/>
        <v>0</v>
      </c>
      <c r="GWS462" s="143">
        <f t="shared" si="244"/>
        <v>0</v>
      </c>
      <c r="GWT462" s="143">
        <f t="shared" si="244"/>
        <v>0</v>
      </c>
      <c r="GWU462" s="143">
        <f t="shared" si="244"/>
        <v>0</v>
      </c>
      <c r="GWV462" s="143">
        <f t="shared" si="244"/>
        <v>0</v>
      </c>
      <c r="GWW462" s="143">
        <f t="shared" si="244"/>
        <v>0</v>
      </c>
      <c r="GWX462" s="143">
        <f t="shared" si="244"/>
        <v>0</v>
      </c>
      <c r="GWY462" s="143">
        <f t="shared" si="244"/>
        <v>0</v>
      </c>
      <c r="GWZ462" s="143">
        <f t="shared" si="244"/>
        <v>0</v>
      </c>
      <c r="GXA462" s="143">
        <f t="shared" si="244"/>
        <v>0</v>
      </c>
      <c r="GXB462" s="143">
        <f t="shared" si="244"/>
        <v>0</v>
      </c>
      <c r="GXC462" s="143">
        <f t="shared" si="244"/>
        <v>0</v>
      </c>
      <c r="GXD462" s="143">
        <f t="shared" si="244"/>
        <v>0</v>
      </c>
      <c r="GXE462" s="143">
        <f t="shared" si="244"/>
        <v>0</v>
      </c>
      <c r="GXF462" s="143">
        <f t="shared" si="244"/>
        <v>0</v>
      </c>
      <c r="GXG462" s="143">
        <f t="shared" si="244"/>
        <v>0</v>
      </c>
      <c r="GXH462" s="143">
        <f t="shared" si="244"/>
        <v>0</v>
      </c>
      <c r="GXI462" s="143">
        <f t="shared" si="244"/>
        <v>0</v>
      </c>
      <c r="GXJ462" s="143">
        <f t="shared" si="244"/>
        <v>0</v>
      </c>
      <c r="GXK462" s="143">
        <f t="shared" si="244"/>
        <v>0</v>
      </c>
      <c r="GXL462" s="143">
        <f t="shared" si="244"/>
        <v>0</v>
      </c>
      <c r="GXM462" s="143">
        <f t="shared" si="244"/>
        <v>0</v>
      </c>
      <c r="GXN462" s="143">
        <f t="shared" si="244"/>
        <v>0</v>
      </c>
      <c r="GXO462" s="143">
        <f t="shared" si="244"/>
        <v>0</v>
      </c>
      <c r="GXP462" s="143">
        <f t="shared" si="244"/>
        <v>0</v>
      </c>
      <c r="GXQ462" s="143">
        <f t="shared" si="244"/>
        <v>0</v>
      </c>
      <c r="GXR462" s="143">
        <f t="shared" si="244"/>
        <v>0</v>
      </c>
      <c r="GXS462" s="143">
        <f t="shared" si="244"/>
        <v>0</v>
      </c>
      <c r="GXT462" s="143">
        <f t="shared" si="244"/>
        <v>0</v>
      </c>
      <c r="GXU462" s="143">
        <f t="shared" si="244"/>
        <v>0</v>
      </c>
      <c r="GXV462" s="143">
        <f t="shared" si="244"/>
        <v>0</v>
      </c>
      <c r="GXW462" s="143">
        <f t="shared" si="244"/>
        <v>0</v>
      </c>
      <c r="GXX462" s="143">
        <f t="shared" si="244"/>
        <v>0</v>
      </c>
      <c r="GXY462" s="143">
        <f t="shared" ref="GXY462:HAJ462" si="245">GXY438</f>
        <v>0</v>
      </c>
      <c r="GXZ462" s="143">
        <f t="shared" si="245"/>
        <v>0</v>
      </c>
      <c r="GYA462" s="143">
        <f t="shared" si="245"/>
        <v>0</v>
      </c>
      <c r="GYB462" s="143">
        <f t="shared" si="245"/>
        <v>0</v>
      </c>
      <c r="GYC462" s="143">
        <f t="shared" si="245"/>
        <v>0</v>
      </c>
      <c r="GYD462" s="143">
        <f t="shared" si="245"/>
        <v>0</v>
      </c>
      <c r="GYE462" s="143">
        <f t="shared" si="245"/>
        <v>0</v>
      </c>
      <c r="GYF462" s="143">
        <f t="shared" si="245"/>
        <v>0</v>
      </c>
      <c r="GYG462" s="143">
        <f t="shared" si="245"/>
        <v>0</v>
      </c>
      <c r="GYH462" s="143">
        <f t="shared" si="245"/>
        <v>0</v>
      </c>
      <c r="GYI462" s="143">
        <f t="shared" si="245"/>
        <v>0</v>
      </c>
      <c r="GYJ462" s="143">
        <f t="shared" si="245"/>
        <v>0</v>
      </c>
      <c r="GYK462" s="143">
        <f t="shared" si="245"/>
        <v>0</v>
      </c>
      <c r="GYL462" s="143">
        <f t="shared" si="245"/>
        <v>0</v>
      </c>
      <c r="GYM462" s="143">
        <f t="shared" si="245"/>
        <v>0</v>
      </c>
      <c r="GYN462" s="143">
        <f t="shared" si="245"/>
        <v>0</v>
      </c>
      <c r="GYO462" s="143">
        <f t="shared" si="245"/>
        <v>0</v>
      </c>
      <c r="GYP462" s="143">
        <f t="shared" si="245"/>
        <v>0</v>
      </c>
      <c r="GYQ462" s="143">
        <f t="shared" si="245"/>
        <v>0</v>
      </c>
      <c r="GYR462" s="143">
        <f t="shared" si="245"/>
        <v>0</v>
      </c>
      <c r="GYS462" s="143">
        <f t="shared" si="245"/>
        <v>0</v>
      </c>
      <c r="GYT462" s="143">
        <f t="shared" si="245"/>
        <v>0</v>
      </c>
      <c r="GYU462" s="143">
        <f t="shared" si="245"/>
        <v>0</v>
      </c>
      <c r="GYV462" s="143">
        <f t="shared" si="245"/>
        <v>0</v>
      </c>
      <c r="GYW462" s="143">
        <f t="shared" si="245"/>
        <v>0</v>
      </c>
      <c r="GYX462" s="143">
        <f t="shared" si="245"/>
        <v>0</v>
      </c>
      <c r="GYY462" s="143">
        <f t="shared" si="245"/>
        <v>0</v>
      </c>
      <c r="GYZ462" s="143">
        <f t="shared" si="245"/>
        <v>0</v>
      </c>
      <c r="GZA462" s="143">
        <f t="shared" si="245"/>
        <v>0</v>
      </c>
      <c r="GZB462" s="143">
        <f t="shared" si="245"/>
        <v>0</v>
      </c>
      <c r="GZC462" s="143">
        <f t="shared" si="245"/>
        <v>0</v>
      </c>
      <c r="GZD462" s="143">
        <f t="shared" si="245"/>
        <v>0</v>
      </c>
      <c r="GZE462" s="143">
        <f t="shared" si="245"/>
        <v>0</v>
      </c>
      <c r="GZF462" s="143">
        <f t="shared" si="245"/>
        <v>0</v>
      </c>
      <c r="GZG462" s="143">
        <f t="shared" si="245"/>
        <v>0</v>
      </c>
      <c r="GZH462" s="143">
        <f t="shared" si="245"/>
        <v>0</v>
      </c>
      <c r="GZI462" s="143">
        <f t="shared" si="245"/>
        <v>0</v>
      </c>
      <c r="GZJ462" s="143">
        <f t="shared" si="245"/>
        <v>0</v>
      </c>
      <c r="GZK462" s="143">
        <f t="shared" si="245"/>
        <v>0</v>
      </c>
      <c r="GZL462" s="143">
        <f t="shared" si="245"/>
        <v>0</v>
      </c>
      <c r="GZM462" s="143">
        <f t="shared" si="245"/>
        <v>0</v>
      </c>
      <c r="GZN462" s="143">
        <f t="shared" si="245"/>
        <v>0</v>
      </c>
      <c r="GZO462" s="143">
        <f t="shared" si="245"/>
        <v>0</v>
      </c>
      <c r="GZP462" s="143">
        <f t="shared" si="245"/>
        <v>0</v>
      </c>
      <c r="GZQ462" s="143">
        <f t="shared" si="245"/>
        <v>0</v>
      </c>
      <c r="GZR462" s="143">
        <f t="shared" si="245"/>
        <v>0</v>
      </c>
      <c r="GZS462" s="143">
        <f t="shared" si="245"/>
        <v>0</v>
      </c>
      <c r="GZT462" s="143">
        <f t="shared" si="245"/>
        <v>0</v>
      </c>
      <c r="GZU462" s="143">
        <f t="shared" si="245"/>
        <v>0</v>
      </c>
      <c r="GZV462" s="143">
        <f t="shared" si="245"/>
        <v>0</v>
      </c>
      <c r="GZW462" s="143">
        <f t="shared" si="245"/>
        <v>0</v>
      </c>
      <c r="GZX462" s="143">
        <f t="shared" si="245"/>
        <v>0</v>
      </c>
      <c r="GZY462" s="143">
        <f t="shared" si="245"/>
        <v>0</v>
      </c>
      <c r="GZZ462" s="143">
        <f t="shared" si="245"/>
        <v>0</v>
      </c>
      <c r="HAA462" s="143">
        <f t="shared" si="245"/>
        <v>0</v>
      </c>
      <c r="HAB462" s="143">
        <f t="shared" si="245"/>
        <v>0</v>
      </c>
      <c r="HAC462" s="143">
        <f t="shared" si="245"/>
        <v>0</v>
      </c>
      <c r="HAD462" s="143">
        <f t="shared" si="245"/>
        <v>0</v>
      </c>
      <c r="HAE462" s="143">
        <f t="shared" si="245"/>
        <v>0</v>
      </c>
      <c r="HAF462" s="143">
        <f t="shared" si="245"/>
        <v>0</v>
      </c>
      <c r="HAG462" s="143">
        <f t="shared" si="245"/>
        <v>0</v>
      </c>
      <c r="HAH462" s="143">
        <f t="shared" si="245"/>
        <v>0</v>
      </c>
      <c r="HAI462" s="143">
        <f t="shared" si="245"/>
        <v>0</v>
      </c>
      <c r="HAJ462" s="143">
        <f t="shared" si="245"/>
        <v>0</v>
      </c>
      <c r="HAK462" s="143">
        <f t="shared" ref="HAK462:HCV462" si="246">HAK438</f>
        <v>0</v>
      </c>
      <c r="HAL462" s="143">
        <f t="shared" si="246"/>
        <v>0</v>
      </c>
      <c r="HAM462" s="143">
        <f t="shared" si="246"/>
        <v>0</v>
      </c>
      <c r="HAN462" s="143">
        <f t="shared" si="246"/>
        <v>0</v>
      </c>
      <c r="HAO462" s="143">
        <f t="shared" si="246"/>
        <v>0</v>
      </c>
      <c r="HAP462" s="143">
        <f t="shared" si="246"/>
        <v>0</v>
      </c>
      <c r="HAQ462" s="143">
        <f t="shared" si="246"/>
        <v>0</v>
      </c>
      <c r="HAR462" s="143">
        <f t="shared" si="246"/>
        <v>0</v>
      </c>
      <c r="HAS462" s="143">
        <f t="shared" si="246"/>
        <v>0</v>
      </c>
      <c r="HAT462" s="143">
        <f t="shared" si="246"/>
        <v>0</v>
      </c>
      <c r="HAU462" s="143">
        <f t="shared" si="246"/>
        <v>0</v>
      </c>
      <c r="HAV462" s="143">
        <f t="shared" si="246"/>
        <v>0</v>
      </c>
      <c r="HAW462" s="143">
        <f t="shared" si="246"/>
        <v>0</v>
      </c>
      <c r="HAX462" s="143">
        <f t="shared" si="246"/>
        <v>0</v>
      </c>
      <c r="HAY462" s="143">
        <f t="shared" si="246"/>
        <v>0</v>
      </c>
      <c r="HAZ462" s="143">
        <f t="shared" si="246"/>
        <v>0</v>
      </c>
      <c r="HBA462" s="143">
        <f t="shared" si="246"/>
        <v>0</v>
      </c>
      <c r="HBB462" s="143">
        <f t="shared" si="246"/>
        <v>0</v>
      </c>
      <c r="HBC462" s="143">
        <f t="shared" si="246"/>
        <v>0</v>
      </c>
      <c r="HBD462" s="143">
        <f t="shared" si="246"/>
        <v>0</v>
      </c>
      <c r="HBE462" s="143">
        <f t="shared" si="246"/>
        <v>0</v>
      </c>
      <c r="HBF462" s="143">
        <f t="shared" si="246"/>
        <v>0</v>
      </c>
      <c r="HBG462" s="143">
        <f t="shared" si="246"/>
        <v>0</v>
      </c>
      <c r="HBH462" s="143">
        <f t="shared" si="246"/>
        <v>0</v>
      </c>
      <c r="HBI462" s="143">
        <f t="shared" si="246"/>
        <v>0</v>
      </c>
      <c r="HBJ462" s="143">
        <f t="shared" si="246"/>
        <v>0</v>
      </c>
      <c r="HBK462" s="143">
        <f t="shared" si="246"/>
        <v>0</v>
      </c>
      <c r="HBL462" s="143">
        <f t="shared" si="246"/>
        <v>0</v>
      </c>
      <c r="HBM462" s="143">
        <f t="shared" si="246"/>
        <v>0</v>
      </c>
      <c r="HBN462" s="143">
        <f t="shared" si="246"/>
        <v>0</v>
      </c>
      <c r="HBO462" s="143">
        <f t="shared" si="246"/>
        <v>0</v>
      </c>
      <c r="HBP462" s="143">
        <f t="shared" si="246"/>
        <v>0</v>
      </c>
      <c r="HBQ462" s="143">
        <f t="shared" si="246"/>
        <v>0</v>
      </c>
      <c r="HBR462" s="143">
        <f t="shared" si="246"/>
        <v>0</v>
      </c>
      <c r="HBS462" s="143">
        <f t="shared" si="246"/>
        <v>0</v>
      </c>
      <c r="HBT462" s="143">
        <f t="shared" si="246"/>
        <v>0</v>
      </c>
      <c r="HBU462" s="143">
        <f t="shared" si="246"/>
        <v>0</v>
      </c>
      <c r="HBV462" s="143">
        <f t="shared" si="246"/>
        <v>0</v>
      </c>
      <c r="HBW462" s="143">
        <f t="shared" si="246"/>
        <v>0</v>
      </c>
      <c r="HBX462" s="143">
        <f t="shared" si="246"/>
        <v>0</v>
      </c>
      <c r="HBY462" s="143">
        <f t="shared" si="246"/>
        <v>0</v>
      </c>
      <c r="HBZ462" s="143">
        <f t="shared" si="246"/>
        <v>0</v>
      </c>
      <c r="HCA462" s="143">
        <f t="shared" si="246"/>
        <v>0</v>
      </c>
      <c r="HCB462" s="143">
        <f t="shared" si="246"/>
        <v>0</v>
      </c>
      <c r="HCC462" s="143">
        <f t="shared" si="246"/>
        <v>0</v>
      </c>
      <c r="HCD462" s="143">
        <f t="shared" si="246"/>
        <v>0</v>
      </c>
      <c r="HCE462" s="143">
        <f t="shared" si="246"/>
        <v>0</v>
      </c>
      <c r="HCF462" s="143">
        <f t="shared" si="246"/>
        <v>0</v>
      </c>
      <c r="HCG462" s="143">
        <f t="shared" si="246"/>
        <v>0</v>
      </c>
      <c r="HCH462" s="143">
        <f t="shared" si="246"/>
        <v>0</v>
      </c>
      <c r="HCI462" s="143">
        <f t="shared" si="246"/>
        <v>0</v>
      </c>
      <c r="HCJ462" s="143">
        <f t="shared" si="246"/>
        <v>0</v>
      </c>
      <c r="HCK462" s="143">
        <f t="shared" si="246"/>
        <v>0</v>
      </c>
      <c r="HCL462" s="143">
        <f t="shared" si="246"/>
        <v>0</v>
      </c>
      <c r="HCM462" s="143">
        <f t="shared" si="246"/>
        <v>0</v>
      </c>
      <c r="HCN462" s="143">
        <f t="shared" si="246"/>
        <v>0</v>
      </c>
      <c r="HCO462" s="143">
        <f t="shared" si="246"/>
        <v>0</v>
      </c>
      <c r="HCP462" s="143">
        <f t="shared" si="246"/>
        <v>0</v>
      </c>
      <c r="HCQ462" s="143">
        <f t="shared" si="246"/>
        <v>0</v>
      </c>
      <c r="HCR462" s="143">
        <f t="shared" si="246"/>
        <v>0</v>
      </c>
      <c r="HCS462" s="143">
        <f t="shared" si="246"/>
        <v>0</v>
      </c>
      <c r="HCT462" s="143">
        <f t="shared" si="246"/>
        <v>0</v>
      </c>
      <c r="HCU462" s="143">
        <f t="shared" si="246"/>
        <v>0</v>
      </c>
      <c r="HCV462" s="143">
        <f t="shared" si="246"/>
        <v>0</v>
      </c>
      <c r="HCW462" s="143">
        <f t="shared" ref="HCW462:HFH462" si="247">HCW438</f>
        <v>0</v>
      </c>
      <c r="HCX462" s="143">
        <f t="shared" si="247"/>
        <v>0</v>
      </c>
      <c r="HCY462" s="143">
        <f t="shared" si="247"/>
        <v>0</v>
      </c>
      <c r="HCZ462" s="143">
        <f t="shared" si="247"/>
        <v>0</v>
      </c>
      <c r="HDA462" s="143">
        <f t="shared" si="247"/>
        <v>0</v>
      </c>
      <c r="HDB462" s="143">
        <f t="shared" si="247"/>
        <v>0</v>
      </c>
      <c r="HDC462" s="143">
        <f t="shared" si="247"/>
        <v>0</v>
      </c>
      <c r="HDD462" s="143">
        <f t="shared" si="247"/>
        <v>0</v>
      </c>
      <c r="HDE462" s="143">
        <f t="shared" si="247"/>
        <v>0</v>
      </c>
      <c r="HDF462" s="143">
        <f t="shared" si="247"/>
        <v>0</v>
      </c>
      <c r="HDG462" s="143">
        <f t="shared" si="247"/>
        <v>0</v>
      </c>
      <c r="HDH462" s="143">
        <f t="shared" si="247"/>
        <v>0</v>
      </c>
      <c r="HDI462" s="143">
        <f t="shared" si="247"/>
        <v>0</v>
      </c>
      <c r="HDJ462" s="143">
        <f t="shared" si="247"/>
        <v>0</v>
      </c>
      <c r="HDK462" s="143">
        <f t="shared" si="247"/>
        <v>0</v>
      </c>
      <c r="HDL462" s="143">
        <f t="shared" si="247"/>
        <v>0</v>
      </c>
      <c r="HDM462" s="143">
        <f t="shared" si="247"/>
        <v>0</v>
      </c>
      <c r="HDN462" s="143">
        <f t="shared" si="247"/>
        <v>0</v>
      </c>
      <c r="HDO462" s="143">
        <f t="shared" si="247"/>
        <v>0</v>
      </c>
      <c r="HDP462" s="143">
        <f t="shared" si="247"/>
        <v>0</v>
      </c>
      <c r="HDQ462" s="143">
        <f t="shared" si="247"/>
        <v>0</v>
      </c>
      <c r="HDR462" s="143">
        <f t="shared" si="247"/>
        <v>0</v>
      </c>
      <c r="HDS462" s="143">
        <f t="shared" si="247"/>
        <v>0</v>
      </c>
      <c r="HDT462" s="143">
        <f t="shared" si="247"/>
        <v>0</v>
      </c>
      <c r="HDU462" s="143">
        <f t="shared" si="247"/>
        <v>0</v>
      </c>
      <c r="HDV462" s="143">
        <f t="shared" si="247"/>
        <v>0</v>
      </c>
      <c r="HDW462" s="143">
        <f t="shared" si="247"/>
        <v>0</v>
      </c>
      <c r="HDX462" s="143">
        <f t="shared" si="247"/>
        <v>0</v>
      </c>
      <c r="HDY462" s="143">
        <f t="shared" si="247"/>
        <v>0</v>
      </c>
      <c r="HDZ462" s="143">
        <f t="shared" si="247"/>
        <v>0</v>
      </c>
      <c r="HEA462" s="143">
        <f t="shared" si="247"/>
        <v>0</v>
      </c>
      <c r="HEB462" s="143">
        <f t="shared" si="247"/>
        <v>0</v>
      </c>
      <c r="HEC462" s="143">
        <f t="shared" si="247"/>
        <v>0</v>
      </c>
      <c r="HED462" s="143">
        <f t="shared" si="247"/>
        <v>0</v>
      </c>
      <c r="HEE462" s="143">
        <f t="shared" si="247"/>
        <v>0</v>
      </c>
      <c r="HEF462" s="143">
        <f t="shared" si="247"/>
        <v>0</v>
      </c>
      <c r="HEG462" s="143">
        <f t="shared" si="247"/>
        <v>0</v>
      </c>
      <c r="HEH462" s="143">
        <f t="shared" si="247"/>
        <v>0</v>
      </c>
      <c r="HEI462" s="143">
        <f t="shared" si="247"/>
        <v>0</v>
      </c>
      <c r="HEJ462" s="143">
        <f t="shared" si="247"/>
        <v>0</v>
      </c>
      <c r="HEK462" s="143">
        <f t="shared" si="247"/>
        <v>0</v>
      </c>
      <c r="HEL462" s="143">
        <f t="shared" si="247"/>
        <v>0</v>
      </c>
      <c r="HEM462" s="143">
        <f t="shared" si="247"/>
        <v>0</v>
      </c>
      <c r="HEN462" s="143">
        <f t="shared" si="247"/>
        <v>0</v>
      </c>
      <c r="HEO462" s="143">
        <f t="shared" si="247"/>
        <v>0</v>
      </c>
      <c r="HEP462" s="143">
        <f t="shared" si="247"/>
        <v>0</v>
      </c>
      <c r="HEQ462" s="143">
        <f t="shared" si="247"/>
        <v>0</v>
      </c>
      <c r="HER462" s="143">
        <f t="shared" si="247"/>
        <v>0</v>
      </c>
      <c r="HES462" s="143">
        <f t="shared" si="247"/>
        <v>0</v>
      </c>
      <c r="HET462" s="143">
        <f t="shared" si="247"/>
        <v>0</v>
      </c>
      <c r="HEU462" s="143">
        <f t="shared" si="247"/>
        <v>0</v>
      </c>
      <c r="HEV462" s="143">
        <f t="shared" si="247"/>
        <v>0</v>
      </c>
      <c r="HEW462" s="143">
        <f t="shared" si="247"/>
        <v>0</v>
      </c>
      <c r="HEX462" s="143">
        <f t="shared" si="247"/>
        <v>0</v>
      </c>
      <c r="HEY462" s="143">
        <f t="shared" si="247"/>
        <v>0</v>
      </c>
      <c r="HEZ462" s="143">
        <f t="shared" si="247"/>
        <v>0</v>
      </c>
      <c r="HFA462" s="143">
        <f t="shared" si="247"/>
        <v>0</v>
      </c>
      <c r="HFB462" s="143">
        <f t="shared" si="247"/>
        <v>0</v>
      </c>
      <c r="HFC462" s="143">
        <f t="shared" si="247"/>
        <v>0</v>
      </c>
      <c r="HFD462" s="143">
        <f t="shared" si="247"/>
        <v>0</v>
      </c>
      <c r="HFE462" s="143">
        <f t="shared" si="247"/>
        <v>0</v>
      </c>
      <c r="HFF462" s="143">
        <f t="shared" si="247"/>
        <v>0</v>
      </c>
      <c r="HFG462" s="143">
        <f t="shared" si="247"/>
        <v>0</v>
      </c>
      <c r="HFH462" s="143">
        <f t="shared" si="247"/>
        <v>0</v>
      </c>
      <c r="HFI462" s="143">
        <f t="shared" ref="HFI462:HHT462" si="248">HFI438</f>
        <v>0</v>
      </c>
      <c r="HFJ462" s="143">
        <f t="shared" si="248"/>
        <v>0</v>
      </c>
      <c r="HFK462" s="143">
        <f t="shared" si="248"/>
        <v>0</v>
      </c>
      <c r="HFL462" s="143">
        <f t="shared" si="248"/>
        <v>0</v>
      </c>
      <c r="HFM462" s="143">
        <f t="shared" si="248"/>
        <v>0</v>
      </c>
      <c r="HFN462" s="143">
        <f t="shared" si="248"/>
        <v>0</v>
      </c>
      <c r="HFO462" s="143">
        <f t="shared" si="248"/>
        <v>0</v>
      </c>
      <c r="HFP462" s="143">
        <f t="shared" si="248"/>
        <v>0</v>
      </c>
      <c r="HFQ462" s="143">
        <f t="shared" si="248"/>
        <v>0</v>
      </c>
      <c r="HFR462" s="143">
        <f t="shared" si="248"/>
        <v>0</v>
      </c>
      <c r="HFS462" s="143">
        <f t="shared" si="248"/>
        <v>0</v>
      </c>
      <c r="HFT462" s="143">
        <f t="shared" si="248"/>
        <v>0</v>
      </c>
      <c r="HFU462" s="143">
        <f t="shared" si="248"/>
        <v>0</v>
      </c>
      <c r="HFV462" s="143">
        <f t="shared" si="248"/>
        <v>0</v>
      </c>
      <c r="HFW462" s="143">
        <f t="shared" si="248"/>
        <v>0</v>
      </c>
      <c r="HFX462" s="143">
        <f t="shared" si="248"/>
        <v>0</v>
      </c>
      <c r="HFY462" s="143">
        <f t="shared" si="248"/>
        <v>0</v>
      </c>
      <c r="HFZ462" s="143">
        <f t="shared" si="248"/>
        <v>0</v>
      </c>
      <c r="HGA462" s="143">
        <f t="shared" si="248"/>
        <v>0</v>
      </c>
      <c r="HGB462" s="143">
        <f t="shared" si="248"/>
        <v>0</v>
      </c>
      <c r="HGC462" s="143">
        <f t="shared" si="248"/>
        <v>0</v>
      </c>
      <c r="HGD462" s="143">
        <f t="shared" si="248"/>
        <v>0</v>
      </c>
      <c r="HGE462" s="143">
        <f t="shared" si="248"/>
        <v>0</v>
      </c>
      <c r="HGF462" s="143">
        <f t="shared" si="248"/>
        <v>0</v>
      </c>
      <c r="HGG462" s="143">
        <f t="shared" si="248"/>
        <v>0</v>
      </c>
      <c r="HGH462" s="143">
        <f t="shared" si="248"/>
        <v>0</v>
      </c>
      <c r="HGI462" s="143">
        <f t="shared" si="248"/>
        <v>0</v>
      </c>
      <c r="HGJ462" s="143">
        <f t="shared" si="248"/>
        <v>0</v>
      </c>
      <c r="HGK462" s="143">
        <f t="shared" si="248"/>
        <v>0</v>
      </c>
      <c r="HGL462" s="143">
        <f t="shared" si="248"/>
        <v>0</v>
      </c>
      <c r="HGM462" s="143">
        <f t="shared" si="248"/>
        <v>0</v>
      </c>
      <c r="HGN462" s="143">
        <f t="shared" si="248"/>
        <v>0</v>
      </c>
      <c r="HGO462" s="143">
        <f t="shared" si="248"/>
        <v>0</v>
      </c>
      <c r="HGP462" s="143">
        <f t="shared" si="248"/>
        <v>0</v>
      </c>
      <c r="HGQ462" s="143">
        <f t="shared" si="248"/>
        <v>0</v>
      </c>
      <c r="HGR462" s="143">
        <f t="shared" si="248"/>
        <v>0</v>
      </c>
      <c r="HGS462" s="143">
        <f t="shared" si="248"/>
        <v>0</v>
      </c>
      <c r="HGT462" s="143">
        <f t="shared" si="248"/>
        <v>0</v>
      </c>
      <c r="HGU462" s="143">
        <f t="shared" si="248"/>
        <v>0</v>
      </c>
      <c r="HGV462" s="143">
        <f t="shared" si="248"/>
        <v>0</v>
      </c>
      <c r="HGW462" s="143">
        <f t="shared" si="248"/>
        <v>0</v>
      </c>
      <c r="HGX462" s="143">
        <f t="shared" si="248"/>
        <v>0</v>
      </c>
      <c r="HGY462" s="143">
        <f t="shared" si="248"/>
        <v>0</v>
      </c>
      <c r="HGZ462" s="143">
        <f t="shared" si="248"/>
        <v>0</v>
      </c>
      <c r="HHA462" s="143">
        <f t="shared" si="248"/>
        <v>0</v>
      </c>
      <c r="HHB462" s="143">
        <f t="shared" si="248"/>
        <v>0</v>
      </c>
      <c r="HHC462" s="143">
        <f t="shared" si="248"/>
        <v>0</v>
      </c>
      <c r="HHD462" s="143">
        <f t="shared" si="248"/>
        <v>0</v>
      </c>
      <c r="HHE462" s="143">
        <f t="shared" si="248"/>
        <v>0</v>
      </c>
      <c r="HHF462" s="143">
        <f t="shared" si="248"/>
        <v>0</v>
      </c>
      <c r="HHG462" s="143">
        <f t="shared" si="248"/>
        <v>0</v>
      </c>
      <c r="HHH462" s="143">
        <f t="shared" si="248"/>
        <v>0</v>
      </c>
      <c r="HHI462" s="143">
        <f t="shared" si="248"/>
        <v>0</v>
      </c>
      <c r="HHJ462" s="143">
        <f t="shared" si="248"/>
        <v>0</v>
      </c>
      <c r="HHK462" s="143">
        <f t="shared" si="248"/>
        <v>0</v>
      </c>
      <c r="HHL462" s="143">
        <f t="shared" si="248"/>
        <v>0</v>
      </c>
      <c r="HHM462" s="143">
        <f t="shared" si="248"/>
        <v>0</v>
      </c>
      <c r="HHN462" s="143">
        <f t="shared" si="248"/>
        <v>0</v>
      </c>
      <c r="HHO462" s="143">
        <f t="shared" si="248"/>
        <v>0</v>
      </c>
      <c r="HHP462" s="143">
        <f t="shared" si="248"/>
        <v>0</v>
      </c>
      <c r="HHQ462" s="143">
        <f t="shared" si="248"/>
        <v>0</v>
      </c>
      <c r="HHR462" s="143">
        <f t="shared" si="248"/>
        <v>0</v>
      </c>
      <c r="HHS462" s="143">
        <f t="shared" si="248"/>
        <v>0</v>
      </c>
      <c r="HHT462" s="143">
        <f t="shared" si="248"/>
        <v>0</v>
      </c>
      <c r="HHU462" s="143">
        <f t="shared" ref="HHU462:HKF462" si="249">HHU438</f>
        <v>0</v>
      </c>
      <c r="HHV462" s="143">
        <f t="shared" si="249"/>
        <v>0</v>
      </c>
      <c r="HHW462" s="143">
        <f t="shared" si="249"/>
        <v>0</v>
      </c>
      <c r="HHX462" s="143">
        <f t="shared" si="249"/>
        <v>0</v>
      </c>
      <c r="HHY462" s="143">
        <f t="shared" si="249"/>
        <v>0</v>
      </c>
      <c r="HHZ462" s="143">
        <f t="shared" si="249"/>
        <v>0</v>
      </c>
      <c r="HIA462" s="143">
        <f t="shared" si="249"/>
        <v>0</v>
      </c>
      <c r="HIB462" s="143">
        <f t="shared" si="249"/>
        <v>0</v>
      </c>
      <c r="HIC462" s="143">
        <f t="shared" si="249"/>
        <v>0</v>
      </c>
      <c r="HID462" s="143">
        <f t="shared" si="249"/>
        <v>0</v>
      </c>
      <c r="HIE462" s="143">
        <f t="shared" si="249"/>
        <v>0</v>
      </c>
      <c r="HIF462" s="143">
        <f t="shared" si="249"/>
        <v>0</v>
      </c>
      <c r="HIG462" s="143">
        <f t="shared" si="249"/>
        <v>0</v>
      </c>
      <c r="HIH462" s="143">
        <f t="shared" si="249"/>
        <v>0</v>
      </c>
      <c r="HII462" s="143">
        <f t="shared" si="249"/>
        <v>0</v>
      </c>
      <c r="HIJ462" s="143">
        <f t="shared" si="249"/>
        <v>0</v>
      </c>
      <c r="HIK462" s="143">
        <f t="shared" si="249"/>
        <v>0</v>
      </c>
      <c r="HIL462" s="143">
        <f t="shared" si="249"/>
        <v>0</v>
      </c>
      <c r="HIM462" s="143">
        <f t="shared" si="249"/>
        <v>0</v>
      </c>
      <c r="HIN462" s="143">
        <f t="shared" si="249"/>
        <v>0</v>
      </c>
      <c r="HIO462" s="143">
        <f t="shared" si="249"/>
        <v>0</v>
      </c>
      <c r="HIP462" s="143">
        <f t="shared" si="249"/>
        <v>0</v>
      </c>
      <c r="HIQ462" s="143">
        <f t="shared" si="249"/>
        <v>0</v>
      </c>
      <c r="HIR462" s="143">
        <f t="shared" si="249"/>
        <v>0</v>
      </c>
      <c r="HIS462" s="143">
        <f t="shared" si="249"/>
        <v>0</v>
      </c>
      <c r="HIT462" s="143">
        <f t="shared" si="249"/>
        <v>0</v>
      </c>
      <c r="HIU462" s="143">
        <f t="shared" si="249"/>
        <v>0</v>
      </c>
      <c r="HIV462" s="143">
        <f t="shared" si="249"/>
        <v>0</v>
      </c>
      <c r="HIW462" s="143">
        <f t="shared" si="249"/>
        <v>0</v>
      </c>
      <c r="HIX462" s="143">
        <f t="shared" si="249"/>
        <v>0</v>
      </c>
      <c r="HIY462" s="143">
        <f t="shared" si="249"/>
        <v>0</v>
      </c>
      <c r="HIZ462" s="143">
        <f t="shared" si="249"/>
        <v>0</v>
      </c>
      <c r="HJA462" s="143">
        <f t="shared" si="249"/>
        <v>0</v>
      </c>
      <c r="HJB462" s="143">
        <f t="shared" si="249"/>
        <v>0</v>
      </c>
      <c r="HJC462" s="143">
        <f t="shared" si="249"/>
        <v>0</v>
      </c>
      <c r="HJD462" s="143">
        <f t="shared" si="249"/>
        <v>0</v>
      </c>
      <c r="HJE462" s="143">
        <f t="shared" si="249"/>
        <v>0</v>
      </c>
      <c r="HJF462" s="143">
        <f t="shared" si="249"/>
        <v>0</v>
      </c>
      <c r="HJG462" s="143">
        <f t="shared" si="249"/>
        <v>0</v>
      </c>
      <c r="HJH462" s="143">
        <f t="shared" si="249"/>
        <v>0</v>
      </c>
      <c r="HJI462" s="143">
        <f t="shared" si="249"/>
        <v>0</v>
      </c>
      <c r="HJJ462" s="143">
        <f t="shared" si="249"/>
        <v>0</v>
      </c>
      <c r="HJK462" s="143">
        <f t="shared" si="249"/>
        <v>0</v>
      </c>
      <c r="HJL462" s="143">
        <f t="shared" si="249"/>
        <v>0</v>
      </c>
      <c r="HJM462" s="143">
        <f t="shared" si="249"/>
        <v>0</v>
      </c>
      <c r="HJN462" s="143">
        <f t="shared" si="249"/>
        <v>0</v>
      </c>
      <c r="HJO462" s="143">
        <f t="shared" si="249"/>
        <v>0</v>
      </c>
      <c r="HJP462" s="143">
        <f t="shared" si="249"/>
        <v>0</v>
      </c>
      <c r="HJQ462" s="143">
        <f t="shared" si="249"/>
        <v>0</v>
      </c>
      <c r="HJR462" s="143">
        <f t="shared" si="249"/>
        <v>0</v>
      </c>
      <c r="HJS462" s="143">
        <f t="shared" si="249"/>
        <v>0</v>
      </c>
      <c r="HJT462" s="143">
        <f t="shared" si="249"/>
        <v>0</v>
      </c>
      <c r="HJU462" s="143">
        <f t="shared" si="249"/>
        <v>0</v>
      </c>
      <c r="HJV462" s="143">
        <f t="shared" si="249"/>
        <v>0</v>
      </c>
      <c r="HJW462" s="143">
        <f t="shared" si="249"/>
        <v>0</v>
      </c>
      <c r="HJX462" s="143">
        <f t="shared" si="249"/>
        <v>0</v>
      </c>
      <c r="HJY462" s="143">
        <f t="shared" si="249"/>
        <v>0</v>
      </c>
      <c r="HJZ462" s="143">
        <f t="shared" si="249"/>
        <v>0</v>
      </c>
      <c r="HKA462" s="143">
        <f t="shared" si="249"/>
        <v>0</v>
      </c>
      <c r="HKB462" s="143">
        <f t="shared" si="249"/>
        <v>0</v>
      </c>
      <c r="HKC462" s="143">
        <f t="shared" si="249"/>
        <v>0</v>
      </c>
      <c r="HKD462" s="143">
        <f t="shared" si="249"/>
        <v>0</v>
      </c>
      <c r="HKE462" s="143">
        <f t="shared" si="249"/>
        <v>0</v>
      </c>
      <c r="HKF462" s="143">
        <f t="shared" si="249"/>
        <v>0</v>
      </c>
      <c r="HKG462" s="143">
        <f t="shared" ref="HKG462:HMR462" si="250">HKG438</f>
        <v>0</v>
      </c>
      <c r="HKH462" s="143">
        <f t="shared" si="250"/>
        <v>0</v>
      </c>
      <c r="HKI462" s="143">
        <f t="shared" si="250"/>
        <v>0</v>
      </c>
      <c r="HKJ462" s="143">
        <f t="shared" si="250"/>
        <v>0</v>
      </c>
      <c r="HKK462" s="143">
        <f t="shared" si="250"/>
        <v>0</v>
      </c>
      <c r="HKL462" s="143">
        <f t="shared" si="250"/>
        <v>0</v>
      </c>
      <c r="HKM462" s="143">
        <f t="shared" si="250"/>
        <v>0</v>
      </c>
      <c r="HKN462" s="143">
        <f t="shared" si="250"/>
        <v>0</v>
      </c>
      <c r="HKO462" s="143">
        <f t="shared" si="250"/>
        <v>0</v>
      </c>
      <c r="HKP462" s="143">
        <f t="shared" si="250"/>
        <v>0</v>
      </c>
      <c r="HKQ462" s="143">
        <f t="shared" si="250"/>
        <v>0</v>
      </c>
      <c r="HKR462" s="143">
        <f t="shared" si="250"/>
        <v>0</v>
      </c>
      <c r="HKS462" s="143">
        <f t="shared" si="250"/>
        <v>0</v>
      </c>
      <c r="HKT462" s="143">
        <f t="shared" si="250"/>
        <v>0</v>
      </c>
      <c r="HKU462" s="143">
        <f t="shared" si="250"/>
        <v>0</v>
      </c>
      <c r="HKV462" s="143">
        <f t="shared" si="250"/>
        <v>0</v>
      </c>
      <c r="HKW462" s="143">
        <f t="shared" si="250"/>
        <v>0</v>
      </c>
      <c r="HKX462" s="143">
        <f t="shared" si="250"/>
        <v>0</v>
      </c>
      <c r="HKY462" s="143">
        <f t="shared" si="250"/>
        <v>0</v>
      </c>
      <c r="HKZ462" s="143">
        <f t="shared" si="250"/>
        <v>0</v>
      </c>
      <c r="HLA462" s="143">
        <f t="shared" si="250"/>
        <v>0</v>
      </c>
      <c r="HLB462" s="143">
        <f t="shared" si="250"/>
        <v>0</v>
      </c>
      <c r="HLC462" s="143">
        <f t="shared" si="250"/>
        <v>0</v>
      </c>
      <c r="HLD462" s="143">
        <f t="shared" si="250"/>
        <v>0</v>
      </c>
      <c r="HLE462" s="143">
        <f t="shared" si="250"/>
        <v>0</v>
      </c>
      <c r="HLF462" s="143">
        <f t="shared" si="250"/>
        <v>0</v>
      </c>
      <c r="HLG462" s="143">
        <f t="shared" si="250"/>
        <v>0</v>
      </c>
      <c r="HLH462" s="143">
        <f t="shared" si="250"/>
        <v>0</v>
      </c>
      <c r="HLI462" s="143">
        <f t="shared" si="250"/>
        <v>0</v>
      </c>
      <c r="HLJ462" s="143">
        <f t="shared" si="250"/>
        <v>0</v>
      </c>
      <c r="HLK462" s="143">
        <f t="shared" si="250"/>
        <v>0</v>
      </c>
      <c r="HLL462" s="143">
        <f t="shared" si="250"/>
        <v>0</v>
      </c>
      <c r="HLM462" s="143">
        <f t="shared" si="250"/>
        <v>0</v>
      </c>
      <c r="HLN462" s="143">
        <f t="shared" si="250"/>
        <v>0</v>
      </c>
      <c r="HLO462" s="143">
        <f t="shared" si="250"/>
        <v>0</v>
      </c>
      <c r="HLP462" s="143">
        <f t="shared" si="250"/>
        <v>0</v>
      </c>
      <c r="HLQ462" s="143">
        <f t="shared" si="250"/>
        <v>0</v>
      </c>
      <c r="HLR462" s="143">
        <f t="shared" si="250"/>
        <v>0</v>
      </c>
      <c r="HLS462" s="143">
        <f t="shared" si="250"/>
        <v>0</v>
      </c>
      <c r="HLT462" s="143">
        <f t="shared" si="250"/>
        <v>0</v>
      </c>
      <c r="HLU462" s="143">
        <f t="shared" si="250"/>
        <v>0</v>
      </c>
      <c r="HLV462" s="143">
        <f t="shared" si="250"/>
        <v>0</v>
      </c>
      <c r="HLW462" s="143">
        <f t="shared" si="250"/>
        <v>0</v>
      </c>
      <c r="HLX462" s="143">
        <f t="shared" si="250"/>
        <v>0</v>
      </c>
      <c r="HLY462" s="143">
        <f t="shared" si="250"/>
        <v>0</v>
      </c>
      <c r="HLZ462" s="143">
        <f t="shared" si="250"/>
        <v>0</v>
      </c>
      <c r="HMA462" s="143">
        <f t="shared" si="250"/>
        <v>0</v>
      </c>
      <c r="HMB462" s="143">
        <f t="shared" si="250"/>
        <v>0</v>
      </c>
      <c r="HMC462" s="143">
        <f t="shared" si="250"/>
        <v>0</v>
      </c>
      <c r="HMD462" s="143">
        <f t="shared" si="250"/>
        <v>0</v>
      </c>
      <c r="HME462" s="143">
        <f t="shared" si="250"/>
        <v>0</v>
      </c>
      <c r="HMF462" s="143">
        <f t="shared" si="250"/>
        <v>0</v>
      </c>
      <c r="HMG462" s="143">
        <f t="shared" si="250"/>
        <v>0</v>
      </c>
      <c r="HMH462" s="143">
        <f t="shared" si="250"/>
        <v>0</v>
      </c>
      <c r="HMI462" s="143">
        <f t="shared" si="250"/>
        <v>0</v>
      </c>
      <c r="HMJ462" s="143">
        <f t="shared" si="250"/>
        <v>0</v>
      </c>
      <c r="HMK462" s="143">
        <f t="shared" si="250"/>
        <v>0</v>
      </c>
      <c r="HML462" s="143">
        <f t="shared" si="250"/>
        <v>0</v>
      </c>
      <c r="HMM462" s="143">
        <f t="shared" si="250"/>
        <v>0</v>
      </c>
      <c r="HMN462" s="143">
        <f t="shared" si="250"/>
        <v>0</v>
      </c>
      <c r="HMO462" s="143">
        <f t="shared" si="250"/>
        <v>0</v>
      </c>
      <c r="HMP462" s="143">
        <f t="shared" si="250"/>
        <v>0</v>
      </c>
      <c r="HMQ462" s="143">
        <f t="shared" si="250"/>
        <v>0</v>
      </c>
      <c r="HMR462" s="143">
        <f t="shared" si="250"/>
        <v>0</v>
      </c>
      <c r="HMS462" s="143">
        <f t="shared" ref="HMS462:HPD462" si="251">HMS438</f>
        <v>0</v>
      </c>
      <c r="HMT462" s="143">
        <f t="shared" si="251"/>
        <v>0</v>
      </c>
      <c r="HMU462" s="143">
        <f t="shared" si="251"/>
        <v>0</v>
      </c>
      <c r="HMV462" s="143">
        <f t="shared" si="251"/>
        <v>0</v>
      </c>
      <c r="HMW462" s="143">
        <f t="shared" si="251"/>
        <v>0</v>
      </c>
      <c r="HMX462" s="143">
        <f t="shared" si="251"/>
        <v>0</v>
      </c>
      <c r="HMY462" s="143">
        <f t="shared" si="251"/>
        <v>0</v>
      </c>
      <c r="HMZ462" s="143">
        <f t="shared" si="251"/>
        <v>0</v>
      </c>
      <c r="HNA462" s="143">
        <f t="shared" si="251"/>
        <v>0</v>
      </c>
      <c r="HNB462" s="143">
        <f t="shared" si="251"/>
        <v>0</v>
      </c>
      <c r="HNC462" s="143">
        <f t="shared" si="251"/>
        <v>0</v>
      </c>
      <c r="HND462" s="143">
        <f t="shared" si="251"/>
        <v>0</v>
      </c>
      <c r="HNE462" s="143">
        <f t="shared" si="251"/>
        <v>0</v>
      </c>
      <c r="HNF462" s="143">
        <f t="shared" si="251"/>
        <v>0</v>
      </c>
      <c r="HNG462" s="143">
        <f t="shared" si="251"/>
        <v>0</v>
      </c>
      <c r="HNH462" s="143">
        <f t="shared" si="251"/>
        <v>0</v>
      </c>
      <c r="HNI462" s="143">
        <f t="shared" si="251"/>
        <v>0</v>
      </c>
      <c r="HNJ462" s="143">
        <f t="shared" si="251"/>
        <v>0</v>
      </c>
      <c r="HNK462" s="143">
        <f t="shared" si="251"/>
        <v>0</v>
      </c>
      <c r="HNL462" s="143">
        <f t="shared" si="251"/>
        <v>0</v>
      </c>
      <c r="HNM462" s="143">
        <f t="shared" si="251"/>
        <v>0</v>
      </c>
      <c r="HNN462" s="143">
        <f t="shared" si="251"/>
        <v>0</v>
      </c>
      <c r="HNO462" s="143">
        <f t="shared" si="251"/>
        <v>0</v>
      </c>
      <c r="HNP462" s="143">
        <f t="shared" si="251"/>
        <v>0</v>
      </c>
      <c r="HNQ462" s="143">
        <f t="shared" si="251"/>
        <v>0</v>
      </c>
      <c r="HNR462" s="143">
        <f t="shared" si="251"/>
        <v>0</v>
      </c>
      <c r="HNS462" s="143">
        <f t="shared" si="251"/>
        <v>0</v>
      </c>
      <c r="HNT462" s="143">
        <f t="shared" si="251"/>
        <v>0</v>
      </c>
      <c r="HNU462" s="143">
        <f t="shared" si="251"/>
        <v>0</v>
      </c>
      <c r="HNV462" s="143">
        <f t="shared" si="251"/>
        <v>0</v>
      </c>
      <c r="HNW462" s="143">
        <f t="shared" si="251"/>
        <v>0</v>
      </c>
      <c r="HNX462" s="143">
        <f t="shared" si="251"/>
        <v>0</v>
      </c>
      <c r="HNY462" s="143">
        <f t="shared" si="251"/>
        <v>0</v>
      </c>
      <c r="HNZ462" s="143">
        <f t="shared" si="251"/>
        <v>0</v>
      </c>
      <c r="HOA462" s="143">
        <f t="shared" si="251"/>
        <v>0</v>
      </c>
      <c r="HOB462" s="143">
        <f t="shared" si="251"/>
        <v>0</v>
      </c>
      <c r="HOC462" s="143">
        <f t="shared" si="251"/>
        <v>0</v>
      </c>
      <c r="HOD462" s="143">
        <f t="shared" si="251"/>
        <v>0</v>
      </c>
      <c r="HOE462" s="143">
        <f t="shared" si="251"/>
        <v>0</v>
      </c>
      <c r="HOF462" s="143">
        <f t="shared" si="251"/>
        <v>0</v>
      </c>
      <c r="HOG462" s="143">
        <f t="shared" si="251"/>
        <v>0</v>
      </c>
      <c r="HOH462" s="143">
        <f t="shared" si="251"/>
        <v>0</v>
      </c>
      <c r="HOI462" s="143">
        <f t="shared" si="251"/>
        <v>0</v>
      </c>
      <c r="HOJ462" s="143">
        <f t="shared" si="251"/>
        <v>0</v>
      </c>
      <c r="HOK462" s="143">
        <f t="shared" si="251"/>
        <v>0</v>
      </c>
      <c r="HOL462" s="143">
        <f t="shared" si="251"/>
        <v>0</v>
      </c>
      <c r="HOM462" s="143">
        <f t="shared" si="251"/>
        <v>0</v>
      </c>
      <c r="HON462" s="143">
        <f t="shared" si="251"/>
        <v>0</v>
      </c>
      <c r="HOO462" s="143">
        <f t="shared" si="251"/>
        <v>0</v>
      </c>
      <c r="HOP462" s="143">
        <f t="shared" si="251"/>
        <v>0</v>
      </c>
      <c r="HOQ462" s="143">
        <f t="shared" si="251"/>
        <v>0</v>
      </c>
      <c r="HOR462" s="143">
        <f t="shared" si="251"/>
        <v>0</v>
      </c>
      <c r="HOS462" s="143">
        <f t="shared" si="251"/>
        <v>0</v>
      </c>
      <c r="HOT462" s="143">
        <f t="shared" si="251"/>
        <v>0</v>
      </c>
      <c r="HOU462" s="143">
        <f t="shared" si="251"/>
        <v>0</v>
      </c>
      <c r="HOV462" s="143">
        <f t="shared" si="251"/>
        <v>0</v>
      </c>
      <c r="HOW462" s="143">
        <f t="shared" si="251"/>
        <v>0</v>
      </c>
      <c r="HOX462" s="143">
        <f t="shared" si="251"/>
        <v>0</v>
      </c>
      <c r="HOY462" s="143">
        <f t="shared" si="251"/>
        <v>0</v>
      </c>
      <c r="HOZ462" s="143">
        <f t="shared" si="251"/>
        <v>0</v>
      </c>
      <c r="HPA462" s="143">
        <f t="shared" si="251"/>
        <v>0</v>
      </c>
      <c r="HPB462" s="143">
        <f t="shared" si="251"/>
        <v>0</v>
      </c>
      <c r="HPC462" s="143">
        <f t="shared" si="251"/>
        <v>0</v>
      </c>
      <c r="HPD462" s="143">
        <f t="shared" si="251"/>
        <v>0</v>
      </c>
      <c r="HPE462" s="143">
        <f t="shared" ref="HPE462:HRP462" si="252">HPE438</f>
        <v>0</v>
      </c>
      <c r="HPF462" s="143">
        <f t="shared" si="252"/>
        <v>0</v>
      </c>
      <c r="HPG462" s="143">
        <f t="shared" si="252"/>
        <v>0</v>
      </c>
      <c r="HPH462" s="143">
        <f t="shared" si="252"/>
        <v>0</v>
      </c>
      <c r="HPI462" s="143">
        <f t="shared" si="252"/>
        <v>0</v>
      </c>
      <c r="HPJ462" s="143">
        <f t="shared" si="252"/>
        <v>0</v>
      </c>
      <c r="HPK462" s="143">
        <f t="shared" si="252"/>
        <v>0</v>
      </c>
      <c r="HPL462" s="143">
        <f t="shared" si="252"/>
        <v>0</v>
      </c>
      <c r="HPM462" s="143">
        <f t="shared" si="252"/>
        <v>0</v>
      </c>
      <c r="HPN462" s="143">
        <f t="shared" si="252"/>
        <v>0</v>
      </c>
      <c r="HPO462" s="143">
        <f t="shared" si="252"/>
        <v>0</v>
      </c>
      <c r="HPP462" s="143">
        <f t="shared" si="252"/>
        <v>0</v>
      </c>
      <c r="HPQ462" s="143">
        <f t="shared" si="252"/>
        <v>0</v>
      </c>
      <c r="HPR462" s="143">
        <f t="shared" si="252"/>
        <v>0</v>
      </c>
      <c r="HPS462" s="143">
        <f t="shared" si="252"/>
        <v>0</v>
      </c>
      <c r="HPT462" s="143">
        <f t="shared" si="252"/>
        <v>0</v>
      </c>
      <c r="HPU462" s="143">
        <f t="shared" si="252"/>
        <v>0</v>
      </c>
      <c r="HPV462" s="143">
        <f t="shared" si="252"/>
        <v>0</v>
      </c>
      <c r="HPW462" s="143">
        <f t="shared" si="252"/>
        <v>0</v>
      </c>
      <c r="HPX462" s="143">
        <f t="shared" si="252"/>
        <v>0</v>
      </c>
      <c r="HPY462" s="143">
        <f t="shared" si="252"/>
        <v>0</v>
      </c>
      <c r="HPZ462" s="143">
        <f t="shared" si="252"/>
        <v>0</v>
      </c>
      <c r="HQA462" s="143">
        <f t="shared" si="252"/>
        <v>0</v>
      </c>
      <c r="HQB462" s="143">
        <f t="shared" si="252"/>
        <v>0</v>
      </c>
      <c r="HQC462" s="143">
        <f t="shared" si="252"/>
        <v>0</v>
      </c>
      <c r="HQD462" s="143">
        <f t="shared" si="252"/>
        <v>0</v>
      </c>
      <c r="HQE462" s="143">
        <f t="shared" si="252"/>
        <v>0</v>
      </c>
      <c r="HQF462" s="143">
        <f t="shared" si="252"/>
        <v>0</v>
      </c>
      <c r="HQG462" s="143">
        <f t="shared" si="252"/>
        <v>0</v>
      </c>
      <c r="HQH462" s="143">
        <f t="shared" si="252"/>
        <v>0</v>
      </c>
      <c r="HQI462" s="143">
        <f t="shared" si="252"/>
        <v>0</v>
      </c>
      <c r="HQJ462" s="143">
        <f t="shared" si="252"/>
        <v>0</v>
      </c>
      <c r="HQK462" s="143">
        <f t="shared" si="252"/>
        <v>0</v>
      </c>
      <c r="HQL462" s="143">
        <f t="shared" si="252"/>
        <v>0</v>
      </c>
      <c r="HQM462" s="143">
        <f t="shared" si="252"/>
        <v>0</v>
      </c>
      <c r="HQN462" s="143">
        <f t="shared" si="252"/>
        <v>0</v>
      </c>
      <c r="HQO462" s="143">
        <f t="shared" si="252"/>
        <v>0</v>
      </c>
      <c r="HQP462" s="143">
        <f t="shared" si="252"/>
        <v>0</v>
      </c>
      <c r="HQQ462" s="143">
        <f t="shared" si="252"/>
        <v>0</v>
      </c>
      <c r="HQR462" s="143">
        <f t="shared" si="252"/>
        <v>0</v>
      </c>
      <c r="HQS462" s="143">
        <f t="shared" si="252"/>
        <v>0</v>
      </c>
      <c r="HQT462" s="143">
        <f t="shared" si="252"/>
        <v>0</v>
      </c>
      <c r="HQU462" s="143">
        <f t="shared" si="252"/>
        <v>0</v>
      </c>
      <c r="HQV462" s="143">
        <f t="shared" si="252"/>
        <v>0</v>
      </c>
      <c r="HQW462" s="143">
        <f t="shared" si="252"/>
        <v>0</v>
      </c>
      <c r="HQX462" s="143">
        <f t="shared" si="252"/>
        <v>0</v>
      </c>
      <c r="HQY462" s="143">
        <f t="shared" si="252"/>
        <v>0</v>
      </c>
      <c r="HQZ462" s="143">
        <f t="shared" si="252"/>
        <v>0</v>
      </c>
      <c r="HRA462" s="143">
        <f t="shared" si="252"/>
        <v>0</v>
      </c>
      <c r="HRB462" s="143">
        <f t="shared" si="252"/>
        <v>0</v>
      </c>
      <c r="HRC462" s="143">
        <f t="shared" si="252"/>
        <v>0</v>
      </c>
      <c r="HRD462" s="143">
        <f t="shared" si="252"/>
        <v>0</v>
      </c>
      <c r="HRE462" s="143">
        <f t="shared" si="252"/>
        <v>0</v>
      </c>
      <c r="HRF462" s="143">
        <f t="shared" si="252"/>
        <v>0</v>
      </c>
      <c r="HRG462" s="143">
        <f t="shared" si="252"/>
        <v>0</v>
      </c>
      <c r="HRH462" s="143">
        <f t="shared" si="252"/>
        <v>0</v>
      </c>
      <c r="HRI462" s="143">
        <f t="shared" si="252"/>
        <v>0</v>
      </c>
      <c r="HRJ462" s="143">
        <f t="shared" si="252"/>
        <v>0</v>
      </c>
      <c r="HRK462" s="143">
        <f t="shared" si="252"/>
        <v>0</v>
      </c>
      <c r="HRL462" s="143">
        <f t="shared" si="252"/>
        <v>0</v>
      </c>
      <c r="HRM462" s="143">
        <f t="shared" si="252"/>
        <v>0</v>
      </c>
      <c r="HRN462" s="143">
        <f t="shared" si="252"/>
        <v>0</v>
      </c>
      <c r="HRO462" s="143">
        <f t="shared" si="252"/>
        <v>0</v>
      </c>
      <c r="HRP462" s="143">
        <f t="shared" si="252"/>
        <v>0</v>
      </c>
      <c r="HRQ462" s="143">
        <f t="shared" ref="HRQ462:HUB462" si="253">HRQ438</f>
        <v>0</v>
      </c>
      <c r="HRR462" s="143">
        <f t="shared" si="253"/>
        <v>0</v>
      </c>
      <c r="HRS462" s="143">
        <f t="shared" si="253"/>
        <v>0</v>
      </c>
      <c r="HRT462" s="143">
        <f t="shared" si="253"/>
        <v>0</v>
      </c>
      <c r="HRU462" s="143">
        <f t="shared" si="253"/>
        <v>0</v>
      </c>
      <c r="HRV462" s="143">
        <f t="shared" si="253"/>
        <v>0</v>
      </c>
      <c r="HRW462" s="143">
        <f t="shared" si="253"/>
        <v>0</v>
      </c>
      <c r="HRX462" s="143">
        <f t="shared" si="253"/>
        <v>0</v>
      </c>
      <c r="HRY462" s="143">
        <f t="shared" si="253"/>
        <v>0</v>
      </c>
      <c r="HRZ462" s="143">
        <f t="shared" si="253"/>
        <v>0</v>
      </c>
      <c r="HSA462" s="143">
        <f t="shared" si="253"/>
        <v>0</v>
      </c>
      <c r="HSB462" s="143">
        <f t="shared" si="253"/>
        <v>0</v>
      </c>
      <c r="HSC462" s="143">
        <f t="shared" si="253"/>
        <v>0</v>
      </c>
      <c r="HSD462" s="143">
        <f t="shared" si="253"/>
        <v>0</v>
      </c>
      <c r="HSE462" s="143">
        <f t="shared" si="253"/>
        <v>0</v>
      </c>
      <c r="HSF462" s="143">
        <f t="shared" si="253"/>
        <v>0</v>
      </c>
      <c r="HSG462" s="143">
        <f t="shared" si="253"/>
        <v>0</v>
      </c>
      <c r="HSH462" s="143">
        <f t="shared" si="253"/>
        <v>0</v>
      </c>
      <c r="HSI462" s="143">
        <f t="shared" si="253"/>
        <v>0</v>
      </c>
      <c r="HSJ462" s="143">
        <f t="shared" si="253"/>
        <v>0</v>
      </c>
      <c r="HSK462" s="143">
        <f t="shared" si="253"/>
        <v>0</v>
      </c>
      <c r="HSL462" s="143">
        <f t="shared" si="253"/>
        <v>0</v>
      </c>
      <c r="HSM462" s="143">
        <f t="shared" si="253"/>
        <v>0</v>
      </c>
      <c r="HSN462" s="143">
        <f t="shared" si="253"/>
        <v>0</v>
      </c>
      <c r="HSO462" s="143">
        <f t="shared" si="253"/>
        <v>0</v>
      </c>
      <c r="HSP462" s="143">
        <f t="shared" si="253"/>
        <v>0</v>
      </c>
      <c r="HSQ462" s="143">
        <f t="shared" si="253"/>
        <v>0</v>
      </c>
      <c r="HSR462" s="143">
        <f t="shared" si="253"/>
        <v>0</v>
      </c>
      <c r="HSS462" s="143">
        <f t="shared" si="253"/>
        <v>0</v>
      </c>
      <c r="HST462" s="143">
        <f t="shared" si="253"/>
        <v>0</v>
      </c>
      <c r="HSU462" s="143">
        <f t="shared" si="253"/>
        <v>0</v>
      </c>
      <c r="HSV462" s="143">
        <f t="shared" si="253"/>
        <v>0</v>
      </c>
      <c r="HSW462" s="143">
        <f t="shared" si="253"/>
        <v>0</v>
      </c>
      <c r="HSX462" s="143">
        <f t="shared" si="253"/>
        <v>0</v>
      </c>
      <c r="HSY462" s="143">
        <f t="shared" si="253"/>
        <v>0</v>
      </c>
      <c r="HSZ462" s="143">
        <f t="shared" si="253"/>
        <v>0</v>
      </c>
      <c r="HTA462" s="143">
        <f t="shared" si="253"/>
        <v>0</v>
      </c>
      <c r="HTB462" s="143">
        <f t="shared" si="253"/>
        <v>0</v>
      </c>
      <c r="HTC462" s="143">
        <f t="shared" si="253"/>
        <v>0</v>
      </c>
      <c r="HTD462" s="143">
        <f t="shared" si="253"/>
        <v>0</v>
      </c>
      <c r="HTE462" s="143">
        <f t="shared" si="253"/>
        <v>0</v>
      </c>
      <c r="HTF462" s="143">
        <f t="shared" si="253"/>
        <v>0</v>
      </c>
      <c r="HTG462" s="143">
        <f t="shared" si="253"/>
        <v>0</v>
      </c>
      <c r="HTH462" s="143">
        <f t="shared" si="253"/>
        <v>0</v>
      </c>
      <c r="HTI462" s="143">
        <f t="shared" si="253"/>
        <v>0</v>
      </c>
      <c r="HTJ462" s="143">
        <f t="shared" si="253"/>
        <v>0</v>
      </c>
      <c r="HTK462" s="143">
        <f t="shared" si="253"/>
        <v>0</v>
      </c>
      <c r="HTL462" s="143">
        <f t="shared" si="253"/>
        <v>0</v>
      </c>
      <c r="HTM462" s="143">
        <f t="shared" si="253"/>
        <v>0</v>
      </c>
      <c r="HTN462" s="143">
        <f t="shared" si="253"/>
        <v>0</v>
      </c>
      <c r="HTO462" s="143">
        <f t="shared" si="253"/>
        <v>0</v>
      </c>
      <c r="HTP462" s="143">
        <f t="shared" si="253"/>
        <v>0</v>
      </c>
      <c r="HTQ462" s="143">
        <f t="shared" si="253"/>
        <v>0</v>
      </c>
      <c r="HTR462" s="143">
        <f t="shared" si="253"/>
        <v>0</v>
      </c>
      <c r="HTS462" s="143">
        <f t="shared" si="253"/>
        <v>0</v>
      </c>
      <c r="HTT462" s="143">
        <f t="shared" si="253"/>
        <v>0</v>
      </c>
      <c r="HTU462" s="143">
        <f t="shared" si="253"/>
        <v>0</v>
      </c>
      <c r="HTV462" s="143">
        <f t="shared" si="253"/>
        <v>0</v>
      </c>
      <c r="HTW462" s="143">
        <f t="shared" si="253"/>
        <v>0</v>
      </c>
      <c r="HTX462" s="143">
        <f t="shared" si="253"/>
        <v>0</v>
      </c>
      <c r="HTY462" s="143">
        <f t="shared" si="253"/>
        <v>0</v>
      </c>
      <c r="HTZ462" s="143">
        <f t="shared" si="253"/>
        <v>0</v>
      </c>
      <c r="HUA462" s="143">
        <f t="shared" si="253"/>
        <v>0</v>
      </c>
      <c r="HUB462" s="143">
        <f t="shared" si="253"/>
        <v>0</v>
      </c>
      <c r="HUC462" s="143">
        <f t="shared" ref="HUC462:HWN462" si="254">HUC438</f>
        <v>0</v>
      </c>
      <c r="HUD462" s="143">
        <f t="shared" si="254"/>
        <v>0</v>
      </c>
      <c r="HUE462" s="143">
        <f t="shared" si="254"/>
        <v>0</v>
      </c>
      <c r="HUF462" s="143">
        <f t="shared" si="254"/>
        <v>0</v>
      </c>
      <c r="HUG462" s="143">
        <f t="shared" si="254"/>
        <v>0</v>
      </c>
      <c r="HUH462" s="143">
        <f t="shared" si="254"/>
        <v>0</v>
      </c>
      <c r="HUI462" s="143">
        <f t="shared" si="254"/>
        <v>0</v>
      </c>
      <c r="HUJ462" s="143">
        <f t="shared" si="254"/>
        <v>0</v>
      </c>
      <c r="HUK462" s="143">
        <f t="shared" si="254"/>
        <v>0</v>
      </c>
      <c r="HUL462" s="143">
        <f t="shared" si="254"/>
        <v>0</v>
      </c>
      <c r="HUM462" s="143">
        <f t="shared" si="254"/>
        <v>0</v>
      </c>
      <c r="HUN462" s="143">
        <f t="shared" si="254"/>
        <v>0</v>
      </c>
      <c r="HUO462" s="143">
        <f t="shared" si="254"/>
        <v>0</v>
      </c>
      <c r="HUP462" s="143">
        <f t="shared" si="254"/>
        <v>0</v>
      </c>
      <c r="HUQ462" s="143">
        <f t="shared" si="254"/>
        <v>0</v>
      </c>
      <c r="HUR462" s="143">
        <f t="shared" si="254"/>
        <v>0</v>
      </c>
      <c r="HUS462" s="143">
        <f t="shared" si="254"/>
        <v>0</v>
      </c>
      <c r="HUT462" s="143">
        <f t="shared" si="254"/>
        <v>0</v>
      </c>
      <c r="HUU462" s="143">
        <f t="shared" si="254"/>
        <v>0</v>
      </c>
      <c r="HUV462" s="143">
        <f t="shared" si="254"/>
        <v>0</v>
      </c>
      <c r="HUW462" s="143">
        <f t="shared" si="254"/>
        <v>0</v>
      </c>
      <c r="HUX462" s="143">
        <f t="shared" si="254"/>
        <v>0</v>
      </c>
      <c r="HUY462" s="143">
        <f t="shared" si="254"/>
        <v>0</v>
      </c>
      <c r="HUZ462" s="143">
        <f t="shared" si="254"/>
        <v>0</v>
      </c>
      <c r="HVA462" s="143">
        <f t="shared" si="254"/>
        <v>0</v>
      </c>
      <c r="HVB462" s="143">
        <f t="shared" si="254"/>
        <v>0</v>
      </c>
      <c r="HVC462" s="143">
        <f t="shared" si="254"/>
        <v>0</v>
      </c>
      <c r="HVD462" s="143">
        <f t="shared" si="254"/>
        <v>0</v>
      </c>
      <c r="HVE462" s="143">
        <f t="shared" si="254"/>
        <v>0</v>
      </c>
      <c r="HVF462" s="143">
        <f t="shared" si="254"/>
        <v>0</v>
      </c>
      <c r="HVG462" s="143">
        <f t="shared" si="254"/>
        <v>0</v>
      </c>
      <c r="HVH462" s="143">
        <f t="shared" si="254"/>
        <v>0</v>
      </c>
      <c r="HVI462" s="143">
        <f t="shared" si="254"/>
        <v>0</v>
      </c>
      <c r="HVJ462" s="143">
        <f t="shared" si="254"/>
        <v>0</v>
      </c>
      <c r="HVK462" s="143">
        <f t="shared" si="254"/>
        <v>0</v>
      </c>
      <c r="HVL462" s="143">
        <f t="shared" si="254"/>
        <v>0</v>
      </c>
      <c r="HVM462" s="143">
        <f t="shared" si="254"/>
        <v>0</v>
      </c>
      <c r="HVN462" s="143">
        <f t="shared" si="254"/>
        <v>0</v>
      </c>
      <c r="HVO462" s="143">
        <f t="shared" si="254"/>
        <v>0</v>
      </c>
      <c r="HVP462" s="143">
        <f t="shared" si="254"/>
        <v>0</v>
      </c>
      <c r="HVQ462" s="143">
        <f t="shared" si="254"/>
        <v>0</v>
      </c>
      <c r="HVR462" s="143">
        <f t="shared" si="254"/>
        <v>0</v>
      </c>
      <c r="HVS462" s="143">
        <f t="shared" si="254"/>
        <v>0</v>
      </c>
      <c r="HVT462" s="143">
        <f t="shared" si="254"/>
        <v>0</v>
      </c>
      <c r="HVU462" s="143">
        <f t="shared" si="254"/>
        <v>0</v>
      </c>
      <c r="HVV462" s="143">
        <f t="shared" si="254"/>
        <v>0</v>
      </c>
      <c r="HVW462" s="143">
        <f t="shared" si="254"/>
        <v>0</v>
      </c>
      <c r="HVX462" s="143">
        <f t="shared" si="254"/>
        <v>0</v>
      </c>
      <c r="HVY462" s="143">
        <f t="shared" si="254"/>
        <v>0</v>
      </c>
      <c r="HVZ462" s="143">
        <f t="shared" si="254"/>
        <v>0</v>
      </c>
      <c r="HWA462" s="143">
        <f t="shared" si="254"/>
        <v>0</v>
      </c>
      <c r="HWB462" s="143">
        <f t="shared" si="254"/>
        <v>0</v>
      </c>
      <c r="HWC462" s="143">
        <f t="shared" si="254"/>
        <v>0</v>
      </c>
      <c r="HWD462" s="143">
        <f t="shared" si="254"/>
        <v>0</v>
      </c>
      <c r="HWE462" s="143">
        <f t="shared" si="254"/>
        <v>0</v>
      </c>
      <c r="HWF462" s="143">
        <f t="shared" si="254"/>
        <v>0</v>
      </c>
      <c r="HWG462" s="143">
        <f t="shared" si="254"/>
        <v>0</v>
      </c>
      <c r="HWH462" s="143">
        <f t="shared" si="254"/>
        <v>0</v>
      </c>
      <c r="HWI462" s="143">
        <f t="shared" si="254"/>
        <v>0</v>
      </c>
      <c r="HWJ462" s="143">
        <f t="shared" si="254"/>
        <v>0</v>
      </c>
      <c r="HWK462" s="143">
        <f t="shared" si="254"/>
        <v>0</v>
      </c>
      <c r="HWL462" s="143">
        <f t="shared" si="254"/>
        <v>0</v>
      </c>
      <c r="HWM462" s="143">
        <f t="shared" si="254"/>
        <v>0</v>
      </c>
      <c r="HWN462" s="143">
        <f t="shared" si="254"/>
        <v>0</v>
      </c>
      <c r="HWO462" s="143">
        <f t="shared" ref="HWO462:HYZ462" si="255">HWO438</f>
        <v>0</v>
      </c>
      <c r="HWP462" s="143">
        <f t="shared" si="255"/>
        <v>0</v>
      </c>
      <c r="HWQ462" s="143">
        <f t="shared" si="255"/>
        <v>0</v>
      </c>
      <c r="HWR462" s="143">
        <f t="shared" si="255"/>
        <v>0</v>
      </c>
      <c r="HWS462" s="143">
        <f t="shared" si="255"/>
        <v>0</v>
      </c>
      <c r="HWT462" s="143">
        <f t="shared" si="255"/>
        <v>0</v>
      </c>
      <c r="HWU462" s="143">
        <f t="shared" si="255"/>
        <v>0</v>
      </c>
      <c r="HWV462" s="143">
        <f t="shared" si="255"/>
        <v>0</v>
      </c>
      <c r="HWW462" s="143">
        <f t="shared" si="255"/>
        <v>0</v>
      </c>
      <c r="HWX462" s="143">
        <f t="shared" si="255"/>
        <v>0</v>
      </c>
      <c r="HWY462" s="143">
        <f t="shared" si="255"/>
        <v>0</v>
      </c>
      <c r="HWZ462" s="143">
        <f t="shared" si="255"/>
        <v>0</v>
      </c>
      <c r="HXA462" s="143">
        <f t="shared" si="255"/>
        <v>0</v>
      </c>
      <c r="HXB462" s="143">
        <f t="shared" si="255"/>
        <v>0</v>
      </c>
      <c r="HXC462" s="143">
        <f t="shared" si="255"/>
        <v>0</v>
      </c>
      <c r="HXD462" s="143">
        <f t="shared" si="255"/>
        <v>0</v>
      </c>
      <c r="HXE462" s="143">
        <f t="shared" si="255"/>
        <v>0</v>
      </c>
      <c r="HXF462" s="143">
        <f t="shared" si="255"/>
        <v>0</v>
      </c>
      <c r="HXG462" s="143">
        <f t="shared" si="255"/>
        <v>0</v>
      </c>
      <c r="HXH462" s="143">
        <f t="shared" si="255"/>
        <v>0</v>
      </c>
      <c r="HXI462" s="143">
        <f t="shared" si="255"/>
        <v>0</v>
      </c>
      <c r="HXJ462" s="143">
        <f t="shared" si="255"/>
        <v>0</v>
      </c>
      <c r="HXK462" s="143">
        <f t="shared" si="255"/>
        <v>0</v>
      </c>
      <c r="HXL462" s="143">
        <f t="shared" si="255"/>
        <v>0</v>
      </c>
      <c r="HXM462" s="143">
        <f t="shared" si="255"/>
        <v>0</v>
      </c>
      <c r="HXN462" s="143">
        <f t="shared" si="255"/>
        <v>0</v>
      </c>
      <c r="HXO462" s="143">
        <f t="shared" si="255"/>
        <v>0</v>
      </c>
      <c r="HXP462" s="143">
        <f t="shared" si="255"/>
        <v>0</v>
      </c>
      <c r="HXQ462" s="143">
        <f t="shared" si="255"/>
        <v>0</v>
      </c>
      <c r="HXR462" s="143">
        <f t="shared" si="255"/>
        <v>0</v>
      </c>
      <c r="HXS462" s="143">
        <f t="shared" si="255"/>
        <v>0</v>
      </c>
      <c r="HXT462" s="143">
        <f t="shared" si="255"/>
        <v>0</v>
      </c>
      <c r="HXU462" s="143">
        <f t="shared" si="255"/>
        <v>0</v>
      </c>
      <c r="HXV462" s="143">
        <f t="shared" si="255"/>
        <v>0</v>
      </c>
      <c r="HXW462" s="143">
        <f t="shared" si="255"/>
        <v>0</v>
      </c>
      <c r="HXX462" s="143">
        <f t="shared" si="255"/>
        <v>0</v>
      </c>
      <c r="HXY462" s="143">
        <f t="shared" si="255"/>
        <v>0</v>
      </c>
      <c r="HXZ462" s="143">
        <f t="shared" si="255"/>
        <v>0</v>
      </c>
      <c r="HYA462" s="143">
        <f t="shared" si="255"/>
        <v>0</v>
      </c>
      <c r="HYB462" s="143">
        <f t="shared" si="255"/>
        <v>0</v>
      </c>
      <c r="HYC462" s="143">
        <f t="shared" si="255"/>
        <v>0</v>
      </c>
      <c r="HYD462" s="143">
        <f t="shared" si="255"/>
        <v>0</v>
      </c>
      <c r="HYE462" s="143">
        <f t="shared" si="255"/>
        <v>0</v>
      </c>
      <c r="HYF462" s="143">
        <f t="shared" si="255"/>
        <v>0</v>
      </c>
      <c r="HYG462" s="143">
        <f t="shared" si="255"/>
        <v>0</v>
      </c>
      <c r="HYH462" s="143">
        <f t="shared" si="255"/>
        <v>0</v>
      </c>
      <c r="HYI462" s="143">
        <f t="shared" si="255"/>
        <v>0</v>
      </c>
      <c r="HYJ462" s="143">
        <f t="shared" si="255"/>
        <v>0</v>
      </c>
      <c r="HYK462" s="143">
        <f t="shared" si="255"/>
        <v>0</v>
      </c>
      <c r="HYL462" s="143">
        <f t="shared" si="255"/>
        <v>0</v>
      </c>
      <c r="HYM462" s="143">
        <f t="shared" si="255"/>
        <v>0</v>
      </c>
      <c r="HYN462" s="143">
        <f t="shared" si="255"/>
        <v>0</v>
      </c>
      <c r="HYO462" s="143">
        <f t="shared" si="255"/>
        <v>0</v>
      </c>
      <c r="HYP462" s="143">
        <f t="shared" si="255"/>
        <v>0</v>
      </c>
      <c r="HYQ462" s="143">
        <f t="shared" si="255"/>
        <v>0</v>
      </c>
      <c r="HYR462" s="143">
        <f t="shared" si="255"/>
        <v>0</v>
      </c>
      <c r="HYS462" s="143">
        <f t="shared" si="255"/>
        <v>0</v>
      </c>
      <c r="HYT462" s="143">
        <f t="shared" si="255"/>
        <v>0</v>
      </c>
      <c r="HYU462" s="143">
        <f t="shared" si="255"/>
        <v>0</v>
      </c>
      <c r="HYV462" s="143">
        <f t="shared" si="255"/>
        <v>0</v>
      </c>
      <c r="HYW462" s="143">
        <f t="shared" si="255"/>
        <v>0</v>
      </c>
      <c r="HYX462" s="143">
        <f t="shared" si="255"/>
        <v>0</v>
      </c>
      <c r="HYY462" s="143">
        <f t="shared" si="255"/>
        <v>0</v>
      </c>
      <c r="HYZ462" s="143">
        <f t="shared" si="255"/>
        <v>0</v>
      </c>
      <c r="HZA462" s="143">
        <f t="shared" ref="HZA462:IBL462" si="256">HZA438</f>
        <v>0</v>
      </c>
      <c r="HZB462" s="143">
        <f t="shared" si="256"/>
        <v>0</v>
      </c>
      <c r="HZC462" s="143">
        <f t="shared" si="256"/>
        <v>0</v>
      </c>
      <c r="HZD462" s="143">
        <f t="shared" si="256"/>
        <v>0</v>
      </c>
      <c r="HZE462" s="143">
        <f t="shared" si="256"/>
        <v>0</v>
      </c>
      <c r="HZF462" s="143">
        <f t="shared" si="256"/>
        <v>0</v>
      </c>
      <c r="HZG462" s="143">
        <f t="shared" si="256"/>
        <v>0</v>
      </c>
      <c r="HZH462" s="143">
        <f t="shared" si="256"/>
        <v>0</v>
      </c>
      <c r="HZI462" s="143">
        <f t="shared" si="256"/>
        <v>0</v>
      </c>
      <c r="HZJ462" s="143">
        <f t="shared" si="256"/>
        <v>0</v>
      </c>
      <c r="HZK462" s="143">
        <f t="shared" si="256"/>
        <v>0</v>
      </c>
      <c r="HZL462" s="143">
        <f t="shared" si="256"/>
        <v>0</v>
      </c>
      <c r="HZM462" s="143">
        <f t="shared" si="256"/>
        <v>0</v>
      </c>
      <c r="HZN462" s="143">
        <f t="shared" si="256"/>
        <v>0</v>
      </c>
      <c r="HZO462" s="143">
        <f t="shared" si="256"/>
        <v>0</v>
      </c>
      <c r="HZP462" s="143">
        <f t="shared" si="256"/>
        <v>0</v>
      </c>
      <c r="HZQ462" s="143">
        <f t="shared" si="256"/>
        <v>0</v>
      </c>
      <c r="HZR462" s="143">
        <f t="shared" si="256"/>
        <v>0</v>
      </c>
      <c r="HZS462" s="143">
        <f t="shared" si="256"/>
        <v>0</v>
      </c>
      <c r="HZT462" s="143">
        <f t="shared" si="256"/>
        <v>0</v>
      </c>
      <c r="HZU462" s="143">
        <f t="shared" si="256"/>
        <v>0</v>
      </c>
      <c r="HZV462" s="143">
        <f t="shared" si="256"/>
        <v>0</v>
      </c>
      <c r="HZW462" s="143">
        <f t="shared" si="256"/>
        <v>0</v>
      </c>
      <c r="HZX462" s="143">
        <f t="shared" si="256"/>
        <v>0</v>
      </c>
      <c r="HZY462" s="143">
        <f t="shared" si="256"/>
        <v>0</v>
      </c>
      <c r="HZZ462" s="143">
        <f t="shared" si="256"/>
        <v>0</v>
      </c>
      <c r="IAA462" s="143">
        <f t="shared" si="256"/>
        <v>0</v>
      </c>
      <c r="IAB462" s="143">
        <f t="shared" si="256"/>
        <v>0</v>
      </c>
      <c r="IAC462" s="143">
        <f t="shared" si="256"/>
        <v>0</v>
      </c>
      <c r="IAD462" s="143">
        <f t="shared" si="256"/>
        <v>0</v>
      </c>
      <c r="IAE462" s="143">
        <f t="shared" si="256"/>
        <v>0</v>
      </c>
      <c r="IAF462" s="143">
        <f t="shared" si="256"/>
        <v>0</v>
      </c>
      <c r="IAG462" s="143">
        <f t="shared" si="256"/>
        <v>0</v>
      </c>
      <c r="IAH462" s="143">
        <f t="shared" si="256"/>
        <v>0</v>
      </c>
      <c r="IAI462" s="143">
        <f t="shared" si="256"/>
        <v>0</v>
      </c>
      <c r="IAJ462" s="143">
        <f t="shared" si="256"/>
        <v>0</v>
      </c>
      <c r="IAK462" s="143">
        <f t="shared" si="256"/>
        <v>0</v>
      </c>
      <c r="IAL462" s="143">
        <f t="shared" si="256"/>
        <v>0</v>
      </c>
      <c r="IAM462" s="143">
        <f t="shared" si="256"/>
        <v>0</v>
      </c>
      <c r="IAN462" s="143">
        <f t="shared" si="256"/>
        <v>0</v>
      </c>
      <c r="IAO462" s="143">
        <f t="shared" si="256"/>
        <v>0</v>
      </c>
      <c r="IAP462" s="143">
        <f t="shared" si="256"/>
        <v>0</v>
      </c>
      <c r="IAQ462" s="143">
        <f t="shared" si="256"/>
        <v>0</v>
      </c>
      <c r="IAR462" s="143">
        <f t="shared" si="256"/>
        <v>0</v>
      </c>
      <c r="IAS462" s="143">
        <f t="shared" si="256"/>
        <v>0</v>
      </c>
      <c r="IAT462" s="143">
        <f t="shared" si="256"/>
        <v>0</v>
      </c>
      <c r="IAU462" s="143">
        <f t="shared" si="256"/>
        <v>0</v>
      </c>
      <c r="IAV462" s="143">
        <f t="shared" si="256"/>
        <v>0</v>
      </c>
      <c r="IAW462" s="143">
        <f t="shared" si="256"/>
        <v>0</v>
      </c>
      <c r="IAX462" s="143">
        <f t="shared" si="256"/>
        <v>0</v>
      </c>
      <c r="IAY462" s="143">
        <f t="shared" si="256"/>
        <v>0</v>
      </c>
      <c r="IAZ462" s="143">
        <f t="shared" si="256"/>
        <v>0</v>
      </c>
      <c r="IBA462" s="143">
        <f t="shared" si="256"/>
        <v>0</v>
      </c>
      <c r="IBB462" s="143">
        <f t="shared" si="256"/>
        <v>0</v>
      </c>
      <c r="IBC462" s="143">
        <f t="shared" si="256"/>
        <v>0</v>
      </c>
      <c r="IBD462" s="143">
        <f t="shared" si="256"/>
        <v>0</v>
      </c>
      <c r="IBE462" s="143">
        <f t="shared" si="256"/>
        <v>0</v>
      </c>
      <c r="IBF462" s="143">
        <f t="shared" si="256"/>
        <v>0</v>
      </c>
      <c r="IBG462" s="143">
        <f t="shared" si="256"/>
        <v>0</v>
      </c>
      <c r="IBH462" s="143">
        <f t="shared" si="256"/>
        <v>0</v>
      </c>
      <c r="IBI462" s="143">
        <f t="shared" si="256"/>
        <v>0</v>
      </c>
      <c r="IBJ462" s="143">
        <f t="shared" si="256"/>
        <v>0</v>
      </c>
      <c r="IBK462" s="143">
        <f t="shared" si="256"/>
        <v>0</v>
      </c>
      <c r="IBL462" s="143">
        <f t="shared" si="256"/>
        <v>0</v>
      </c>
      <c r="IBM462" s="143">
        <f t="shared" ref="IBM462:IDX462" si="257">IBM438</f>
        <v>0</v>
      </c>
      <c r="IBN462" s="143">
        <f t="shared" si="257"/>
        <v>0</v>
      </c>
      <c r="IBO462" s="143">
        <f t="shared" si="257"/>
        <v>0</v>
      </c>
      <c r="IBP462" s="143">
        <f t="shared" si="257"/>
        <v>0</v>
      </c>
      <c r="IBQ462" s="143">
        <f t="shared" si="257"/>
        <v>0</v>
      </c>
      <c r="IBR462" s="143">
        <f t="shared" si="257"/>
        <v>0</v>
      </c>
      <c r="IBS462" s="143">
        <f t="shared" si="257"/>
        <v>0</v>
      </c>
      <c r="IBT462" s="143">
        <f t="shared" si="257"/>
        <v>0</v>
      </c>
      <c r="IBU462" s="143">
        <f t="shared" si="257"/>
        <v>0</v>
      </c>
      <c r="IBV462" s="143">
        <f t="shared" si="257"/>
        <v>0</v>
      </c>
      <c r="IBW462" s="143">
        <f t="shared" si="257"/>
        <v>0</v>
      </c>
      <c r="IBX462" s="143">
        <f t="shared" si="257"/>
        <v>0</v>
      </c>
      <c r="IBY462" s="143">
        <f t="shared" si="257"/>
        <v>0</v>
      </c>
      <c r="IBZ462" s="143">
        <f t="shared" si="257"/>
        <v>0</v>
      </c>
      <c r="ICA462" s="143">
        <f t="shared" si="257"/>
        <v>0</v>
      </c>
      <c r="ICB462" s="143">
        <f t="shared" si="257"/>
        <v>0</v>
      </c>
      <c r="ICC462" s="143">
        <f t="shared" si="257"/>
        <v>0</v>
      </c>
      <c r="ICD462" s="143">
        <f t="shared" si="257"/>
        <v>0</v>
      </c>
      <c r="ICE462" s="143">
        <f t="shared" si="257"/>
        <v>0</v>
      </c>
      <c r="ICF462" s="143">
        <f t="shared" si="257"/>
        <v>0</v>
      </c>
      <c r="ICG462" s="143">
        <f t="shared" si="257"/>
        <v>0</v>
      </c>
      <c r="ICH462" s="143">
        <f t="shared" si="257"/>
        <v>0</v>
      </c>
      <c r="ICI462" s="143">
        <f t="shared" si="257"/>
        <v>0</v>
      </c>
      <c r="ICJ462" s="143">
        <f t="shared" si="257"/>
        <v>0</v>
      </c>
      <c r="ICK462" s="143">
        <f t="shared" si="257"/>
        <v>0</v>
      </c>
      <c r="ICL462" s="143">
        <f t="shared" si="257"/>
        <v>0</v>
      </c>
      <c r="ICM462" s="143">
        <f t="shared" si="257"/>
        <v>0</v>
      </c>
      <c r="ICN462" s="143">
        <f t="shared" si="257"/>
        <v>0</v>
      </c>
      <c r="ICO462" s="143">
        <f t="shared" si="257"/>
        <v>0</v>
      </c>
      <c r="ICP462" s="143">
        <f t="shared" si="257"/>
        <v>0</v>
      </c>
      <c r="ICQ462" s="143">
        <f t="shared" si="257"/>
        <v>0</v>
      </c>
      <c r="ICR462" s="143">
        <f t="shared" si="257"/>
        <v>0</v>
      </c>
      <c r="ICS462" s="143">
        <f t="shared" si="257"/>
        <v>0</v>
      </c>
      <c r="ICT462" s="143">
        <f t="shared" si="257"/>
        <v>0</v>
      </c>
      <c r="ICU462" s="143">
        <f t="shared" si="257"/>
        <v>0</v>
      </c>
      <c r="ICV462" s="143">
        <f t="shared" si="257"/>
        <v>0</v>
      </c>
      <c r="ICW462" s="143">
        <f t="shared" si="257"/>
        <v>0</v>
      </c>
      <c r="ICX462" s="143">
        <f t="shared" si="257"/>
        <v>0</v>
      </c>
      <c r="ICY462" s="143">
        <f t="shared" si="257"/>
        <v>0</v>
      </c>
      <c r="ICZ462" s="143">
        <f t="shared" si="257"/>
        <v>0</v>
      </c>
      <c r="IDA462" s="143">
        <f t="shared" si="257"/>
        <v>0</v>
      </c>
      <c r="IDB462" s="143">
        <f t="shared" si="257"/>
        <v>0</v>
      </c>
      <c r="IDC462" s="143">
        <f t="shared" si="257"/>
        <v>0</v>
      </c>
      <c r="IDD462" s="143">
        <f t="shared" si="257"/>
        <v>0</v>
      </c>
      <c r="IDE462" s="143">
        <f t="shared" si="257"/>
        <v>0</v>
      </c>
      <c r="IDF462" s="143">
        <f t="shared" si="257"/>
        <v>0</v>
      </c>
      <c r="IDG462" s="143">
        <f t="shared" si="257"/>
        <v>0</v>
      </c>
      <c r="IDH462" s="143">
        <f t="shared" si="257"/>
        <v>0</v>
      </c>
      <c r="IDI462" s="143">
        <f t="shared" si="257"/>
        <v>0</v>
      </c>
      <c r="IDJ462" s="143">
        <f t="shared" si="257"/>
        <v>0</v>
      </c>
      <c r="IDK462" s="143">
        <f t="shared" si="257"/>
        <v>0</v>
      </c>
      <c r="IDL462" s="143">
        <f t="shared" si="257"/>
        <v>0</v>
      </c>
      <c r="IDM462" s="143">
        <f t="shared" si="257"/>
        <v>0</v>
      </c>
      <c r="IDN462" s="143">
        <f t="shared" si="257"/>
        <v>0</v>
      </c>
      <c r="IDO462" s="143">
        <f t="shared" si="257"/>
        <v>0</v>
      </c>
      <c r="IDP462" s="143">
        <f t="shared" si="257"/>
        <v>0</v>
      </c>
      <c r="IDQ462" s="143">
        <f t="shared" si="257"/>
        <v>0</v>
      </c>
      <c r="IDR462" s="143">
        <f t="shared" si="257"/>
        <v>0</v>
      </c>
      <c r="IDS462" s="143">
        <f t="shared" si="257"/>
        <v>0</v>
      </c>
      <c r="IDT462" s="143">
        <f t="shared" si="257"/>
        <v>0</v>
      </c>
      <c r="IDU462" s="143">
        <f t="shared" si="257"/>
        <v>0</v>
      </c>
      <c r="IDV462" s="143">
        <f t="shared" si="257"/>
        <v>0</v>
      </c>
      <c r="IDW462" s="143">
        <f t="shared" si="257"/>
        <v>0</v>
      </c>
      <c r="IDX462" s="143">
        <f t="shared" si="257"/>
        <v>0</v>
      </c>
      <c r="IDY462" s="143">
        <f t="shared" ref="IDY462:IGJ462" si="258">IDY438</f>
        <v>0</v>
      </c>
      <c r="IDZ462" s="143">
        <f t="shared" si="258"/>
        <v>0</v>
      </c>
      <c r="IEA462" s="143">
        <f t="shared" si="258"/>
        <v>0</v>
      </c>
      <c r="IEB462" s="143">
        <f t="shared" si="258"/>
        <v>0</v>
      </c>
      <c r="IEC462" s="143">
        <f t="shared" si="258"/>
        <v>0</v>
      </c>
      <c r="IED462" s="143">
        <f t="shared" si="258"/>
        <v>0</v>
      </c>
      <c r="IEE462" s="143">
        <f t="shared" si="258"/>
        <v>0</v>
      </c>
      <c r="IEF462" s="143">
        <f t="shared" si="258"/>
        <v>0</v>
      </c>
      <c r="IEG462" s="143">
        <f t="shared" si="258"/>
        <v>0</v>
      </c>
      <c r="IEH462" s="143">
        <f t="shared" si="258"/>
        <v>0</v>
      </c>
      <c r="IEI462" s="143">
        <f t="shared" si="258"/>
        <v>0</v>
      </c>
      <c r="IEJ462" s="143">
        <f t="shared" si="258"/>
        <v>0</v>
      </c>
      <c r="IEK462" s="143">
        <f t="shared" si="258"/>
        <v>0</v>
      </c>
      <c r="IEL462" s="143">
        <f t="shared" si="258"/>
        <v>0</v>
      </c>
      <c r="IEM462" s="143">
        <f t="shared" si="258"/>
        <v>0</v>
      </c>
      <c r="IEN462" s="143">
        <f t="shared" si="258"/>
        <v>0</v>
      </c>
      <c r="IEO462" s="143">
        <f t="shared" si="258"/>
        <v>0</v>
      </c>
      <c r="IEP462" s="143">
        <f t="shared" si="258"/>
        <v>0</v>
      </c>
      <c r="IEQ462" s="143">
        <f t="shared" si="258"/>
        <v>0</v>
      </c>
      <c r="IER462" s="143">
        <f t="shared" si="258"/>
        <v>0</v>
      </c>
      <c r="IES462" s="143">
        <f t="shared" si="258"/>
        <v>0</v>
      </c>
      <c r="IET462" s="143">
        <f t="shared" si="258"/>
        <v>0</v>
      </c>
      <c r="IEU462" s="143">
        <f t="shared" si="258"/>
        <v>0</v>
      </c>
      <c r="IEV462" s="143">
        <f t="shared" si="258"/>
        <v>0</v>
      </c>
      <c r="IEW462" s="143">
        <f t="shared" si="258"/>
        <v>0</v>
      </c>
      <c r="IEX462" s="143">
        <f t="shared" si="258"/>
        <v>0</v>
      </c>
      <c r="IEY462" s="143">
        <f t="shared" si="258"/>
        <v>0</v>
      </c>
      <c r="IEZ462" s="143">
        <f t="shared" si="258"/>
        <v>0</v>
      </c>
      <c r="IFA462" s="143">
        <f t="shared" si="258"/>
        <v>0</v>
      </c>
      <c r="IFB462" s="143">
        <f t="shared" si="258"/>
        <v>0</v>
      </c>
      <c r="IFC462" s="143">
        <f t="shared" si="258"/>
        <v>0</v>
      </c>
      <c r="IFD462" s="143">
        <f t="shared" si="258"/>
        <v>0</v>
      </c>
      <c r="IFE462" s="143">
        <f t="shared" si="258"/>
        <v>0</v>
      </c>
      <c r="IFF462" s="143">
        <f t="shared" si="258"/>
        <v>0</v>
      </c>
      <c r="IFG462" s="143">
        <f t="shared" si="258"/>
        <v>0</v>
      </c>
      <c r="IFH462" s="143">
        <f t="shared" si="258"/>
        <v>0</v>
      </c>
      <c r="IFI462" s="143">
        <f t="shared" si="258"/>
        <v>0</v>
      </c>
      <c r="IFJ462" s="143">
        <f t="shared" si="258"/>
        <v>0</v>
      </c>
      <c r="IFK462" s="143">
        <f t="shared" si="258"/>
        <v>0</v>
      </c>
      <c r="IFL462" s="143">
        <f t="shared" si="258"/>
        <v>0</v>
      </c>
      <c r="IFM462" s="143">
        <f t="shared" si="258"/>
        <v>0</v>
      </c>
      <c r="IFN462" s="143">
        <f t="shared" si="258"/>
        <v>0</v>
      </c>
      <c r="IFO462" s="143">
        <f t="shared" si="258"/>
        <v>0</v>
      </c>
      <c r="IFP462" s="143">
        <f t="shared" si="258"/>
        <v>0</v>
      </c>
      <c r="IFQ462" s="143">
        <f t="shared" si="258"/>
        <v>0</v>
      </c>
      <c r="IFR462" s="143">
        <f t="shared" si="258"/>
        <v>0</v>
      </c>
      <c r="IFS462" s="143">
        <f t="shared" si="258"/>
        <v>0</v>
      </c>
      <c r="IFT462" s="143">
        <f t="shared" si="258"/>
        <v>0</v>
      </c>
      <c r="IFU462" s="143">
        <f t="shared" si="258"/>
        <v>0</v>
      </c>
      <c r="IFV462" s="143">
        <f t="shared" si="258"/>
        <v>0</v>
      </c>
      <c r="IFW462" s="143">
        <f t="shared" si="258"/>
        <v>0</v>
      </c>
      <c r="IFX462" s="143">
        <f t="shared" si="258"/>
        <v>0</v>
      </c>
      <c r="IFY462" s="143">
        <f t="shared" si="258"/>
        <v>0</v>
      </c>
      <c r="IFZ462" s="143">
        <f t="shared" si="258"/>
        <v>0</v>
      </c>
      <c r="IGA462" s="143">
        <f t="shared" si="258"/>
        <v>0</v>
      </c>
      <c r="IGB462" s="143">
        <f t="shared" si="258"/>
        <v>0</v>
      </c>
      <c r="IGC462" s="143">
        <f t="shared" si="258"/>
        <v>0</v>
      </c>
      <c r="IGD462" s="143">
        <f t="shared" si="258"/>
        <v>0</v>
      </c>
      <c r="IGE462" s="143">
        <f t="shared" si="258"/>
        <v>0</v>
      </c>
      <c r="IGF462" s="143">
        <f t="shared" si="258"/>
        <v>0</v>
      </c>
      <c r="IGG462" s="143">
        <f t="shared" si="258"/>
        <v>0</v>
      </c>
      <c r="IGH462" s="143">
        <f t="shared" si="258"/>
        <v>0</v>
      </c>
      <c r="IGI462" s="143">
        <f t="shared" si="258"/>
        <v>0</v>
      </c>
      <c r="IGJ462" s="143">
        <f t="shared" si="258"/>
        <v>0</v>
      </c>
      <c r="IGK462" s="143">
        <f t="shared" ref="IGK462:IIV462" si="259">IGK438</f>
        <v>0</v>
      </c>
      <c r="IGL462" s="143">
        <f t="shared" si="259"/>
        <v>0</v>
      </c>
      <c r="IGM462" s="143">
        <f t="shared" si="259"/>
        <v>0</v>
      </c>
      <c r="IGN462" s="143">
        <f t="shared" si="259"/>
        <v>0</v>
      </c>
      <c r="IGO462" s="143">
        <f t="shared" si="259"/>
        <v>0</v>
      </c>
      <c r="IGP462" s="143">
        <f t="shared" si="259"/>
        <v>0</v>
      </c>
      <c r="IGQ462" s="143">
        <f t="shared" si="259"/>
        <v>0</v>
      </c>
      <c r="IGR462" s="143">
        <f t="shared" si="259"/>
        <v>0</v>
      </c>
      <c r="IGS462" s="143">
        <f t="shared" si="259"/>
        <v>0</v>
      </c>
      <c r="IGT462" s="143">
        <f t="shared" si="259"/>
        <v>0</v>
      </c>
      <c r="IGU462" s="143">
        <f t="shared" si="259"/>
        <v>0</v>
      </c>
      <c r="IGV462" s="143">
        <f t="shared" si="259"/>
        <v>0</v>
      </c>
      <c r="IGW462" s="143">
        <f t="shared" si="259"/>
        <v>0</v>
      </c>
      <c r="IGX462" s="143">
        <f t="shared" si="259"/>
        <v>0</v>
      </c>
      <c r="IGY462" s="143">
        <f t="shared" si="259"/>
        <v>0</v>
      </c>
      <c r="IGZ462" s="143">
        <f t="shared" si="259"/>
        <v>0</v>
      </c>
      <c r="IHA462" s="143">
        <f t="shared" si="259"/>
        <v>0</v>
      </c>
      <c r="IHB462" s="143">
        <f t="shared" si="259"/>
        <v>0</v>
      </c>
      <c r="IHC462" s="143">
        <f t="shared" si="259"/>
        <v>0</v>
      </c>
      <c r="IHD462" s="143">
        <f t="shared" si="259"/>
        <v>0</v>
      </c>
      <c r="IHE462" s="143">
        <f t="shared" si="259"/>
        <v>0</v>
      </c>
      <c r="IHF462" s="143">
        <f t="shared" si="259"/>
        <v>0</v>
      </c>
      <c r="IHG462" s="143">
        <f t="shared" si="259"/>
        <v>0</v>
      </c>
      <c r="IHH462" s="143">
        <f t="shared" si="259"/>
        <v>0</v>
      </c>
      <c r="IHI462" s="143">
        <f t="shared" si="259"/>
        <v>0</v>
      </c>
      <c r="IHJ462" s="143">
        <f t="shared" si="259"/>
        <v>0</v>
      </c>
      <c r="IHK462" s="143">
        <f t="shared" si="259"/>
        <v>0</v>
      </c>
      <c r="IHL462" s="143">
        <f t="shared" si="259"/>
        <v>0</v>
      </c>
      <c r="IHM462" s="143">
        <f t="shared" si="259"/>
        <v>0</v>
      </c>
      <c r="IHN462" s="143">
        <f t="shared" si="259"/>
        <v>0</v>
      </c>
      <c r="IHO462" s="143">
        <f t="shared" si="259"/>
        <v>0</v>
      </c>
      <c r="IHP462" s="143">
        <f t="shared" si="259"/>
        <v>0</v>
      </c>
      <c r="IHQ462" s="143">
        <f t="shared" si="259"/>
        <v>0</v>
      </c>
      <c r="IHR462" s="143">
        <f t="shared" si="259"/>
        <v>0</v>
      </c>
      <c r="IHS462" s="143">
        <f t="shared" si="259"/>
        <v>0</v>
      </c>
      <c r="IHT462" s="143">
        <f t="shared" si="259"/>
        <v>0</v>
      </c>
      <c r="IHU462" s="143">
        <f t="shared" si="259"/>
        <v>0</v>
      </c>
      <c r="IHV462" s="143">
        <f t="shared" si="259"/>
        <v>0</v>
      </c>
      <c r="IHW462" s="143">
        <f t="shared" si="259"/>
        <v>0</v>
      </c>
      <c r="IHX462" s="143">
        <f t="shared" si="259"/>
        <v>0</v>
      </c>
      <c r="IHY462" s="143">
        <f t="shared" si="259"/>
        <v>0</v>
      </c>
      <c r="IHZ462" s="143">
        <f t="shared" si="259"/>
        <v>0</v>
      </c>
      <c r="IIA462" s="143">
        <f t="shared" si="259"/>
        <v>0</v>
      </c>
      <c r="IIB462" s="143">
        <f t="shared" si="259"/>
        <v>0</v>
      </c>
      <c r="IIC462" s="143">
        <f t="shared" si="259"/>
        <v>0</v>
      </c>
      <c r="IID462" s="143">
        <f t="shared" si="259"/>
        <v>0</v>
      </c>
      <c r="IIE462" s="143">
        <f t="shared" si="259"/>
        <v>0</v>
      </c>
      <c r="IIF462" s="143">
        <f t="shared" si="259"/>
        <v>0</v>
      </c>
      <c r="IIG462" s="143">
        <f t="shared" si="259"/>
        <v>0</v>
      </c>
      <c r="IIH462" s="143">
        <f t="shared" si="259"/>
        <v>0</v>
      </c>
      <c r="III462" s="143">
        <f t="shared" si="259"/>
        <v>0</v>
      </c>
      <c r="IIJ462" s="143">
        <f t="shared" si="259"/>
        <v>0</v>
      </c>
      <c r="IIK462" s="143">
        <f t="shared" si="259"/>
        <v>0</v>
      </c>
      <c r="IIL462" s="143">
        <f t="shared" si="259"/>
        <v>0</v>
      </c>
      <c r="IIM462" s="143">
        <f t="shared" si="259"/>
        <v>0</v>
      </c>
      <c r="IIN462" s="143">
        <f t="shared" si="259"/>
        <v>0</v>
      </c>
      <c r="IIO462" s="143">
        <f t="shared" si="259"/>
        <v>0</v>
      </c>
      <c r="IIP462" s="143">
        <f t="shared" si="259"/>
        <v>0</v>
      </c>
      <c r="IIQ462" s="143">
        <f t="shared" si="259"/>
        <v>0</v>
      </c>
      <c r="IIR462" s="143">
        <f t="shared" si="259"/>
        <v>0</v>
      </c>
      <c r="IIS462" s="143">
        <f t="shared" si="259"/>
        <v>0</v>
      </c>
      <c r="IIT462" s="143">
        <f t="shared" si="259"/>
        <v>0</v>
      </c>
      <c r="IIU462" s="143">
        <f t="shared" si="259"/>
        <v>0</v>
      </c>
      <c r="IIV462" s="143">
        <f t="shared" si="259"/>
        <v>0</v>
      </c>
      <c r="IIW462" s="143">
        <f t="shared" ref="IIW462:ILH462" si="260">IIW438</f>
        <v>0</v>
      </c>
      <c r="IIX462" s="143">
        <f t="shared" si="260"/>
        <v>0</v>
      </c>
      <c r="IIY462" s="143">
        <f t="shared" si="260"/>
        <v>0</v>
      </c>
      <c r="IIZ462" s="143">
        <f t="shared" si="260"/>
        <v>0</v>
      </c>
      <c r="IJA462" s="143">
        <f t="shared" si="260"/>
        <v>0</v>
      </c>
      <c r="IJB462" s="143">
        <f t="shared" si="260"/>
        <v>0</v>
      </c>
      <c r="IJC462" s="143">
        <f t="shared" si="260"/>
        <v>0</v>
      </c>
      <c r="IJD462" s="143">
        <f t="shared" si="260"/>
        <v>0</v>
      </c>
      <c r="IJE462" s="143">
        <f t="shared" si="260"/>
        <v>0</v>
      </c>
      <c r="IJF462" s="143">
        <f t="shared" si="260"/>
        <v>0</v>
      </c>
      <c r="IJG462" s="143">
        <f t="shared" si="260"/>
        <v>0</v>
      </c>
      <c r="IJH462" s="143">
        <f t="shared" si="260"/>
        <v>0</v>
      </c>
      <c r="IJI462" s="143">
        <f t="shared" si="260"/>
        <v>0</v>
      </c>
      <c r="IJJ462" s="143">
        <f t="shared" si="260"/>
        <v>0</v>
      </c>
      <c r="IJK462" s="143">
        <f t="shared" si="260"/>
        <v>0</v>
      </c>
      <c r="IJL462" s="143">
        <f t="shared" si="260"/>
        <v>0</v>
      </c>
      <c r="IJM462" s="143">
        <f t="shared" si="260"/>
        <v>0</v>
      </c>
      <c r="IJN462" s="143">
        <f t="shared" si="260"/>
        <v>0</v>
      </c>
      <c r="IJO462" s="143">
        <f t="shared" si="260"/>
        <v>0</v>
      </c>
      <c r="IJP462" s="143">
        <f t="shared" si="260"/>
        <v>0</v>
      </c>
      <c r="IJQ462" s="143">
        <f t="shared" si="260"/>
        <v>0</v>
      </c>
      <c r="IJR462" s="143">
        <f t="shared" si="260"/>
        <v>0</v>
      </c>
      <c r="IJS462" s="143">
        <f t="shared" si="260"/>
        <v>0</v>
      </c>
      <c r="IJT462" s="143">
        <f t="shared" si="260"/>
        <v>0</v>
      </c>
      <c r="IJU462" s="143">
        <f t="shared" si="260"/>
        <v>0</v>
      </c>
      <c r="IJV462" s="143">
        <f t="shared" si="260"/>
        <v>0</v>
      </c>
      <c r="IJW462" s="143">
        <f t="shared" si="260"/>
        <v>0</v>
      </c>
      <c r="IJX462" s="143">
        <f t="shared" si="260"/>
        <v>0</v>
      </c>
      <c r="IJY462" s="143">
        <f t="shared" si="260"/>
        <v>0</v>
      </c>
      <c r="IJZ462" s="143">
        <f t="shared" si="260"/>
        <v>0</v>
      </c>
      <c r="IKA462" s="143">
        <f t="shared" si="260"/>
        <v>0</v>
      </c>
      <c r="IKB462" s="143">
        <f t="shared" si="260"/>
        <v>0</v>
      </c>
      <c r="IKC462" s="143">
        <f t="shared" si="260"/>
        <v>0</v>
      </c>
      <c r="IKD462" s="143">
        <f t="shared" si="260"/>
        <v>0</v>
      </c>
      <c r="IKE462" s="143">
        <f t="shared" si="260"/>
        <v>0</v>
      </c>
      <c r="IKF462" s="143">
        <f t="shared" si="260"/>
        <v>0</v>
      </c>
      <c r="IKG462" s="143">
        <f t="shared" si="260"/>
        <v>0</v>
      </c>
      <c r="IKH462" s="143">
        <f t="shared" si="260"/>
        <v>0</v>
      </c>
      <c r="IKI462" s="143">
        <f t="shared" si="260"/>
        <v>0</v>
      </c>
      <c r="IKJ462" s="143">
        <f t="shared" si="260"/>
        <v>0</v>
      </c>
      <c r="IKK462" s="143">
        <f t="shared" si="260"/>
        <v>0</v>
      </c>
      <c r="IKL462" s="143">
        <f t="shared" si="260"/>
        <v>0</v>
      </c>
      <c r="IKM462" s="143">
        <f t="shared" si="260"/>
        <v>0</v>
      </c>
      <c r="IKN462" s="143">
        <f t="shared" si="260"/>
        <v>0</v>
      </c>
      <c r="IKO462" s="143">
        <f t="shared" si="260"/>
        <v>0</v>
      </c>
      <c r="IKP462" s="143">
        <f t="shared" si="260"/>
        <v>0</v>
      </c>
      <c r="IKQ462" s="143">
        <f t="shared" si="260"/>
        <v>0</v>
      </c>
      <c r="IKR462" s="143">
        <f t="shared" si="260"/>
        <v>0</v>
      </c>
      <c r="IKS462" s="143">
        <f t="shared" si="260"/>
        <v>0</v>
      </c>
      <c r="IKT462" s="143">
        <f t="shared" si="260"/>
        <v>0</v>
      </c>
      <c r="IKU462" s="143">
        <f t="shared" si="260"/>
        <v>0</v>
      </c>
      <c r="IKV462" s="143">
        <f t="shared" si="260"/>
        <v>0</v>
      </c>
      <c r="IKW462" s="143">
        <f t="shared" si="260"/>
        <v>0</v>
      </c>
      <c r="IKX462" s="143">
        <f t="shared" si="260"/>
        <v>0</v>
      </c>
      <c r="IKY462" s="143">
        <f t="shared" si="260"/>
        <v>0</v>
      </c>
      <c r="IKZ462" s="143">
        <f t="shared" si="260"/>
        <v>0</v>
      </c>
      <c r="ILA462" s="143">
        <f t="shared" si="260"/>
        <v>0</v>
      </c>
      <c r="ILB462" s="143">
        <f t="shared" si="260"/>
        <v>0</v>
      </c>
      <c r="ILC462" s="143">
        <f t="shared" si="260"/>
        <v>0</v>
      </c>
      <c r="ILD462" s="143">
        <f t="shared" si="260"/>
        <v>0</v>
      </c>
      <c r="ILE462" s="143">
        <f t="shared" si="260"/>
        <v>0</v>
      </c>
      <c r="ILF462" s="143">
        <f t="shared" si="260"/>
        <v>0</v>
      </c>
      <c r="ILG462" s="143">
        <f t="shared" si="260"/>
        <v>0</v>
      </c>
      <c r="ILH462" s="143">
        <f t="shared" si="260"/>
        <v>0</v>
      </c>
      <c r="ILI462" s="143">
        <f t="shared" ref="ILI462:INT462" si="261">ILI438</f>
        <v>0</v>
      </c>
      <c r="ILJ462" s="143">
        <f t="shared" si="261"/>
        <v>0</v>
      </c>
      <c r="ILK462" s="143">
        <f t="shared" si="261"/>
        <v>0</v>
      </c>
      <c r="ILL462" s="143">
        <f t="shared" si="261"/>
        <v>0</v>
      </c>
      <c r="ILM462" s="143">
        <f t="shared" si="261"/>
        <v>0</v>
      </c>
      <c r="ILN462" s="143">
        <f t="shared" si="261"/>
        <v>0</v>
      </c>
      <c r="ILO462" s="143">
        <f t="shared" si="261"/>
        <v>0</v>
      </c>
      <c r="ILP462" s="143">
        <f t="shared" si="261"/>
        <v>0</v>
      </c>
      <c r="ILQ462" s="143">
        <f t="shared" si="261"/>
        <v>0</v>
      </c>
      <c r="ILR462" s="143">
        <f t="shared" si="261"/>
        <v>0</v>
      </c>
      <c r="ILS462" s="143">
        <f t="shared" si="261"/>
        <v>0</v>
      </c>
      <c r="ILT462" s="143">
        <f t="shared" si="261"/>
        <v>0</v>
      </c>
      <c r="ILU462" s="143">
        <f t="shared" si="261"/>
        <v>0</v>
      </c>
      <c r="ILV462" s="143">
        <f t="shared" si="261"/>
        <v>0</v>
      </c>
      <c r="ILW462" s="143">
        <f t="shared" si="261"/>
        <v>0</v>
      </c>
      <c r="ILX462" s="143">
        <f t="shared" si="261"/>
        <v>0</v>
      </c>
      <c r="ILY462" s="143">
        <f t="shared" si="261"/>
        <v>0</v>
      </c>
      <c r="ILZ462" s="143">
        <f t="shared" si="261"/>
        <v>0</v>
      </c>
      <c r="IMA462" s="143">
        <f t="shared" si="261"/>
        <v>0</v>
      </c>
      <c r="IMB462" s="143">
        <f t="shared" si="261"/>
        <v>0</v>
      </c>
      <c r="IMC462" s="143">
        <f t="shared" si="261"/>
        <v>0</v>
      </c>
      <c r="IMD462" s="143">
        <f t="shared" si="261"/>
        <v>0</v>
      </c>
      <c r="IME462" s="143">
        <f t="shared" si="261"/>
        <v>0</v>
      </c>
      <c r="IMF462" s="143">
        <f t="shared" si="261"/>
        <v>0</v>
      </c>
      <c r="IMG462" s="143">
        <f t="shared" si="261"/>
        <v>0</v>
      </c>
      <c r="IMH462" s="143">
        <f t="shared" si="261"/>
        <v>0</v>
      </c>
      <c r="IMI462" s="143">
        <f t="shared" si="261"/>
        <v>0</v>
      </c>
      <c r="IMJ462" s="143">
        <f t="shared" si="261"/>
        <v>0</v>
      </c>
      <c r="IMK462" s="143">
        <f t="shared" si="261"/>
        <v>0</v>
      </c>
      <c r="IML462" s="143">
        <f t="shared" si="261"/>
        <v>0</v>
      </c>
      <c r="IMM462" s="143">
        <f t="shared" si="261"/>
        <v>0</v>
      </c>
      <c r="IMN462" s="143">
        <f t="shared" si="261"/>
        <v>0</v>
      </c>
      <c r="IMO462" s="143">
        <f t="shared" si="261"/>
        <v>0</v>
      </c>
      <c r="IMP462" s="143">
        <f t="shared" si="261"/>
        <v>0</v>
      </c>
      <c r="IMQ462" s="143">
        <f t="shared" si="261"/>
        <v>0</v>
      </c>
      <c r="IMR462" s="143">
        <f t="shared" si="261"/>
        <v>0</v>
      </c>
      <c r="IMS462" s="143">
        <f t="shared" si="261"/>
        <v>0</v>
      </c>
      <c r="IMT462" s="143">
        <f t="shared" si="261"/>
        <v>0</v>
      </c>
      <c r="IMU462" s="143">
        <f t="shared" si="261"/>
        <v>0</v>
      </c>
      <c r="IMV462" s="143">
        <f t="shared" si="261"/>
        <v>0</v>
      </c>
      <c r="IMW462" s="143">
        <f t="shared" si="261"/>
        <v>0</v>
      </c>
      <c r="IMX462" s="143">
        <f t="shared" si="261"/>
        <v>0</v>
      </c>
      <c r="IMY462" s="143">
        <f t="shared" si="261"/>
        <v>0</v>
      </c>
      <c r="IMZ462" s="143">
        <f t="shared" si="261"/>
        <v>0</v>
      </c>
      <c r="INA462" s="143">
        <f t="shared" si="261"/>
        <v>0</v>
      </c>
      <c r="INB462" s="143">
        <f t="shared" si="261"/>
        <v>0</v>
      </c>
      <c r="INC462" s="143">
        <f t="shared" si="261"/>
        <v>0</v>
      </c>
      <c r="IND462" s="143">
        <f t="shared" si="261"/>
        <v>0</v>
      </c>
      <c r="INE462" s="143">
        <f t="shared" si="261"/>
        <v>0</v>
      </c>
      <c r="INF462" s="143">
        <f t="shared" si="261"/>
        <v>0</v>
      </c>
      <c r="ING462" s="143">
        <f t="shared" si="261"/>
        <v>0</v>
      </c>
      <c r="INH462" s="143">
        <f t="shared" si="261"/>
        <v>0</v>
      </c>
      <c r="INI462" s="143">
        <f t="shared" si="261"/>
        <v>0</v>
      </c>
      <c r="INJ462" s="143">
        <f t="shared" si="261"/>
        <v>0</v>
      </c>
      <c r="INK462" s="143">
        <f t="shared" si="261"/>
        <v>0</v>
      </c>
      <c r="INL462" s="143">
        <f t="shared" si="261"/>
        <v>0</v>
      </c>
      <c r="INM462" s="143">
        <f t="shared" si="261"/>
        <v>0</v>
      </c>
      <c r="INN462" s="143">
        <f t="shared" si="261"/>
        <v>0</v>
      </c>
      <c r="INO462" s="143">
        <f t="shared" si="261"/>
        <v>0</v>
      </c>
      <c r="INP462" s="143">
        <f t="shared" si="261"/>
        <v>0</v>
      </c>
      <c r="INQ462" s="143">
        <f t="shared" si="261"/>
        <v>0</v>
      </c>
      <c r="INR462" s="143">
        <f t="shared" si="261"/>
        <v>0</v>
      </c>
      <c r="INS462" s="143">
        <f t="shared" si="261"/>
        <v>0</v>
      </c>
      <c r="INT462" s="143">
        <f t="shared" si="261"/>
        <v>0</v>
      </c>
      <c r="INU462" s="143">
        <f t="shared" ref="INU462:IQF462" si="262">INU438</f>
        <v>0</v>
      </c>
      <c r="INV462" s="143">
        <f t="shared" si="262"/>
        <v>0</v>
      </c>
      <c r="INW462" s="143">
        <f t="shared" si="262"/>
        <v>0</v>
      </c>
      <c r="INX462" s="143">
        <f t="shared" si="262"/>
        <v>0</v>
      </c>
      <c r="INY462" s="143">
        <f t="shared" si="262"/>
        <v>0</v>
      </c>
      <c r="INZ462" s="143">
        <f t="shared" si="262"/>
        <v>0</v>
      </c>
      <c r="IOA462" s="143">
        <f t="shared" si="262"/>
        <v>0</v>
      </c>
      <c r="IOB462" s="143">
        <f t="shared" si="262"/>
        <v>0</v>
      </c>
      <c r="IOC462" s="143">
        <f t="shared" si="262"/>
        <v>0</v>
      </c>
      <c r="IOD462" s="143">
        <f t="shared" si="262"/>
        <v>0</v>
      </c>
      <c r="IOE462" s="143">
        <f t="shared" si="262"/>
        <v>0</v>
      </c>
      <c r="IOF462" s="143">
        <f t="shared" si="262"/>
        <v>0</v>
      </c>
      <c r="IOG462" s="143">
        <f t="shared" si="262"/>
        <v>0</v>
      </c>
      <c r="IOH462" s="143">
        <f t="shared" si="262"/>
        <v>0</v>
      </c>
      <c r="IOI462" s="143">
        <f t="shared" si="262"/>
        <v>0</v>
      </c>
      <c r="IOJ462" s="143">
        <f t="shared" si="262"/>
        <v>0</v>
      </c>
      <c r="IOK462" s="143">
        <f t="shared" si="262"/>
        <v>0</v>
      </c>
      <c r="IOL462" s="143">
        <f t="shared" si="262"/>
        <v>0</v>
      </c>
      <c r="IOM462" s="143">
        <f t="shared" si="262"/>
        <v>0</v>
      </c>
      <c r="ION462" s="143">
        <f t="shared" si="262"/>
        <v>0</v>
      </c>
      <c r="IOO462" s="143">
        <f t="shared" si="262"/>
        <v>0</v>
      </c>
      <c r="IOP462" s="143">
        <f t="shared" si="262"/>
        <v>0</v>
      </c>
      <c r="IOQ462" s="143">
        <f t="shared" si="262"/>
        <v>0</v>
      </c>
      <c r="IOR462" s="143">
        <f t="shared" si="262"/>
        <v>0</v>
      </c>
      <c r="IOS462" s="143">
        <f t="shared" si="262"/>
        <v>0</v>
      </c>
      <c r="IOT462" s="143">
        <f t="shared" si="262"/>
        <v>0</v>
      </c>
      <c r="IOU462" s="143">
        <f t="shared" si="262"/>
        <v>0</v>
      </c>
      <c r="IOV462" s="143">
        <f t="shared" si="262"/>
        <v>0</v>
      </c>
      <c r="IOW462" s="143">
        <f t="shared" si="262"/>
        <v>0</v>
      </c>
      <c r="IOX462" s="143">
        <f t="shared" si="262"/>
        <v>0</v>
      </c>
      <c r="IOY462" s="143">
        <f t="shared" si="262"/>
        <v>0</v>
      </c>
      <c r="IOZ462" s="143">
        <f t="shared" si="262"/>
        <v>0</v>
      </c>
      <c r="IPA462" s="143">
        <f t="shared" si="262"/>
        <v>0</v>
      </c>
      <c r="IPB462" s="143">
        <f t="shared" si="262"/>
        <v>0</v>
      </c>
      <c r="IPC462" s="143">
        <f t="shared" si="262"/>
        <v>0</v>
      </c>
      <c r="IPD462" s="143">
        <f t="shared" si="262"/>
        <v>0</v>
      </c>
      <c r="IPE462" s="143">
        <f t="shared" si="262"/>
        <v>0</v>
      </c>
      <c r="IPF462" s="143">
        <f t="shared" si="262"/>
        <v>0</v>
      </c>
      <c r="IPG462" s="143">
        <f t="shared" si="262"/>
        <v>0</v>
      </c>
      <c r="IPH462" s="143">
        <f t="shared" si="262"/>
        <v>0</v>
      </c>
      <c r="IPI462" s="143">
        <f t="shared" si="262"/>
        <v>0</v>
      </c>
      <c r="IPJ462" s="143">
        <f t="shared" si="262"/>
        <v>0</v>
      </c>
      <c r="IPK462" s="143">
        <f t="shared" si="262"/>
        <v>0</v>
      </c>
      <c r="IPL462" s="143">
        <f t="shared" si="262"/>
        <v>0</v>
      </c>
      <c r="IPM462" s="143">
        <f t="shared" si="262"/>
        <v>0</v>
      </c>
      <c r="IPN462" s="143">
        <f t="shared" si="262"/>
        <v>0</v>
      </c>
      <c r="IPO462" s="143">
        <f t="shared" si="262"/>
        <v>0</v>
      </c>
      <c r="IPP462" s="143">
        <f t="shared" si="262"/>
        <v>0</v>
      </c>
      <c r="IPQ462" s="143">
        <f t="shared" si="262"/>
        <v>0</v>
      </c>
      <c r="IPR462" s="143">
        <f t="shared" si="262"/>
        <v>0</v>
      </c>
      <c r="IPS462" s="143">
        <f t="shared" si="262"/>
        <v>0</v>
      </c>
      <c r="IPT462" s="143">
        <f t="shared" si="262"/>
        <v>0</v>
      </c>
      <c r="IPU462" s="143">
        <f t="shared" si="262"/>
        <v>0</v>
      </c>
      <c r="IPV462" s="143">
        <f t="shared" si="262"/>
        <v>0</v>
      </c>
      <c r="IPW462" s="143">
        <f t="shared" si="262"/>
        <v>0</v>
      </c>
      <c r="IPX462" s="143">
        <f t="shared" si="262"/>
        <v>0</v>
      </c>
      <c r="IPY462" s="143">
        <f t="shared" si="262"/>
        <v>0</v>
      </c>
      <c r="IPZ462" s="143">
        <f t="shared" si="262"/>
        <v>0</v>
      </c>
      <c r="IQA462" s="143">
        <f t="shared" si="262"/>
        <v>0</v>
      </c>
      <c r="IQB462" s="143">
        <f t="shared" si="262"/>
        <v>0</v>
      </c>
      <c r="IQC462" s="143">
        <f t="shared" si="262"/>
        <v>0</v>
      </c>
      <c r="IQD462" s="143">
        <f t="shared" si="262"/>
        <v>0</v>
      </c>
      <c r="IQE462" s="143">
        <f t="shared" si="262"/>
        <v>0</v>
      </c>
      <c r="IQF462" s="143">
        <f t="shared" si="262"/>
        <v>0</v>
      </c>
      <c r="IQG462" s="143">
        <f t="shared" ref="IQG462:ISR462" si="263">IQG438</f>
        <v>0</v>
      </c>
      <c r="IQH462" s="143">
        <f t="shared" si="263"/>
        <v>0</v>
      </c>
      <c r="IQI462" s="143">
        <f t="shared" si="263"/>
        <v>0</v>
      </c>
      <c r="IQJ462" s="143">
        <f t="shared" si="263"/>
        <v>0</v>
      </c>
      <c r="IQK462" s="143">
        <f t="shared" si="263"/>
        <v>0</v>
      </c>
      <c r="IQL462" s="143">
        <f t="shared" si="263"/>
        <v>0</v>
      </c>
      <c r="IQM462" s="143">
        <f t="shared" si="263"/>
        <v>0</v>
      </c>
      <c r="IQN462" s="143">
        <f t="shared" si="263"/>
        <v>0</v>
      </c>
      <c r="IQO462" s="143">
        <f t="shared" si="263"/>
        <v>0</v>
      </c>
      <c r="IQP462" s="143">
        <f t="shared" si="263"/>
        <v>0</v>
      </c>
      <c r="IQQ462" s="143">
        <f t="shared" si="263"/>
        <v>0</v>
      </c>
      <c r="IQR462" s="143">
        <f t="shared" si="263"/>
        <v>0</v>
      </c>
      <c r="IQS462" s="143">
        <f t="shared" si="263"/>
        <v>0</v>
      </c>
      <c r="IQT462" s="143">
        <f t="shared" si="263"/>
        <v>0</v>
      </c>
      <c r="IQU462" s="143">
        <f t="shared" si="263"/>
        <v>0</v>
      </c>
      <c r="IQV462" s="143">
        <f t="shared" si="263"/>
        <v>0</v>
      </c>
      <c r="IQW462" s="143">
        <f t="shared" si="263"/>
        <v>0</v>
      </c>
      <c r="IQX462" s="143">
        <f t="shared" si="263"/>
        <v>0</v>
      </c>
      <c r="IQY462" s="143">
        <f t="shared" si="263"/>
        <v>0</v>
      </c>
      <c r="IQZ462" s="143">
        <f t="shared" si="263"/>
        <v>0</v>
      </c>
      <c r="IRA462" s="143">
        <f t="shared" si="263"/>
        <v>0</v>
      </c>
      <c r="IRB462" s="143">
        <f t="shared" si="263"/>
        <v>0</v>
      </c>
      <c r="IRC462" s="143">
        <f t="shared" si="263"/>
        <v>0</v>
      </c>
      <c r="IRD462" s="143">
        <f t="shared" si="263"/>
        <v>0</v>
      </c>
      <c r="IRE462" s="143">
        <f t="shared" si="263"/>
        <v>0</v>
      </c>
      <c r="IRF462" s="143">
        <f t="shared" si="263"/>
        <v>0</v>
      </c>
      <c r="IRG462" s="143">
        <f t="shared" si="263"/>
        <v>0</v>
      </c>
      <c r="IRH462" s="143">
        <f t="shared" si="263"/>
        <v>0</v>
      </c>
      <c r="IRI462" s="143">
        <f t="shared" si="263"/>
        <v>0</v>
      </c>
      <c r="IRJ462" s="143">
        <f t="shared" si="263"/>
        <v>0</v>
      </c>
      <c r="IRK462" s="143">
        <f t="shared" si="263"/>
        <v>0</v>
      </c>
      <c r="IRL462" s="143">
        <f t="shared" si="263"/>
        <v>0</v>
      </c>
      <c r="IRM462" s="143">
        <f t="shared" si="263"/>
        <v>0</v>
      </c>
      <c r="IRN462" s="143">
        <f t="shared" si="263"/>
        <v>0</v>
      </c>
      <c r="IRO462" s="143">
        <f t="shared" si="263"/>
        <v>0</v>
      </c>
      <c r="IRP462" s="143">
        <f t="shared" si="263"/>
        <v>0</v>
      </c>
      <c r="IRQ462" s="143">
        <f t="shared" si="263"/>
        <v>0</v>
      </c>
      <c r="IRR462" s="143">
        <f t="shared" si="263"/>
        <v>0</v>
      </c>
      <c r="IRS462" s="143">
        <f t="shared" si="263"/>
        <v>0</v>
      </c>
      <c r="IRT462" s="143">
        <f t="shared" si="263"/>
        <v>0</v>
      </c>
      <c r="IRU462" s="143">
        <f t="shared" si="263"/>
        <v>0</v>
      </c>
      <c r="IRV462" s="143">
        <f t="shared" si="263"/>
        <v>0</v>
      </c>
      <c r="IRW462" s="143">
        <f t="shared" si="263"/>
        <v>0</v>
      </c>
      <c r="IRX462" s="143">
        <f t="shared" si="263"/>
        <v>0</v>
      </c>
      <c r="IRY462" s="143">
        <f t="shared" si="263"/>
        <v>0</v>
      </c>
      <c r="IRZ462" s="143">
        <f t="shared" si="263"/>
        <v>0</v>
      </c>
      <c r="ISA462" s="143">
        <f t="shared" si="263"/>
        <v>0</v>
      </c>
      <c r="ISB462" s="143">
        <f t="shared" si="263"/>
        <v>0</v>
      </c>
      <c r="ISC462" s="143">
        <f t="shared" si="263"/>
        <v>0</v>
      </c>
      <c r="ISD462" s="143">
        <f t="shared" si="263"/>
        <v>0</v>
      </c>
      <c r="ISE462" s="143">
        <f t="shared" si="263"/>
        <v>0</v>
      </c>
      <c r="ISF462" s="143">
        <f t="shared" si="263"/>
        <v>0</v>
      </c>
      <c r="ISG462" s="143">
        <f t="shared" si="263"/>
        <v>0</v>
      </c>
      <c r="ISH462" s="143">
        <f t="shared" si="263"/>
        <v>0</v>
      </c>
      <c r="ISI462" s="143">
        <f t="shared" si="263"/>
        <v>0</v>
      </c>
      <c r="ISJ462" s="143">
        <f t="shared" si="263"/>
        <v>0</v>
      </c>
      <c r="ISK462" s="143">
        <f t="shared" si="263"/>
        <v>0</v>
      </c>
      <c r="ISL462" s="143">
        <f t="shared" si="263"/>
        <v>0</v>
      </c>
      <c r="ISM462" s="143">
        <f t="shared" si="263"/>
        <v>0</v>
      </c>
      <c r="ISN462" s="143">
        <f t="shared" si="263"/>
        <v>0</v>
      </c>
      <c r="ISO462" s="143">
        <f t="shared" si="263"/>
        <v>0</v>
      </c>
      <c r="ISP462" s="143">
        <f t="shared" si="263"/>
        <v>0</v>
      </c>
      <c r="ISQ462" s="143">
        <f t="shared" si="263"/>
        <v>0</v>
      </c>
      <c r="ISR462" s="143">
        <f t="shared" si="263"/>
        <v>0</v>
      </c>
      <c r="ISS462" s="143">
        <f t="shared" ref="ISS462:IVD462" si="264">ISS438</f>
        <v>0</v>
      </c>
      <c r="IST462" s="143">
        <f t="shared" si="264"/>
        <v>0</v>
      </c>
      <c r="ISU462" s="143">
        <f t="shared" si="264"/>
        <v>0</v>
      </c>
      <c r="ISV462" s="143">
        <f t="shared" si="264"/>
        <v>0</v>
      </c>
      <c r="ISW462" s="143">
        <f t="shared" si="264"/>
        <v>0</v>
      </c>
      <c r="ISX462" s="143">
        <f t="shared" si="264"/>
        <v>0</v>
      </c>
      <c r="ISY462" s="143">
        <f t="shared" si="264"/>
        <v>0</v>
      </c>
      <c r="ISZ462" s="143">
        <f t="shared" si="264"/>
        <v>0</v>
      </c>
      <c r="ITA462" s="143">
        <f t="shared" si="264"/>
        <v>0</v>
      </c>
      <c r="ITB462" s="143">
        <f t="shared" si="264"/>
        <v>0</v>
      </c>
      <c r="ITC462" s="143">
        <f t="shared" si="264"/>
        <v>0</v>
      </c>
      <c r="ITD462" s="143">
        <f t="shared" si="264"/>
        <v>0</v>
      </c>
      <c r="ITE462" s="143">
        <f t="shared" si="264"/>
        <v>0</v>
      </c>
      <c r="ITF462" s="143">
        <f t="shared" si="264"/>
        <v>0</v>
      </c>
      <c r="ITG462" s="143">
        <f t="shared" si="264"/>
        <v>0</v>
      </c>
      <c r="ITH462" s="143">
        <f t="shared" si="264"/>
        <v>0</v>
      </c>
      <c r="ITI462" s="143">
        <f t="shared" si="264"/>
        <v>0</v>
      </c>
      <c r="ITJ462" s="143">
        <f t="shared" si="264"/>
        <v>0</v>
      </c>
      <c r="ITK462" s="143">
        <f t="shared" si="264"/>
        <v>0</v>
      </c>
      <c r="ITL462" s="143">
        <f t="shared" si="264"/>
        <v>0</v>
      </c>
      <c r="ITM462" s="143">
        <f t="shared" si="264"/>
        <v>0</v>
      </c>
      <c r="ITN462" s="143">
        <f t="shared" si="264"/>
        <v>0</v>
      </c>
      <c r="ITO462" s="143">
        <f t="shared" si="264"/>
        <v>0</v>
      </c>
      <c r="ITP462" s="143">
        <f t="shared" si="264"/>
        <v>0</v>
      </c>
      <c r="ITQ462" s="143">
        <f t="shared" si="264"/>
        <v>0</v>
      </c>
      <c r="ITR462" s="143">
        <f t="shared" si="264"/>
        <v>0</v>
      </c>
      <c r="ITS462" s="143">
        <f t="shared" si="264"/>
        <v>0</v>
      </c>
      <c r="ITT462" s="143">
        <f t="shared" si="264"/>
        <v>0</v>
      </c>
      <c r="ITU462" s="143">
        <f t="shared" si="264"/>
        <v>0</v>
      </c>
      <c r="ITV462" s="143">
        <f t="shared" si="264"/>
        <v>0</v>
      </c>
      <c r="ITW462" s="143">
        <f t="shared" si="264"/>
        <v>0</v>
      </c>
      <c r="ITX462" s="143">
        <f t="shared" si="264"/>
        <v>0</v>
      </c>
      <c r="ITY462" s="143">
        <f t="shared" si="264"/>
        <v>0</v>
      </c>
      <c r="ITZ462" s="143">
        <f t="shared" si="264"/>
        <v>0</v>
      </c>
      <c r="IUA462" s="143">
        <f t="shared" si="264"/>
        <v>0</v>
      </c>
      <c r="IUB462" s="143">
        <f t="shared" si="264"/>
        <v>0</v>
      </c>
      <c r="IUC462" s="143">
        <f t="shared" si="264"/>
        <v>0</v>
      </c>
      <c r="IUD462" s="143">
        <f t="shared" si="264"/>
        <v>0</v>
      </c>
      <c r="IUE462" s="143">
        <f t="shared" si="264"/>
        <v>0</v>
      </c>
      <c r="IUF462" s="143">
        <f t="shared" si="264"/>
        <v>0</v>
      </c>
      <c r="IUG462" s="143">
        <f t="shared" si="264"/>
        <v>0</v>
      </c>
      <c r="IUH462" s="143">
        <f t="shared" si="264"/>
        <v>0</v>
      </c>
      <c r="IUI462" s="143">
        <f t="shared" si="264"/>
        <v>0</v>
      </c>
      <c r="IUJ462" s="143">
        <f t="shared" si="264"/>
        <v>0</v>
      </c>
      <c r="IUK462" s="143">
        <f t="shared" si="264"/>
        <v>0</v>
      </c>
      <c r="IUL462" s="143">
        <f t="shared" si="264"/>
        <v>0</v>
      </c>
      <c r="IUM462" s="143">
        <f t="shared" si="264"/>
        <v>0</v>
      </c>
      <c r="IUN462" s="143">
        <f t="shared" si="264"/>
        <v>0</v>
      </c>
      <c r="IUO462" s="143">
        <f t="shared" si="264"/>
        <v>0</v>
      </c>
      <c r="IUP462" s="143">
        <f t="shared" si="264"/>
        <v>0</v>
      </c>
      <c r="IUQ462" s="143">
        <f t="shared" si="264"/>
        <v>0</v>
      </c>
      <c r="IUR462" s="143">
        <f t="shared" si="264"/>
        <v>0</v>
      </c>
      <c r="IUS462" s="143">
        <f t="shared" si="264"/>
        <v>0</v>
      </c>
      <c r="IUT462" s="143">
        <f t="shared" si="264"/>
        <v>0</v>
      </c>
      <c r="IUU462" s="143">
        <f t="shared" si="264"/>
        <v>0</v>
      </c>
      <c r="IUV462" s="143">
        <f t="shared" si="264"/>
        <v>0</v>
      </c>
      <c r="IUW462" s="143">
        <f t="shared" si="264"/>
        <v>0</v>
      </c>
      <c r="IUX462" s="143">
        <f t="shared" si="264"/>
        <v>0</v>
      </c>
      <c r="IUY462" s="143">
        <f t="shared" si="264"/>
        <v>0</v>
      </c>
      <c r="IUZ462" s="143">
        <f t="shared" si="264"/>
        <v>0</v>
      </c>
      <c r="IVA462" s="143">
        <f t="shared" si="264"/>
        <v>0</v>
      </c>
      <c r="IVB462" s="143">
        <f t="shared" si="264"/>
        <v>0</v>
      </c>
      <c r="IVC462" s="143">
        <f t="shared" si="264"/>
        <v>0</v>
      </c>
      <c r="IVD462" s="143">
        <f t="shared" si="264"/>
        <v>0</v>
      </c>
      <c r="IVE462" s="143">
        <f t="shared" ref="IVE462:IXP462" si="265">IVE438</f>
        <v>0</v>
      </c>
      <c r="IVF462" s="143">
        <f t="shared" si="265"/>
        <v>0</v>
      </c>
      <c r="IVG462" s="143">
        <f t="shared" si="265"/>
        <v>0</v>
      </c>
      <c r="IVH462" s="143">
        <f t="shared" si="265"/>
        <v>0</v>
      </c>
      <c r="IVI462" s="143">
        <f t="shared" si="265"/>
        <v>0</v>
      </c>
      <c r="IVJ462" s="143">
        <f t="shared" si="265"/>
        <v>0</v>
      </c>
      <c r="IVK462" s="143">
        <f t="shared" si="265"/>
        <v>0</v>
      </c>
      <c r="IVL462" s="143">
        <f t="shared" si="265"/>
        <v>0</v>
      </c>
      <c r="IVM462" s="143">
        <f t="shared" si="265"/>
        <v>0</v>
      </c>
      <c r="IVN462" s="143">
        <f t="shared" si="265"/>
        <v>0</v>
      </c>
      <c r="IVO462" s="143">
        <f t="shared" si="265"/>
        <v>0</v>
      </c>
      <c r="IVP462" s="143">
        <f t="shared" si="265"/>
        <v>0</v>
      </c>
      <c r="IVQ462" s="143">
        <f t="shared" si="265"/>
        <v>0</v>
      </c>
      <c r="IVR462" s="143">
        <f t="shared" si="265"/>
        <v>0</v>
      </c>
      <c r="IVS462" s="143">
        <f t="shared" si="265"/>
        <v>0</v>
      </c>
      <c r="IVT462" s="143">
        <f t="shared" si="265"/>
        <v>0</v>
      </c>
      <c r="IVU462" s="143">
        <f t="shared" si="265"/>
        <v>0</v>
      </c>
      <c r="IVV462" s="143">
        <f t="shared" si="265"/>
        <v>0</v>
      </c>
      <c r="IVW462" s="143">
        <f t="shared" si="265"/>
        <v>0</v>
      </c>
      <c r="IVX462" s="143">
        <f t="shared" si="265"/>
        <v>0</v>
      </c>
      <c r="IVY462" s="143">
        <f t="shared" si="265"/>
        <v>0</v>
      </c>
      <c r="IVZ462" s="143">
        <f t="shared" si="265"/>
        <v>0</v>
      </c>
      <c r="IWA462" s="143">
        <f t="shared" si="265"/>
        <v>0</v>
      </c>
      <c r="IWB462" s="143">
        <f t="shared" si="265"/>
        <v>0</v>
      </c>
      <c r="IWC462" s="143">
        <f t="shared" si="265"/>
        <v>0</v>
      </c>
      <c r="IWD462" s="143">
        <f t="shared" si="265"/>
        <v>0</v>
      </c>
      <c r="IWE462" s="143">
        <f t="shared" si="265"/>
        <v>0</v>
      </c>
      <c r="IWF462" s="143">
        <f t="shared" si="265"/>
        <v>0</v>
      </c>
      <c r="IWG462" s="143">
        <f t="shared" si="265"/>
        <v>0</v>
      </c>
      <c r="IWH462" s="143">
        <f t="shared" si="265"/>
        <v>0</v>
      </c>
      <c r="IWI462" s="143">
        <f t="shared" si="265"/>
        <v>0</v>
      </c>
      <c r="IWJ462" s="143">
        <f t="shared" si="265"/>
        <v>0</v>
      </c>
      <c r="IWK462" s="143">
        <f t="shared" si="265"/>
        <v>0</v>
      </c>
      <c r="IWL462" s="143">
        <f t="shared" si="265"/>
        <v>0</v>
      </c>
      <c r="IWM462" s="143">
        <f t="shared" si="265"/>
        <v>0</v>
      </c>
      <c r="IWN462" s="143">
        <f t="shared" si="265"/>
        <v>0</v>
      </c>
      <c r="IWO462" s="143">
        <f t="shared" si="265"/>
        <v>0</v>
      </c>
      <c r="IWP462" s="143">
        <f t="shared" si="265"/>
        <v>0</v>
      </c>
      <c r="IWQ462" s="143">
        <f t="shared" si="265"/>
        <v>0</v>
      </c>
      <c r="IWR462" s="143">
        <f t="shared" si="265"/>
        <v>0</v>
      </c>
      <c r="IWS462" s="143">
        <f t="shared" si="265"/>
        <v>0</v>
      </c>
      <c r="IWT462" s="143">
        <f t="shared" si="265"/>
        <v>0</v>
      </c>
      <c r="IWU462" s="143">
        <f t="shared" si="265"/>
        <v>0</v>
      </c>
      <c r="IWV462" s="143">
        <f t="shared" si="265"/>
        <v>0</v>
      </c>
      <c r="IWW462" s="143">
        <f t="shared" si="265"/>
        <v>0</v>
      </c>
      <c r="IWX462" s="143">
        <f t="shared" si="265"/>
        <v>0</v>
      </c>
      <c r="IWY462" s="143">
        <f t="shared" si="265"/>
        <v>0</v>
      </c>
      <c r="IWZ462" s="143">
        <f t="shared" si="265"/>
        <v>0</v>
      </c>
      <c r="IXA462" s="143">
        <f t="shared" si="265"/>
        <v>0</v>
      </c>
      <c r="IXB462" s="143">
        <f t="shared" si="265"/>
        <v>0</v>
      </c>
      <c r="IXC462" s="143">
        <f t="shared" si="265"/>
        <v>0</v>
      </c>
      <c r="IXD462" s="143">
        <f t="shared" si="265"/>
        <v>0</v>
      </c>
      <c r="IXE462" s="143">
        <f t="shared" si="265"/>
        <v>0</v>
      </c>
      <c r="IXF462" s="143">
        <f t="shared" si="265"/>
        <v>0</v>
      </c>
      <c r="IXG462" s="143">
        <f t="shared" si="265"/>
        <v>0</v>
      </c>
      <c r="IXH462" s="143">
        <f t="shared" si="265"/>
        <v>0</v>
      </c>
      <c r="IXI462" s="143">
        <f t="shared" si="265"/>
        <v>0</v>
      </c>
      <c r="IXJ462" s="143">
        <f t="shared" si="265"/>
        <v>0</v>
      </c>
      <c r="IXK462" s="143">
        <f t="shared" si="265"/>
        <v>0</v>
      </c>
      <c r="IXL462" s="143">
        <f t="shared" si="265"/>
        <v>0</v>
      </c>
      <c r="IXM462" s="143">
        <f t="shared" si="265"/>
        <v>0</v>
      </c>
      <c r="IXN462" s="143">
        <f t="shared" si="265"/>
        <v>0</v>
      </c>
      <c r="IXO462" s="143">
        <f t="shared" si="265"/>
        <v>0</v>
      </c>
      <c r="IXP462" s="143">
        <f t="shared" si="265"/>
        <v>0</v>
      </c>
      <c r="IXQ462" s="143">
        <f t="shared" ref="IXQ462:JAB462" si="266">IXQ438</f>
        <v>0</v>
      </c>
      <c r="IXR462" s="143">
        <f t="shared" si="266"/>
        <v>0</v>
      </c>
      <c r="IXS462" s="143">
        <f t="shared" si="266"/>
        <v>0</v>
      </c>
      <c r="IXT462" s="143">
        <f t="shared" si="266"/>
        <v>0</v>
      </c>
      <c r="IXU462" s="143">
        <f t="shared" si="266"/>
        <v>0</v>
      </c>
      <c r="IXV462" s="143">
        <f t="shared" si="266"/>
        <v>0</v>
      </c>
      <c r="IXW462" s="143">
        <f t="shared" si="266"/>
        <v>0</v>
      </c>
      <c r="IXX462" s="143">
        <f t="shared" si="266"/>
        <v>0</v>
      </c>
      <c r="IXY462" s="143">
        <f t="shared" si="266"/>
        <v>0</v>
      </c>
      <c r="IXZ462" s="143">
        <f t="shared" si="266"/>
        <v>0</v>
      </c>
      <c r="IYA462" s="143">
        <f t="shared" si="266"/>
        <v>0</v>
      </c>
      <c r="IYB462" s="143">
        <f t="shared" si="266"/>
        <v>0</v>
      </c>
      <c r="IYC462" s="143">
        <f t="shared" si="266"/>
        <v>0</v>
      </c>
      <c r="IYD462" s="143">
        <f t="shared" si="266"/>
        <v>0</v>
      </c>
      <c r="IYE462" s="143">
        <f t="shared" si="266"/>
        <v>0</v>
      </c>
      <c r="IYF462" s="143">
        <f t="shared" si="266"/>
        <v>0</v>
      </c>
      <c r="IYG462" s="143">
        <f t="shared" si="266"/>
        <v>0</v>
      </c>
      <c r="IYH462" s="143">
        <f t="shared" si="266"/>
        <v>0</v>
      </c>
      <c r="IYI462" s="143">
        <f t="shared" si="266"/>
        <v>0</v>
      </c>
      <c r="IYJ462" s="143">
        <f t="shared" si="266"/>
        <v>0</v>
      </c>
      <c r="IYK462" s="143">
        <f t="shared" si="266"/>
        <v>0</v>
      </c>
      <c r="IYL462" s="143">
        <f t="shared" si="266"/>
        <v>0</v>
      </c>
      <c r="IYM462" s="143">
        <f t="shared" si="266"/>
        <v>0</v>
      </c>
      <c r="IYN462" s="143">
        <f t="shared" si="266"/>
        <v>0</v>
      </c>
      <c r="IYO462" s="143">
        <f t="shared" si="266"/>
        <v>0</v>
      </c>
      <c r="IYP462" s="143">
        <f t="shared" si="266"/>
        <v>0</v>
      </c>
      <c r="IYQ462" s="143">
        <f t="shared" si="266"/>
        <v>0</v>
      </c>
      <c r="IYR462" s="143">
        <f t="shared" si="266"/>
        <v>0</v>
      </c>
      <c r="IYS462" s="143">
        <f t="shared" si="266"/>
        <v>0</v>
      </c>
      <c r="IYT462" s="143">
        <f t="shared" si="266"/>
        <v>0</v>
      </c>
      <c r="IYU462" s="143">
        <f t="shared" si="266"/>
        <v>0</v>
      </c>
      <c r="IYV462" s="143">
        <f t="shared" si="266"/>
        <v>0</v>
      </c>
      <c r="IYW462" s="143">
        <f t="shared" si="266"/>
        <v>0</v>
      </c>
      <c r="IYX462" s="143">
        <f t="shared" si="266"/>
        <v>0</v>
      </c>
      <c r="IYY462" s="143">
        <f t="shared" si="266"/>
        <v>0</v>
      </c>
      <c r="IYZ462" s="143">
        <f t="shared" si="266"/>
        <v>0</v>
      </c>
      <c r="IZA462" s="143">
        <f t="shared" si="266"/>
        <v>0</v>
      </c>
      <c r="IZB462" s="143">
        <f t="shared" si="266"/>
        <v>0</v>
      </c>
      <c r="IZC462" s="143">
        <f t="shared" si="266"/>
        <v>0</v>
      </c>
      <c r="IZD462" s="143">
        <f t="shared" si="266"/>
        <v>0</v>
      </c>
      <c r="IZE462" s="143">
        <f t="shared" si="266"/>
        <v>0</v>
      </c>
      <c r="IZF462" s="143">
        <f t="shared" si="266"/>
        <v>0</v>
      </c>
      <c r="IZG462" s="143">
        <f t="shared" si="266"/>
        <v>0</v>
      </c>
      <c r="IZH462" s="143">
        <f t="shared" si="266"/>
        <v>0</v>
      </c>
      <c r="IZI462" s="143">
        <f t="shared" si="266"/>
        <v>0</v>
      </c>
      <c r="IZJ462" s="143">
        <f t="shared" si="266"/>
        <v>0</v>
      </c>
      <c r="IZK462" s="143">
        <f t="shared" si="266"/>
        <v>0</v>
      </c>
      <c r="IZL462" s="143">
        <f t="shared" si="266"/>
        <v>0</v>
      </c>
      <c r="IZM462" s="143">
        <f t="shared" si="266"/>
        <v>0</v>
      </c>
      <c r="IZN462" s="143">
        <f t="shared" si="266"/>
        <v>0</v>
      </c>
      <c r="IZO462" s="143">
        <f t="shared" si="266"/>
        <v>0</v>
      </c>
      <c r="IZP462" s="143">
        <f t="shared" si="266"/>
        <v>0</v>
      </c>
      <c r="IZQ462" s="143">
        <f t="shared" si="266"/>
        <v>0</v>
      </c>
      <c r="IZR462" s="143">
        <f t="shared" si="266"/>
        <v>0</v>
      </c>
      <c r="IZS462" s="143">
        <f t="shared" si="266"/>
        <v>0</v>
      </c>
      <c r="IZT462" s="143">
        <f t="shared" si="266"/>
        <v>0</v>
      </c>
      <c r="IZU462" s="143">
        <f t="shared" si="266"/>
        <v>0</v>
      </c>
      <c r="IZV462" s="143">
        <f t="shared" si="266"/>
        <v>0</v>
      </c>
      <c r="IZW462" s="143">
        <f t="shared" si="266"/>
        <v>0</v>
      </c>
      <c r="IZX462" s="143">
        <f t="shared" si="266"/>
        <v>0</v>
      </c>
      <c r="IZY462" s="143">
        <f t="shared" si="266"/>
        <v>0</v>
      </c>
      <c r="IZZ462" s="143">
        <f t="shared" si="266"/>
        <v>0</v>
      </c>
      <c r="JAA462" s="143">
        <f t="shared" si="266"/>
        <v>0</v>
      </c>
      <c r="JAB462" s="143">
        <f t="shared" si="266"/>
        <v>0</v>
      </c>
      <c r="JAC462" s="143">
        <f t="shared" ref="JAC462:JCN462" si="267">JAC438</f>
        <v>0</v>
      </c>
      <c r="JAD462" s="143">
        <f t="shared" si="267"/>
        <v>0</v>
      </c>
      <c r="JAE462" s="143">
        <f t="shared" si="267"/>
        <v>0</v>
      </c>
      <c r="JAF462" s="143">
        <f t="shared" si="267"/>
        <v>0</v>
      </c>
      <c r="JAG462" s="143">
        <f t="shared" si="267"/>
        <v>0</v>
      </c>
      <c r="JAH462" s="143">
        <f t="shared" si="267"/>
        <v>0</v>
      </c>
      <c r="JAI462" s="143">
        <f t="shared" si="267"/>
        <v>0</v>
      </c>
      <c r="JAJ462" s="143">
        <f t="shared" si="267"/>
        <v>0</v>
      </c>
      <c r="JAK462" s="143">
        <f t="shared" si="267"/>
        <v>0</v>
      </c>
      <c r="JAL462" s="143">
        <f t="shared" si="267"/>
        <v>0</v>
      </c>
      <c r="JAM462" s="143">
        <f t="shared" si="267"/>
        <v>0</v>
      </c>
      <c r="JAN462" s="143">
        <f t="shared" si="267"/>
        <v>0</v>
      </c>
      <c r="JAO462" s="143">
        <f t="shared" si="267"/>
        <v>0</v>
      </c>
      <c r="JAP462" s="143">
        <f t="shared" si="267"/>
        <v>0</v>
      </c>
      <c r="JAQ462" s="143">
        <f t="shared" si="267"/>
        <v>0</v>
      </c>
      <c r="JAR462" s="143">
        <f t="shared" si="267"/>
        <v>0</v>
      </c>
      <c r="JAS462" s="143">
        <f t="shared" si="267"/>
        <v>0</v>
      </c>
      <c r="JAT462" s="143">
        <f t="shared" si="267"/>
        <v>0</v>
      </c>
      <c r="JAU462" s="143">
        <f t="shared" si="267"/>
        <v>0</v>
      </c>
      <c r="JAV462" s="143">
        <f t="shared" si="267"/>
        <v>0</v>
      </c>
      <c r="JAW462" s="143">
        <f t="shared" si="267"/>
        <v>0</v>
      </c>
      <c r="JAX462" s="143">
        <f t="shared" si="267"/>
        <v>0</v>
      </c>
      <c r="JAY462" s="143">
        <f t="shared" si="267"/>
        <v>0</v>
      </c>
      <c r="JAZ462" s="143">
        <f t="shared" si="267"/>
        <v>0</v>
      </c>
      <c r="JBA462" s="143">
        <f t="shared" si="267"/>
        <v>0</v>
      </c>
      <c r="JBB462" s="143">
        <f t="shared" si="267"/>
        <v>0</v>
      </c>
      <c r="JBC462" s="143">
        <f t="shared" si="267"/>
        <v>0</v>
      </c>
      <c r="JBD462" s="143">
        <f t="shared" si="267"/>
        <v>0</v>
      </c>
      <c r="JBE462" s="143">
        <f t="shared" si="267"/>
        <v>0</v>
      </c>
      <c r="JBF462" s="143">
        <f t="shared" si="267"/>
        <v>0</v>
      </c>
      <c r="JBG462" s="143">
        <f t="shared" si="267"/>
        <v>0</v>
      </c>
      <c r="JBH462" s="143">
        <f t="shared" si="267"/>
        <v>0</v>
      </c>
      <c r="JBI462" s="143">
        <f t="shared" si="267"/>
        <v>0</v>
      </c>
      <c r="JBJ462" s="143">
        <f t="shared" si="267"/>
        <v>0</v>
      </c>
      <c r="JBK462" s="143">
        <f t="shared" si="267"/>
        <v>0</v>
      </c>
      <c r="JBL462" s="143">
        <f t="shared" si="267"/>
        <v>0</v>
      </c>
      <c r="JBM462" s="143">
        <f t="shared" si="267"/>
        <v>0</v>
      </c>
      <c r="JBN462" s="143">
        <f t="shared" si="267"/>
        <v>0</v>
      </c>
      <c r="JBO462" s="143">
        <f t="shared" si="267"/>
        <v>0</v>
      </c>
      <c r="JBP462" s="143">
        <f t="shared" si="267"/>
        <v>0</v>
      </c>
      <c r="JBQ462" s="143">
        <f t="shared" si="267"/>
        <v>0</v>
      </c>
      <c r="JBR462" s="143">
        <f t="shared" si="267"/>
        <v>0</v>
      </c>
      <c r="JBS462" s="143">
        <f t="shared" si="267"/>
        <v>0</v>
      </c>
      <c r="JBT462" s="143">
        <f t="shared" si="267"/>
        <v>0</v>
      </c>
      <c r="JBU462" s="143">
        <f t="shared" si="267"/>
        <v>0</v>
      </c>
      <c r="JBV462" s="143">
        <f t="shared" si="267"/>
        <v>0</v>
      </c>
      <c r="JBW462" s="143">
        <f t="shared" si="267"/>
        <v>0</v>
      </c>
      <c r="JBX462" s="143">
        <f t="shared" si="267"/>
        <v>0</v>
      </c>
      <c r="JBY462" s="143">
        <f t="shared" si="267"/>
        <v>0</v>
      </c>
      <c r="JBZ462" s="143">
        <f t="shared" si="267"/>
        <v>0</v>
      </c>
      <c r="JCA462" s="143">
        <f t="shared" si="267"/>
        <v>0</v>
      </c>
      <c r="JCB462" s="143">
        <f t="shared" si="267"/>
        <v>0</v>
      </c>
      <c r="JCC462" s="143">
        <f t="shared" si="267"/>
        <v>0</v>
      </c>
      <c r="JCD462" s="143">
        <f t="shared" si="267"/>
        <v>0</v>
      </c>
      <c r="JCE462" s="143">
        <f t="shared" si="267"/>
        <v>0</v>
      </c>
      <c r="JCF462" s="143">
        <f t="shared" si="267"/>
        <v>0</v>
      </c>
      <c r="JCG462" s="143">
        <f t="shared" si="267"/>
        <v>0</v>
      </c>
      <c r="JCH462" s="143">
        <f t="shared" si="267"/>
        <v>0</v>
      </c>
      <c r="JCI462" s="143">
        <f t="shared" si="267"/>
        <v>0</v>
      </c>
      <c r="JCJ462" s="143">
        <f t="shared" si="267"/>
        <v>0</v>
      </c>
      <c r="JCK462" s="143">
        <f t="shared" si="267"/>
        <v>0</v>
      </c>
      <c r="JCL462" s="143">
        <f t="shared" si="267"/>
        <v>0</v>
      </c>
      <c r="JCM462" s="143">
        <f t="shared" si="267"/>
        <v>0</v>
      </c>
      <c r="JCN462" s="143">
        <f t="shared" si="267"/>
        <v>0</v>
      </c>
      <c r="JCO462" s="143">
        <f t="shared" ref="JCO462:JEZ462" si="268">JCO438</f>
        <v>0</v>
      </c>
      <c r="JCP462" s="143">
        <f t="shared" si="268"/>
        <v>0</v>
      </c>
      <c r="JCQ462" s="143">
        <f t="shared" si="268"/>
        <v>0</v>
      </c>
      <c r="JCR462" s="143">
        <f t="shared" si="268"/>
        <v>0</v>
      </c>
      <c r="JCS462" s="143">
        <f t="shared" si="268"/>
        <v>0</v>
      </c>
      <c r="JCT462" s="143">
        <f t="shared" si="268"/>
        <v>0</v>
      </c>
      <c r="JCU462" s="143">
        <f t="shared" si="268"/>
        <v>0</v>
      </c>
      <c r="JCV462" s="143">
        <f t="shared" si="268"/>
        <v>0</v>
      </c>
      <c r="JCW462" s="143">
        <f t="shared" si="268"/>
        <v>0</v>
      </c>
      <c r="JCX462" s="143">
        <f t="shared" si="268"/>
        <v>0</v>
      </c>
      <c r="JCY462" s="143">
        <f t="shared" si="268"/>
        <v>0</v>
      </c>
      <c r="JCZ462" s="143">
        <f t="shared" si="268"/>
        <v>0</v>
      </c>
      <c r="JDA462" s="143">
        <f t="shared" si="268"/>
        <v>0</v>
      </c>
      <c r="JDB462" s="143">
        <f t="shared" si="268"/>
        <v>0</v>
      </c>
      <c r="JDC462" s="143">
        <f t="shared" si="268"/>
        <v>0</v>
      </c>
      <c r="JDD462" s="143">
        <f t="shared" si="268"/>
        <v>0</v>
      </c>
      <c r="JDE462" s="143">
        <f t="shared" si="268"/>
        <v>0</v>
      </c>
      <c r="JDF462" s="143">
        <f t="shared" si="268"/>
        <v>0</v>
      </c>
      <c r="JDG462" s="143">
        <f t="shared" si="268"/>
        <v>0</v>
      </c>
      <c r="JDH462" s="143">
        <f t="shared" si="268"/>
        <v>0</v>
      </c>
      <c r="JDI462" s="143">
        <f t="shared" si="268"/>
        <v>0</v>
      </c>
      <c r="JDJ462" s="143">
        <f t="shared" si="268"/>
        <v>0</v>
      </c>
      <c r="JDK462" s="143">
        <f t="shared" si="268"/>
        <v>0</v>
      </c>
      <c r="JDL462" s="143">
        <f t="shared" si="268"/>
        <v>0</v>
      </c>
      <c r="JDM462" s="143">
        <f t="shared" si="268"/>
        <v>0</v>
      </c>
      <c r="JDN462" s="143">
        <f t="shared" si="268"/>
        <v>0</v>
      </c>
      <c r="JDO462" s="143">
        <f t="shared" si="268"/>
        <v>0</v>
      </c>
      <c r="JDP462" s="143">
        <f t="shared" si="268"/>
        <v>0</v>
      </c>
      <c r="JDQ462" s="143">
        <f t="shared" si="268"/>
        <v>0</v>
      </c>
      <c r="JDR462" s="143">
        <f t="shared" si="268"/>
        <v>0</v>
      </c>
      <c r="JDS462" s="143">
        <f t="shared" si="268"/>
        <v>0</v>
      </c>
      <c r="JDT462" s="143">
        <f t="shared" si="268"/>
        <v>0</v>
      </c>
      <c r="JDU462" s="143">
        <f t="shared" si="268"/>
        <v>0</v>
      </c>
      <c r="JDV462" s="143">
        <f t="shared" si="268"/>
        <v>0</v>
      </c>
      <c r="JDW462" s="143">
        <f t="shared" si="268"/>
        <v>0</v>
      </c>
      <c r="JDX462" s="143">
        <f t="shared" si="268"/>
        <v>0</v>
      </c>
      <c r="JDY462" s="143">
        <f t="shared" si="268"/>
        <v>0</v>
      </c>
      <c r="JDZ462" s="143">
        <f t="shared" si="268"/>
        <v>0</v>
      </c>
      <c r="JEA462" s="143">
        <f t="shared" si="268"/>
        <v>0</v>
      </c>
      <c r="JEB462" s="143">
        <f t="shared" si="268"/>
        <v>0</v>
      </c>
      <c r="JEC462" s="143">
        <f t="shared" si="268"/>
        <v>0</v>
      </c>
      <c r="JED462" s="143">
        <f t="shared" si="268"/>
        <v>0</v>
      </c>
      <c r="JEE462" s="143">
        <f t="shared" si="268"/>
        <v>0</v>
      </c>
      <c r="JEF462" s="143">
        <f t="shared" si="268"/>
        <v>0</v>
      </c>
      <c r="JEG462" s="143">
        <f t="shared" si="268"/>
        <v>0</v>
      </c>
      <c r="JEH462" s="143">
        <f t="shared" si="268"/>
        <v>0</v>
      </c>
      <c r="JEI462" s="143">
        <f t="shared" si="268"/>
        <v>0</v>
      </c>
      <c r="JEJ462" s="143">
        <f t="shared" si="268"/>
        <v>0</v>
      </c>
      <c r="JEK462" s="143">
        <f t="shared" si="268"/>
        <v>0</v>
      </c>
      <c r="JEL462" s="143">
        <f t="shared" si="268"/>
        <v>0</v>
      </c>
      <c r="JEM462" s="143">
        <f t="shared" si="268"/>
        <v>0</v>
      </c>
      <c r="JEN462" s="143">
        <f t="shared" si="268"/>
        <v>0</v>
      </c>
      <c r="JEO462" s="143">
        <f t="shared" si="268"/>
        <v>0</v>
      </c>
      <c r="JEP462" s="143">
        <f t="shared" si="268"/>
        <v>0</v>
      </c>
      <c r="JEQ462" s="143">
        <f t="shared" si="268"/>
        <v>0</v>
      </c>
      <c r="JER462" s="143">
        <f t="shared" si="268"/>
        <v>0</v>
      </c>
      <c r="JES462" s="143">
        <f t="shared" si="268"/>
        <v>0</v>
      </c>
      <c r="JET462" s="143">
        <f t="shared" si="268"/>
        <v>0</v>
      </c>
      <c r="JEU462" s="143">
        <f t="shared" si="268"/>
        <v>0</v>
      </c>
      <c r="JEV462" s="143">
        <f t="shared" si="268"/>
        <v>0</v>
      </c>
      <c r="JEW462" s="143">
        <f t="shared" si="268"/>
        <v>0</v>
      </c>
      <c r="JEX462" s="143">
        <f t="shared" si="268"/>
        <v>0</v>
      </c>
      <c r="JEY462" s="143">
        <f t="shared" si="268"/>
        <v>0</v>
      </c>
      <c r="JEZ462" s="143">
        <f t="shared" si="268"/>
        <v>0</v>
      </c>
      <c r="JFA462" s="143">
        <f t="shared" ref="JFA462:JHL462" si="269">JFA438</f>
        <v>0</v>
      </c>
      <c r="JFB462" s="143">
        <f t="shared" si="269"/>
        <v>0</v>
      </c>
      <c r="JFC462" s="143">
        <f t="shared" si="269"/>
        <v>0</v>
      </c>
      <c r="JFD462" s="143">
        <f t="shared" si="269"/>
        <v>0</v>
      </c>
      <c r="JFE462" s="143">
        <f t="shared" si="269"/>
        <v>0</v>
      </c>
      <c r="JFF462" s="143">
        <f t="shared" si="269"/>
        <v>0</v>
      </c>
      <c r="JFG462" s="143">
        <f t="shared" si="269"/>
        <v>0</v>
      </c>
      <c r="JFH462" s="143">
        <f t="shared" si="269"/>
        <v>0</v>
      </c>
      <c r="JFI462" s="143">
        <f t="shared" si="269"/>
        <v>0</v>
      </c>
      <c r="JFJ462" s="143">
        <f t="shared" si="269"/>
        <v>0</v>
      </c>
      <c r="JFK462" s="143">
        <f t="shared" si="269"/>
        <v>0</v>
      </c>
      <c r="JFL462" s="143">
        <f t="shared" si="269"/>
        <v>0</v>
      </c>
      <c r="JFM462" s="143">
        <f t="shared" si="269"/>
        <v>0</v>
      </c>
      <c r="JFN462" s="143">
        <f t="shared" si="269"/>
        <v>0</v>
      </c>
      <c r="JFO462" s="143">
        <f t="shared" si="269"/>
        <v>0</v>
      </c>
      <c r="JFP462" s="143">
        <f t="shared" si="269"/>
        <v>0</v>
      </c>
      <c r="JFQ462" s="143">
        <f t="shared" si="269"/>
        <v>0</v>
      </c>
      <c r="JFR462" s="143">
        <f t="shared" si="269"/>
        <v>0</v>
      </c>
      <c r="JFS462" s="143">
        <f t="shared" si="269"/>
        <v>0</v>
      </c>
      <c r="JFT462" s="143">
        <f t="shared" si="269"/>
        <v>0</v>
      </c>
      <c r="JFU462" s="143">
        <f t="shared" si="269"/>
        <v>0</v>
      </c>
      <c r="JFV462" s="143">
        <f t="shared" si="269"/>
        <v>0</v>
      </c>
      <c r="JFW462" s="143">
        <f t="shared" si="269"/>
        <v>0</v>
      </c>
      <c r="JFX462" s="143">
        <f t="shared" si="269"/>
        <v>0</v>
      </c>
      <c r="JFY462" s="143">
        <f t="shared" si="269"/>
        <v>0</v>
      </c>
      <c r="JFZ462" s="143">
        <f t="shared" si="269"/>
        <v>0</v>
      </c>
      <c r="JGA462" s="143">
        <f t="shared" si="269"/>
        <v>0</v>
      </c>
      <c r="JGB462" s="143">
        <f t="shared" si="269"/>
        <v>0</v>
      </c>
      <c r="JGC462" s="143">
        <f t="shared" si="269"/>
        <v>0</v>
      </c>
      <c r="JGD462" s="143">
        <f t="shared" si="269"/>
        <v>0</v>
      </c>
      <c r="JGE462" s="143">
        <f t="shared" si="269"/>
        <v>0</v>
      </c>
      <c r="JGF462" s="143">
        <f t="shared" si="269"/>
        <v>0</v>
      </c>
      <c r="JGG462" s="143">
        <f t="shared" si="269"/>
        <v>0</v>
      </c>
      <c r="JGH462" s="143">
        <f t="shared" si="269"/>
        <v>0</v>
      </c>
      <c r="JGI462" s="143">
        <f t="shared" si="269"/>
        <v>0</v>
      </c>
      <c r="JGJ462" s="143">
        <f t="shared" si="269"/>
        <v>0</v>
      </c>
      <c r="JGK462" s="143">
        <f t="shared" si="269"/>
        <v>0</v>
      </c>
      <c r="JGL462" s="143">
        <f t="shared" si="269"/>
        <v>0</v>
      </c>
      <c r="JGM462" s="143">
        <f t="shared" si="269"/>
        <v>0</v>
      </c>
      <c r="JGN462" s="143">
        <f t="shared" si="269"/>
        <v>0</v>
      </c>
      <c r="JGO462" s="143">
        <f t="shared" si="269"/>
        <v>0</v>
      </c>
      <c r="JGP462" s="143">
        <f t="shared" si="269"/>
        <v>0</v>
      </c>
      <c r="JGQ462" s="143">
        <f t="shared" si="269"/>
        <v>0</v>
      </c>
      <c r="JGR462" s="143">
        <f t="shared" si="269"/>
        <v>0</v>
      </c>
      <c r="JGS462" s="143">
        <f t="shared" si="269"/>
        <v>0</v>
      </c>
      <c r="JGT462" s="143">
        <f t="shared" si="269"/>
        <v>0</v>
      </c>
      <c r="JGU462" s="143">
        <f t="shared" si="269"/>
        <v>0</v>
      </c>
      <c r="JGV462" s="143">
        <f t="shared" si="269"/>
        <v>0</v>
      </c>
      <c r="JGW462" s="143">
        <f t="shared" si="269"/>
        <v>0</v>
      </c>
      <c r="JGX462" s="143">
        <f t="shared" si="269"/>
        <v>0</v>
      </c>
      <c r="JGY462" s="143">
        <f t="shared" si="269"/>
        <v>0</v>
      </c>
      <c r="JGZ462" s="143">
        <f t="shared" si="269"/>
        <v>0</v>
      </c>
      <c r="JHA462" s="143">
        <f t="shared" si="269"/>
        <v>0</v>
      </c>
      <c r="JHB462" s="143">
        <f t="shared" si="269"/>
        <v>0</v>
      </c>
      <c r="JHC462" s="143">
        <f t="shared" si="269"/>
        <v>0</v>
      </c>
      <c r="JHD462" s="143">
        <f t="shared" si="269"/>
        <v>0</v>
      </c>
      <c r="JHE462" s="143">
        <f t="shared" si="269"/>
        <v>0</v>
      </c>
      <c r="JHF462" s="143">
        <f t="shared" si="269"/>
        <v>0</v>
      </c>
      <c r="JHG462" s="143">
        <f t="shared" si="269"/>
        <v>0</v>
      </c>
      <c r="JHH462" s="143">
        <f t="shared" si="269"/>
        <v>0</v>
      </c>
      <c r="JHI462" s="143">
        <f t="shared" si="269"/>
        <v>0</v>
      </c>
      <c r="JHJ462" s="143">
        <f t="shared" si="269"/>
        <v>0</v>
      </c>
      <c r="JHK462" s="143">
        <f t="shared" si="269"/>
        <v>0</v>
      </c>
      <c r="JHL462" s="143">
        <f t="shared" si="269"/>
        <v>0</v>
      </c>
      <c r="JHM462" s="143">
        <f t="shared" ref="JHM462:JJX462" si="270">JHM438</f>
        <v>0</v>
      </c>
      <c r="JHN462" s="143">
        <f t="shared" si="270"/>
        <v>0</v>
      </c>
      <c r="JHO462" s="143">
        <f t="shared" si="270"/>
        <v>0</v>
      </c>
      <c r="JHP462" s="143">
        <f t="shared" si="270"/>
        <v>0</v>
      </c>
      <c r="JHQ462" s="143">
        <f t="shared" si="270"/>
        <v>0</v>
      </c>
      <c r="JHR462" s="143">
        <f t="shared" si="270"/>
        <v>0</v>
      </c>
      <c r="JHS462" s="143">
        <f t="shared" si="270"/>
        <v>0</v>
      </c>
      <c r="JHT462" s="143">
        <f t="shared" si="270"/>
        <v>0</v>
      </c>
      <c r="JHU462" s="143">
        <f t="shared" si="270"/>
        <v>0</v>
      </c>
      <c r="JHV462" s="143">
        <f t="shared" si="270"/>
        <v>0</v>
      </c>
      <c r="JHW462" s="143">
        <f t="shared" si="270"/>
        <v>0</v>
      </c>
      <c r="JHX462" s="143">
        <f t="shared" si="270"/>
        <v>0</v>
      </c>
      <c r="JHY462" s="143">
        <f t="shared" si="270"/>
        <v>0</v>
      </c>
      <c r="JHZ462" s="143">
        <f t="shared" si="270"/>
        <v>0</v>
      </c>
      <c r="JIA462" s="143">
        <f t="shared" si="270"/>
        <v>0</v>
      </c>
      <c r="JIB462" s="143">
        <f t="shared" si="270"/>
        <v>0</v>
      </c>
      <c r="JIC462" s="143">
        <f t="shared" si="270"/>
        <v>0</v>
      </c>
      <c r="JID462" s="143">
        <f t="shared" si="270"/>
        <v>0</v>
      </c>
      <c r="JIE462" s="143">
        <f t="shared" si="270"/>
        <v>0</v>
      </c>
      <c r="JIF462" s="143">
        <f t="shared" si="270"/>
        <v>0</v>
      </c>
      <c r="JIG462" s="143">
        <f t="shared" si="270"/>
        <v>0</v>
      </c>
      <c r="JIH462" s="143">
        <f t="shared" si="270"/>
        <v>0</v>
      </c>
      <c r="JII462" s="143">
        <f t="shared" si="270"/>
        <v>0</v>
      </c>
      <c r="JIJ462" s="143">
        <f t="shared" si="270"/>
        <v>0</v>
      </c>
      <c r="JIK462" s="143">
        <f t="shared" si="270"/>
        <v>0</v>
      </c>
      <c r="JIL462" s="143">
        <f t="shared" si="270"/>
        <v>0</v>
      </c>
      <c r="JIM462" s="143">
        <f t="shared" si="270"/>
        <v>0</v>
      </c>
      <c r="JIN462" s="143">
        <f t="shared" si="270"/>
        <v>0</v>
      </c>
      <c r="JIO462" s="143">
        <f t="shared" si="270"/>
        <v>0</v>
      </c>
      <c r="JIP462" s="143">
        <f t="shared" si="270"/>
        <v>0</v>
      </c>
      <c r="JIQ462" s="143">
        <f t="shared" si="270"/>
        <v>0</v>
      </c>
      <c r="JIR462" s="143">
        <f t="shared" si="270"/>
        <v>0</v>
      </c>
      <c r="JIS462" s="143">
        <f t="shared" si="270"/>
        <v>0</v>
      </c>
      <c r="JIT462" s="143">
        <f t="shared" si="270"/>
        <v>0</v>
      </c>
      <c r="JIU462" s="143">
        <f t="shared" si="270"/>
        <v>0</v>
      </c>
      <c r="JIV462" s="143">
        <f t="shared" si="270"/>
        <v>0</v>
      </c>
      <c r="JIW462" s="143">
        <f t="shared" si="270"/>
        <v>0</v>
      </c>
      <c r="JIX462" s="143">
        <f t="shared" si="270"/>
        <v>0</v>
      </c>
      <c r="JIY462" s="143">
        <f t="shared" si="270"/>
        <v>0</v>
      </c>
      <c r="JIZ462" s="143">
        <f t="shared" si="270"/>
        <v>0</v>
      </c>
      <c r="JJA462" s="143">
        <f t="shared" si="270"/>
        <v>0</v>
      </c>
      <c r="JJB462" s="143">
        <f t="shared" si="270"/>
        <v>0</v>
      </c>
      <c r="JJC462" s="143">
        <f t="shared" si="270"/>
        <v>0</v>
      </c>
      <c r="JJD462" s="143">
        <f t="shared" si="270"/>
        <v>0</v>
      </c>
      <c r="JJE462" s="143">
        <f t="shared" si="270"/>
        <v>0</v>
      </c>
      <c r="JJF462" s="143">
        <f t="shared" si="270"/>
        <v>0</v>
      </c>
      <c r="JJG462" s="143">
        <f t="shared" si="270"/>
        <v>0</v>
      </c>
      <c r="JJH462" s="143">
        <f t="shared" si="270"/>
        <v>0</v>
      </c>
      <c r="JJI462" s="143">
        <f t="shared" si="270"/>
        <v>0</v>
      </c>
      <c r="JJJ462" s="143">
        <f t="shared" si="270"/>
        <v>0</v>
      </c>
      <c r="JJK462" s="143">
        <f t="shared" si="270"/>
        <v>0</v>
      </c>
      <c r="JJL462" s="143">
        <f t="shared" si="270"/>
        <v>0</v>
      </c>
      <c r="JJM462" s="143">
        <f t="shared" si="270"/>
        <v>0</v>
      </c>
      <c r="JJN462" s="143">
        <f t="shared" si="270"/>
        <v>0</v>
      </c>
      <c r="JJO462" s="143">
        <f t="shared" si="270"/>
        <v>0</v>
      </c>
      <c r="JJP462" s="143">
        <f t="shared" si="270"/>
        <v>0</v>
      </c>
      <c r="JJQ462" s="143">
        <f t="shared" si="270"/>
        <v>0</v>
      </c>
      <c r="JJR462" s="143">
        <f t="shared" si="270"/>
        <v>0</v>
      </c>
      <c r="JJS462" s="143">
        <f t="shared" si="270"/>
        <v>0</v>
      </c>
      <c r="JJT462" s="143">
        <f t="shared" si="270"/>
        <v>0</v>
      </c>
      <c r="JJU462" s="143">
        <f t="shared" si="270"/>
        <v>0</v>
      </c>
      <c r="JJV462" s="143">
        <f t="shared" si="270"/>
        <v>0</v>
      </c>
      <c r="JJW462" s="143">
        <f t="shared" si="270"/>
        <v>0</v>
      </c>
      <c r="JJX462" s="143">
        <f t="shared" si="270"/>
        <v>0</v>
      </c>
      <c r="JJY462" s="143">
        <f t="shared" ref="JJY462:JMJ462" si="271">JJY438</f>
        <v>0</v>
      </c>
      <c r="JJZ462" s="143">
        <f t="shared" si="271"/>
        <v>0</v>
      </c>
      <c r="JKA462" s="143">
        <f t="shared" si="271"/>
        <v>0</v>
      </c>
      <c r="JKB462" s="143">
        <f t="shared" si="271"/>
        <v>0</v>
      </c>
      <c r="JKC462" s="143">
        <f t="shared" si="271"/>
        <v>0</v>
      </c>
      <c r="JKD462" s="143">
        <f t="shared" si="271"/>
        <v>0</v>
      </c>
      <c r="JKE462" s="143">
        <f t="shared" si="271"/>
        <v>0</v>
      </c>
      <c r="JKF462" s="143">
        <f t="shared" si="271"/>
        <v>0</v>
      </c>
      <c r="JKG462" s="143">
        <f t="shared" si="271"/>
        <v>0</v>
      </c>
      <c r="JKH462" s="143">
        <f t="shared" si="271"/>
        <v>0</v>
      </c>
      <c r="JKI462" s="143">
        <f t="shared" si="271"/>
        <v>0</v>
      </c>
      <c r="JKJ462" s="143">
        <f t="shared" si="271"/>
        <v>0</v>
      </c>
      <c r="JKK462" s="143">
        <f t="shared" si="271"/>
        <v>0</v>
      </c>
      <c r="JKL462" s="143">
        <f t="shared" si="271"/>
        <v>0</v>
      </c>
      <c r="JKM462" s="143">
        <f t="shared" si="271"/>
        <v>0</v>
      </c>
      <c r="JKN462" s="143">
        <f t="shared" si="271"/>
        <v>0</v>
      </c>
      <c r="JKO462" s="143">
        <f t="shared" si="271"/>
        <v>0</v>
      </c>
      <c r="JKP462" s="143">
        <f t="shared" si="271"/>
        <v>0</v>
      </c>
      <c r="JKQ462" s="143">
        <f t="shared" si="271"/>
        <v>0</v>
      </c>
      <c r="JKR462" s="143">
        <f t="shared" si="271"/>
        <v>0</v>
      </c>
      <c r="JKS462" s="143">
        <f t="shared" si="271"/>
        <v>0</v>
      </c>
      <c r="JKT462" s="143">
        <f t="shared" si="271"/>
        <v>0</v>
      </c>
      <c r="JKU462" s="143">
        <f t="shared" si="271"/>
        <v>0</v>
      </c>
      <c r="JKV462" s="143">
        <f t="shared" si="271"/>
        <v>0</v>
      </c>
      <c r="JKW462" s="143">
        <f t="shared" si="271"/>
        <v>0</v>
      </c>
      <c r="JKX462" s="143">
        <f t="shared" si="271"/>
        <v>0</v>
      </c>
      <c r="JKY462" s="143">
        <f t="shared" si="271"/>
        <v>0</v>
      </c>
      <c r="JKZ462" s="143">
        <f t="shared" si="271"/>
        <v>0</v>
      </c>
      <c r="JLA462" s="143">
        <f t="shared" si="271"/>
        <v>0</v>
      </c>
      <c r="JLB462" s="143">
        <f t="shared" si="271"/>
        <v>0</v>
      </c>
      <c r="JLC462" s="143">
        <f t="shared" si="271"/>
        <v>0</v>
      </c>
      <c r="JLD462" s="143">
        <f t="shared" si="271"/>
        <v>0</v>
      </c>
      <c r="JLE462" s="143">
        <f t="shared" si="271"/>
        <v>0</v>
      </c>
      <c r="JLF462" s="143">
        <f t="shared" si="271"/>
        <v>0</v>
      </c>
      <c r="JLG462" s="143">
        <f t="shared" si="271"/>
        <v>0</v>
      </c>
      <c r="JLH462" s="143">
        <f t="shared" si="271"/>
        <v>0</v>
      </c>
      <c r="JLI462" s="143">
        <f t="shared" si="271"/>
        <v>0</v>
      </c>
      <c r="JLJ462" s="143">
        <f t="shared" si="271"/>
        <v>0</v>
      </c>
      <c r="JLK462" s="143">
        <f t="shared" si="271"/>
        <v>0</v>
      </c>
      <c r="JLL462" s="143">
        <f t="shared" si="271"/>
        <v>0</v>
      </c>
      <c r="JLM462" s="143">
        <f t="shared" si="271"/>
        <v>0</v>
      </c>
      <c r="JLN462" s="143">
        <f t="shared" si="271"/>
        <v>0</v>
      </c>
      <c r="JLO462" s="143">
        <f t="shared" si="271"/>
        <v>0</v>
      </c>
      <c r="JLP462" s="143">
        <f t="shared" si="271"/>
        <v>0</v>
      </c>
      <c r="JLQ462" s="143">
        <f t="shared" si="271"/>
        <v>0</v>
      </c>
      <c r="JLR462" s="143">
        <f t="shared" si="271"/>
        <v>0</v>
      </c>
      <c r="JLS462" s="143">
        <f t="shared" si="271"/>
        <v>0</v>
      </c>
      <c r="JLT462" s="143">
        <f t="shared" si="271"/>
        <v>0</v>
      </c>
      <c r="JLU462" s="143">
        <f t="shared" si="271"/>
        <v>0</v>
      </c>
      <c r="JLV462" s="143">
        <f t="shared" si="271"/>
        <v>0</v>
      </c>
      <c r="JLW462" s="143">
        <f t="shared" si="271"/>
        <v>0</v>
      </c>
      <c r="JLX462" s="143">
        <f t="shared" si="271"/>
        <v>0</v>
      </c>
      <c r="JLY462" s="143">
        <f t="shared" si="271"/>
        <v>0</v>
      </c>
      <c r="JLZ462" s="143">
        <f t="shared" si="271"/>
        <v>0</v>
      </c>
      <c r="JMA462" s="143">
        <f t="shared" si="271"/>
        <v>0</v>
      </c>
      <c r="JMB462" s="143">
        <f t="shared" si="271"/>
        <v>0</v>
      </c>
      <c r="JMC462" s="143">
        <f t="shared" si="271"/>
        <v>0</v>
      </c>
      <c r="JMD462" s="143">
        <f t="shared" si="271"/>
        <v>0</v>
      </c>
      <c r="JME462" s="143">
        <f t="shared" si="271"/>
        <v>0</v>
      </c>
      <c r="JMF462" s="143">
        <f t="shared" si="271"/>
        <v>0</v>
      </c>
      <c r="JMG462" s="143">
        <f t="shared" si="271"/>
        <v>0</v>
      </c>
      <c r="JMH462" s="143">
        <f t="shared" si="271"/>
        <v>0</v>
      </c>
      <c r="JMI462" s="143">
        <f t="shared" si="271"/>
        <v>0</v>
      </c>
      <c r="JMJ462" s="143">
        <f t="shared" si="271"/>
        <v>0</v>
      </c>
      <c r="JMK462" s="143">
        <f t="shared" ref="JMK462:JOV462" si="272">JMK438</f>
        <v>0</v>
      </c>
      <c r="JML462" s="143">
        <f t="shared" si="272"/>
        <v>0</v>
      </c>
      <c r="JMM462" s="143">
        <f t="shared" si="272"/>
        <v>0</v>
      </c>
      <c r="JMN462" s="143">
        <f t="shared" si="272"/>
        <v>0</v>
      </c>
      <c r="JMO462" s="143">
        <f t="shared" si="272"/>
        <v>0</v>
      </c>
      <c r="JMP462" s="143">
        <f t="shared" si="272"/>
        <v>0</v>
      </c>
      <c r="JMQ462" s="143">
        <f t="shared" si="272"/>
        <v>0</v>
      </c>
      <c r="JMR462" s="143">
        <f t="shared" si="272"/>
        <v>0</v>
      </c>
      <c r="JMS462" s="143">
        <f t="shared" si="272"/>
        <v>0</v>
      </c>
      <c r="JMT462" s="143">
        <f t="shared" si="272"/>
        <v>0</v>
      </c>
      <c r="JMU462" s="143">
        <f t="shared" si="272"/>
        <v>0</v>
      </c>
      <c r="JMV462" s="143">
        <f t="shared" si="272"/>
        <v>0</v>
      </c>
      <c r="JMW462" s="143">
        <f t="shared" si="272"/>
        <v>0</v>
      </c>
      <c r="JMX462" s="143">
        <f t="shared" si="272"/>
        <v>0</v>
      </c>
      <c r="JMY462" s="143">
        <f t="shared" si="272"/>
        <v>0</v>
      </c>
      <c r="JMZ462" s="143">
        <f t="shared" si="272"/>
        <v>0</v>
      </c>
      <c r="JNA462" s="143">
        <f t="shared" si="272"/>
        <v>0</v>
      </c>
      <c r="JNB462" s="143">
        <f t="shared" si="272"/>
        <v>0</v>
      </c>
      <c r="JNC462" s="143">
        <f t="shared" si="272"/>
        <v>0</v>
      </c>
      <c r="JND462" s="143">
        <f t="shared" si="272"/>
        <v>0</v>
      </c>
      <c r="JNE462" s="143">
        <f t="shared" si="272"/>
        <v>0</v>
      </c>
      <c r="JNF462" s="143">
        <f t="shared" si="272"/>
        <v>0</v>
      </c>
      <c r="JNG462" s="143">
        <f t="shared" si="272"/>
        <v>0</v>
      </c>
      <c r="JNH462" s="143">
        <f t="shared" si="272"/>
        <v>0</v>
      </c>
      <c r="JNI462" s="143">
        <f t="shared" si="272"/>
        <v>0</v>
      </c>
      <c r="JNJ462" s="143">
        <f t="shared" si="272"/>
        <v>0</v>
      </c>
      <c r="JNK462" s="143">
        <f t="shared" si="272"/>
        <v>0</v>
      </c>
      <c r="JNL462" s="143">
        <f t="shared" si="272"/>
        <v>0</v>
      </c>
      <c r="JNM462" s="143">
        <f t="shared" si="272"/>
        <v>0</v>
      </c>
      <c r="JNN462" s="143">
        <f t="shared" si="272"/>
        <v>0</v>
      </c>
      <c r="JNO462" s="143">
        <f t="shared" si="272"/>
        <v>0</v>
      </c>
      <c r="JNP462" s="143">
        <f t="shared" si="272"/>
        <v>0</v>
      </c>
      <c r="JNQ462" s="143">
        <f t="shared" si="272"/>
        <v>0</v>
      </c>
      <c r="JNR462" s="143">
        <f t="shared" si="272"/>
        <v>0</v>
      </c>
      <c r="JNS462" s="143">
        <f t="shared" si="272"/>
        <v>0</v>
      </c>
      <c r="JNT462" s="143">
        <f t="shared" si="272"/>
        <v>0</v>
      </c>
      <c r="JNU462" s="143">
        <f t="shared" si="272"/>
        <v>0</v>
      </c>
      <c r="JNV462" s="143">
        <f t="shared" si="272"/>
        <v>0</v>
      </c>
      <c r="JNW462" s="143">
        <f t="shared" si="272"/>
        <v>0</v>
      </c>
      <c r="JNX462" s="143">
        <f t="shared" si="272"/>
        <v>0</v>
      </c>
      <c r="JNY462" s="143">
        <f t="shared" si="272"/>
        <v>0</v>
      </c>
      <c r="JNZ462" s="143">
        <f t="shared" si="272"/>
        <v>0</v>
      </c>
      <c r="JOA462" s="143">
        <f t="shared" si="272"/>
        <v>0</v>
      </c>
      <c r="JOB462" s="143">
        <f t="shared" si="272"/>
        <v>0</v>
      </c>
      <c r="JOC462" s="143">
        <f t="shared" si="272"/>
        <v>0</v>
      </c>
      <c r="JOD462" s="143">
        <f t="shared" si="272"/>
        <v>0</v>
      </c>
      <c r="JOE462" s="143">
        <f t="shared" si="272"/>
        <v>0</v>
      </c>
      <c r="JOF462" s="143">
        <f t="shared" si="272"/>
        <v>0</v>
      </c>
      <c r="JOG462" s="143">
        <f t="shared" si="272"/>
        <v>0</v>
      </c>
      <c r="JOH462" s="143">
        <f t="shared" si="272"/>
        <v>0</v>
      </c>
      <c r="JOI462" s="143">
        <f t="shared" si="272"/>
        <v>0</v>
      </c>
      <c r="JOJ462" s="143">
        <f t="shared" si="272"/>
        <v>0</v>
      </c>
      <c r="JOK462" s="143">
        <f t="shared" si="272"/>
        <v>0</v>
      </c>
      <c r="JOL462" s="143">
        <f t="shared" si="272"/>
        <v>0</v>
      </c>
      <c r="JOM462" s="143">
        <f t="shared" si="272"/>
        <v>0</v>
      </c>
      <c r="JON462" s="143">
        <f t="shared" si="272"/>
        <v>0</v>
      </c>
      <c r="JOO462" s="143">
        <f t="shared" si="272"/>
        <v>0</v>
      </c>
      <c r="JOP462" s="143">
        <f t="shared" si="272"/>
        <v>0</v>
      </c>
      <c r="JOQ462" s="143">
        <f t="shared" si="272"/>
        <v>0</v>
      </c>
      <c r="JOR462" s="143">
        <f t="shared" si="272"/>
        <v>0</v>
      </c>
      <c r="JOS462" s="143">
        <f t="shared" si="272"/>
        <v>0</v>
      </c>
      <c r="JOT462" s="143">
        <f t="shared" si="272"/>
        <v>0</v>
      </c>
      <c r="JOU462" s="143">
        <f t="shared" si="272"/>
        <v>0</v>
      </c>
      <c r="JOV462" s="143">
        <f t="shared" si="272"/>
        <v>0</v>
      </c>
      <c r="JOW462" s="143">
        <f t="shared" ref="JOW462:JRH462" si="273">JOW438</f>
        <v>0</v>
      </c>
      <c r="JOX462" s="143">
        <f t="shared" si="273"/>
        <v>0</v>
      </c>
      <c r="JOY462" s="143">
        <f t="shared" si="273"/>
        <v>0</v>
      </c>
      <c r="JOZ462" s="143">
        <f t="shared" si="273"/>
        <v>0</v>
      </c>
      <c r="JPA462" s="143">
        <f t="shared" si="273"/>
        <v>0</v>
      </c>
      <c r="JPB462" s="143">
        <f t="shared" si="273"/>
        <v>0</v>
      </c>
      <c r="JPC462" s="143">
        <f t="shared" si="273"/>
        <v>0</v>
      </c>
      <c r="JPD462" s="143">
        <f t="shared" si="273"/>
        <v>0</v>
      </c>
      <c r="JPE462" s="143">
        <f t="shared" si="273"/>
        <v>0</v>
      </c>
      <c r="JPF462" s="143">
        <f t="shared" si="273"/>
        <v>0</v>
      </c>
      <c r="JPG462" s="143">
        <f t="shared" si="273"/>
        <v>0</v>
      </c>
      <c r="JPH462" s="143">
        <f t="shared" si="273"/>
        <v>0</v>
      </c>
      <c r="JPI462" s="143">
        <f t="shared" si="273"/>
        <v>0</v>
      </c>
      <c r="JPJ462" s="143">
        <f t="shared" si="273"/>
        <v>0</v>
      </c>
      <c r="JPK462" s="143">
        <f t="shared" si="273"/>
        <v>0</v>
      </c>
      <c r="JPL462" s="143">
        <f t="shared" si="273"/>
        <v>0</v>
      </c>
      <c r="JPM462" s="143">
        <f t="shared" si="273"/>
        <v>0</v>
      </c>
      <c r="JPN462" s="143">
        <f t="shared" si="273"/>
        <v>0</v>
      </c>
      <c r="JPO462" s="143">
        <f t="shared" si="273"/>
        <v>0</v>
      </c>
      <c r="JPP462" s="143">
        <f t="shared" si="273"/>
        <v>0</v>
      </c>
      <c r="JPQ462" s="143">
        <f t="shared" si="273"/>
        <v>0</v>
      </c>
      <c r="JPR462" s="143">
        <f t="shared" si="273"/>
        <v>0</v>
      </c>
      <c r="JPS462" s="143">
        <f t="shared" si="273"/>
        <v>0</v>
      </c>
      <c r="JPT462" s="143">
        <f t="shared" si="273"/>
        <v>0</v>
      </c>
      <c r="JPU462" s="143">
        <f t="shared" si="273"/>
        <v>0</v>
      </c>
      <c r="JPV462" s="143">
        <f t="shared" si="273"/>
        <v>0</v>
      </c>
      <c r="JPW462" s="143">
        <f t="shared" si="273"/>
        <v>0</v>
      </c>
      <c r="JPX462" s="143">
        <f t="shared" si="273"/>
        <v>0</v>
      </c>
      <c r="JPY462" s="143">
        <f t="shared" si="273"/>
        <v>0</v>
      </c>
      <c r="JPZ462" s="143">
        <f t="shared" si="273"/>
        <v>0</v>
      </c>
      <c r="JQA462" s="143">
        <f t="shared" si="273"/>
        <v>0</v>
      </c>
      <c r="JQB462" s="143">
        <f t="shared" si="273"/>
        <v>0</v>
      </c>
      <c r="JQC462" s="143">
        <f t="shared" si="273"/>
        <v>0</v>
      </c>
      <c r="JQD462" s="143">
        <f t="shared" si="273"/>
        <v>0</v>
      </c>
      <c r="JQE462" s="143">
        <f t="shared" si="273"/>
        <v>0</v>
      </c>
      <c r="JQF462" s="143">
        <f t="shared" si="273"/>
        <v>0</v>
      </c>
      <c r="JQG462" s="143">
        <f t="shared" si="273"/>
        <v>0</v>
      </c>
      <c r="JQH462" s="143">
        <f t="shared" si="273"/>
        <v>0</v>
      </c>
      <c r="JQI462" s="143">
        <f t="shared" si="273"/>
        <v>0</v>
      </c>
      <c r="JQJ462" s="143">
        <f t="shared" si="273"/>
        <v>0</v>
      </c>
      <c r="JQK462" s="143">
        <f t="shared" si="273"/>
        <v>0</v>
      </c>
      <c r="JQL462" s="143">
        <f t="shared" si="273"/>
        <v>0</v>
      </c>
      <c r="JQM462" s="143">
        <f t="shared" si="273"/>
        <v>0</v>
      </c>
      <c r="JQN462" s="143">
        <f t="shared" si="273"/>
        <v>0</v>
      </c>
      <c r="JQO462" s="143">
        <f t="shared" si="273"/>
        <v>0</v>
      </c>
      <c r="JQP462" s="143">
        <f t="shared" si="273"/>
        <v>0</v>
      </c>
      <c r="JQQ462" s="143">
        <f t="shared" si="273"/>
        <v>0</v>
      </c>
      <c r="JQR462" s="143">
        <f t="shared" si="273"/>
        <v>0</v>
      </c>
      <c r="JQS462" s="143">
        <f t="shared" si="273"/>
        <v>0</v>
      </c>
      <c r="JQT462" s="143">
        <f t="shared" si="273"/>
        <v>0</v>
      </c>
      <c r="JQU462" s="143">
        <f t="shared" si="273"/>
        <v>0</v>
      </c>
      <c r="JQV462" s="143">
        <f t="shared" si="273"/>
        <v>0</v>
      </c>
      <c r="JQW462" s="143">
        <f t="shared" si="273"/>
        <v>0</v>
      </c>
      <c r="JQX462" s="143">
        <f t="shared" si="273"/>
        <v>0</v>
      </c>
      <c r="JQY462" s="143">
        <f t="shared" si="273"/>
        <v>0</v>
      </c>
      <c r="JQZ462" s="143">
        <f t="shared" si="273"/>
        <v>0</v>
      </c>
      <c r="JRA462" s="143">
        <f t="shared" si="273"/>
        <v>0</v>
      </c>
      <c r="JRB462" s="143">
        <f t="shared" si="273"/>
        <v>0</v>
      </c>
      <c r="JRC462" s="143">
        <f t="shared" si="273"/>
        <v>0</v>
      </c>
      <c r="JRD462" s="143">
        <f t="shared" si="273"/>
        <v>0</v>
      </c>
      <c r="JRE462" s="143">
        <f t="shared" si="273"/>
        <v>0</v>
      </c>
      <c r="JRF462" s="143">
        <f t="shared" si="273"/>
        <v>0</v>
      </c>
      <c r="JRG462" s="143">
        <f t="shared" si="273"/>
        <v>0</v>
      </c>
      <c r="JRH462" s="143">
        <f t="shared" si="273"/>
        <v>0</v>
      </c>
      <c r="JRI462" s="143">
        <f t="shared" ref="JRI462:JTT462" si="274">JRI438</f>
        <v>0</v>
      </c>
      <c r="JRJ462" s="143">
        <f t="shared" si="274"/>
        <v>0</v>
      </c>
      <c r="JRK462" s="143">
        <f t="shared" si="274"/>
        <v>0</v>
      </c>
      <c r="JRL462" s="143">
        <f t="shared" si="274"/>
        <v>0</v>
      </c>
      <c r="JRM462" s="143">
        <f t="shared" si="274"/>
        <v>0</v>
      </c>
      <c r="JRN462" s="143">
        <f t="shared" si="274"/>
        <v>0</v>
      </c>
      <c r="JRO462" s="143">
        <f t="shared" si="274"/>
        <v>0</v>
      </c>
      <c r="JRP462" s="143">
        <f t="shared" si="274"/>
        <v>0</v>
      </c>
      <c r="JRQ462" s="143">
        <f t="shared" si="274"/>
        <v>0</v>
      </c>
      <c r="JRR462" s="143">
        <f t="shared" si="274"/>
        <v>0</v>
      </c>
      <c r="JRS462" s="143">
        <f t="shared" si="274"/>
        <v>0</v>
      </c>
      <c r="JRT462" s="143">
        <f t="shared" si="274"/>
        <v>0</v>
      </c>
      <c r="JRU462" s="143">
        <f t="shared" si="274"/>
        <v>0</v>
      </c>
      <c r="JRV462" s="143">
        <f t="shared" si="274"/>
        <v>0</v>
      </c>
      <c r="JRW462" s="143">
        <f t="shared" si="274"/>
        <v>0</v>
      </c>
      <c r="JRX462" s="143">
        <f t="shared" si="274"/>
        <v>0</v>
      </c>
      <c r="JRY462" s="143">
        <f t="shared" si="274"/>
        <v>0</v>
      </c>
      <c r="JRZ462" s="143">
        <f t="shared" si="274"/>
        <v>0</v>
      </c>
      <c r="JSA462" s="143">
        <f t="shared" si="274"/>
        <v>0</v>
      </c>
      <c r="JSB462" s="143">
        <f t="shared" si="274"/>
        <v>0</v>
      </c>
      <c r="JSC462" s="143">
        <f t="shared" si="274"/>
        <v>0</v>
      </c>
      <c r="JSD462" s="143">
        <f t="shared" si="274"/>
        <v>0</v>
      </c>
      <c r="JSE462" s="143">
        <f t="shared" si="274"/>
        <v>0</v>
      </c>
      <c r="JSF462" s="143">
        <f t="shared" si="274"/>
        <v>0</v>
      </c>
      <c r="JSG462" s="143">
        <f t="shared" si="274"/>
        <v>0</v>
      </c>
      <c r="JSH462" s="143">
        <f t="shared" si="274"/>
        <v>0</v>
      </c>
      <c r="JSI462" s="143">
        <f t="shared" si="274"/>
        <v>0</v>
      </c>
      <c r="JSJ462" s="143">
        <f t="shared" si="274"/>
        <v>0</v>
      </c>
      <c r="JSK462" s="143">
        <f t="shared" si="274"/>
        <v>0</v>
      </c>
      <c r="JSL462" s="143">
        <f t="shared" si="274"/>
        <v>0</v>
      </c>
      <c r="JSM462" s="143">
        <f t="shared" si="274"/>
        <v>0</v>
      </c>
      <c r="JSN462" s="143">
        <f t="shared" si="274"/>
        <v>0</v>
      </c>
      <c r="JSO462" s="143">
        <f t="shared" si="274"/>
        <v>0</v>
      </c>
      <c r="JSP462" s="143">
        <f t="shared" si="274"/>
        <v>0</v>
      </c>
      <c r="JSQ462" s="143">
        <f t="shared" si="274"/>
        <v>0</v>
      </c>
      <c r="JSR462" s="143">
        <f t="shared" si="274"/>
        <v>0</v>
      </c>
      <c r="JSS462" s="143">
        <f t="shared" si="274"/>
        <v>0</v>
      </c>
      <c r="JST462" s="143">
        <f t="shared" si="274"/>
        <v>0</v>
      </c>
      <c r="JSU462" s="143">
        <f t="shared" si="274"/>
        <v>0</v>
      </c>
      <c r="JSV462" s="143">
        <f t="shared" si="274"/>
        <v>0</v>
      </c>
      <c r="JSW462" s="143">
        <f t="shared" si="274"/>
        <v>0</v>
      </c>
      <c r="JSX462" s="143">
        <f t="shared" si="274"/>
        <v>0</v>
      </c>
      <c r="JSY462" s="143">
        <f t="shared" si="274"/>
        <v>0</v>
      </c>
      <c r="JSZ462" s="143">
        <f t="shared" si="274"/>
        <v>0</v>
      </c>
      <c r="JTA462" s="143">
        <f t="shared" si="274"/>
        <v>0</v>
      </c>
      <c r="JTB462" s="143">
        <f t="shared" si="274"/>
        <v>0</v>
      </c>
      <c r="JTC462" s="143">
        <f t="shared" si="274"/>
        <v>0</v>
      </c>
      <c r="JTD462" s="143">
        <f t="shared" si="274"/>
        <v>0</v>
      </c>
      <c r="JTE462" s="143">
        <f t="shared" si="274"/>
        <v>0</v>
      </c>
      <c r="JTF462" s="143">
        <f t="shared" si="274"/>
        <v>0</v>
      </c>
      <c r="JTG462" s="143">
        <f t="shared" si="274"/>
        <v>0</v>
      </c>
      <c r="JTH462" s="143">
        <f t="shared" si="274"/>
        <v>0</v>
      </c>
      <c r="JTI462" s="143">
        <f t="shared" si="274"/>
        <v>0</v>
      </c>
      <c r="JTJ462" s="143">
        <f t="shared" si="274"/>
        <v>0</v>
      </c>
      <c r="JTK462" s="143">
        <f t="shared" si="274"/>
        <v>0</v>
      </c>
      <c r="JTL462" s="143">
        <f t="shared" si="274"/>
        <v>0</v>
      </c>
      <c r="JTM462" s="143">
        <f t="shared" si="274"/>
        <v>0</v>
      </c>
      <c r="JTN462" s="143">
        <f t="shared" si="274"/>
        <v>0</v>
      </c>
      <c r="JTO462" s="143">
        <f t="shared" si="274"/>
        <v>0</v>
      </c>
      <c r="JTP462" s="143">
        <f t="shared" si="274"/>
        <v>0</v>
      </c>
      <c r="JTQ462" s="143">
        <f t="shared" si="274"/>
        <v>0</v>
      </c>
      <c r="JTR462" s="143">
        <f t="shared" si="274"/>
        <v>0</v>
      </c>
      <c r="JTS462" s="143">
        <f t="shared" si="274"/>
        <v>0</v>
      </c>
      <c r="JTT462" s="143">
        <f t="shared" si="274"/>
        <v>0</v>
      </c>
      <c r="JTU462" s="143">
        <f t="shared" ref="JTU462:JWF462" si="275">JTU438</f>
        <v>0</v>
      </c>
      <c r="JTV462" s="143">
        <f t="shared" si="275"/>
        <v>0</v>
      </c>
      <c r="JTW462" s="143">
        <f t="shared" si="275"/>
        <v>0</v>
      </c>
      <c r="JTX462" s="143">
        <f t="shared" si="275"/>
        <v>0</v>
      </c>
      <c r="JTY462" s="143">
        <f t="shared" si="275"/>
        <v>0</v>
      </c>
      <c r="JTZ462" s="143">
        <f t="shared" si="275"/>
        <v>0</v>
      </c>
      <c r="JUA462" s="143">
        <f t="shared" si="275"/>
        <v>0</v>
      </c>
      <c r="JUB462" s="143">
        <f t="shared" si="275"/>
        <v>0</v>
      </c>
      <c r="JUC462" s="143">
        <f t="shared" si="275"/>
        <v>0</v>
      </c>
      <c r="JUD462" s="143">
        <f t="shared" si="275"/>
        <v>0</v>
      </c>
      <c r="JUE462" s="143">
        <f t="shared" si="275"/>
        <v>0</v>
      </c>
      <c r="JUF462" s="143">
        <f t="shared" si="275"/>
        <v>0</v>
      </c>
      <c r="JUG462" s="143">
        <f t="shared" si="275"/>
        <v>0</v>
      </c>
      <c r="JUH462" s="143">
        <f t="shared" si="275"/>
        <v>0</v>
      </c>
      <c r="JUI462" s="143">
        <f t="shared" si="275"/>
        <v>0</v>
      </c>
      <c r="JUJ462" s="143">
        <f t="shared" si="275"/>
        <v>0</v>
      </c>
      <c r="JUK462" s="143">
        <f t="shared" si="275"/>
        <v>0</v>
      </c>
      <c r="JUL462" s="143">
        <f t="shared" si="275"/>
        <v>0</v>
      </c>
      <c r="JUM462" s="143">
        <f t="shared" si="275"/>
        <v>0</v>
      </c>
      <c r="JUN462" s="143">
        <f t="shared" si="275"/>
        <v>0</v>
      </c>
      <c r="JUO462" s="143">
        <f t="shared" si="275"/>
        <v>0</v>
      </c>
      <c r="JUP462" s="143">
        <f t="shared" si="275"/>
        <v>0</v>
      </c>
      <c r="JUQ462" s="143">
        <f t="shared" si="275"/>
        <v>0</v>
      </c>
      <c r="JUR462" s="143">
        <f t="shared" si="275"/>
        <v>0</v>
      </c>
      <c r="JUS462" s="143">
        <f t="shared" si="275"/>
        <v>0</v>
      </c>
      <c r="JUT462" s="143">
        <f t="shared" si="275"/>
        <v>0</v>
      </c>
      <c r="JUU462" s="143">
        <f t="shared" si="275"/>
        <v>0</v>
      </c>
      <c r="JUV462" s="143">
        <f t="shared" si="275"/>
        <v>0</v>
      </c>
      <c r="JUW462" s="143">
        <f t="shared" si="275"/>
        <v>0</v>
      </c>
      <c r="JUX462" s="143">
        <f t="shared" si="275"/>
        <v>0</v>
      </c>
      <c r="JUY462" s="143">
        <f t="shared" si="275"/>
        <v>0</v>
      </c>
      <c r="JUZ462" s="143">
        <f t="shared" si="275"/>
        <v>0</v>
      </c>
      <c r="JVA462" s="143">
        <f t="shared" si="275"/>
        <v>0</v>
      </c>
      <c r="JVB462" s="143">
        <f t="shared" si="275"/>
        <v>0</v>
      </c>
      <c r="JVC462" s="143">
        <f t="shared" si="275"/>
        <v>0</v>
      </c>
      <c r="JVD462" s="143">
        <f t="shared" si="275"/>
        <v>0</v>
      </c>
      <c r="JVE462" s="143">
        <f t="shared" si="275"/>
        <v>0</v>
      </c>
      <c r="JVF462" s="143">
        <f t="shared" si="275"/>
        <v>0</v>
      </c>
      <c r="JVG462" s="143">
        <f t="shared" si="275"/>
        <v>0</v>
      </c>
      <c r="JVH462" s="143">
        <f t="shared" si="275"/>
        <v>0</v>
      </c>
      <c r="JVI462" s="143">
        <f t="shared" si="275"/>
        <v>0</v>
      </c>
      <c r="JVJ462" s="143">
        <f t="shared" si="275"/>
        <v>0</v>
      </c>
      <c r="JVK462" s="143">
        <f t="shared" si="275"/>
        <v>0</v>
      </c>
      <c r="JVL462" s="143">
        <f t="shared" si="275"/>
        <v>0</v>
      </c>
      <c r="JVM462" s="143">
        <f t="shared" si="275"/>
        <v>0</v>
      </c>
      <c r="JVN462" s="143">
        <f t="shared" si="275"/>
        <v>0</v>
      </c>
      <c r="JVO462" s="143">
        <f t="shared" si="275"/>
        <v>0</v>
      </c>
      <c r="JVP462" s="143">
        <f t="shared" si="275"/>
        <v>0</v>
      </c>
      <c r="JVQ462" s="143">
        <f t="shared" si="275"/>
        <v>0</v>
      </c>
      <c r="JVR462" s="143">
        <f t="shared" si="275"/>
        <v>0</v>
      </c>
      <c r="JVS462" s="143">
        <f t="shared" si="275"/>
        <v>0</v>
      </c>
      <c r="JVT462" s="143">
        <f t="shared" si="275"/>
        <v>0</v>
      </c>
      <c r="JVU462" s="143">
        <f t="shared" si="275"/>
        <v>0</v>
      </c>
      <c r="JVV462" s="143">
        <f t="shared" si="275"/>
        <v>0</v>
      </c>
      <c r="JVW462" s="143">
        <f t="shared" si="275"/>
        <v>0</v>
      </c>
      <c r="JVX462" s="143">
        <f t="shared" si="275"/>
        <v>0</v>
      </c>
      <c r="JVY462" s="143">
        <f t="shared" si="275"/>
        <v>0</v>
      </c>
      <c r="JVZ462" s="143">
        <f t="shared" si="275"/>
        <v>0</v>
      </c>
      <c r="JWA462" s="143">
        <f t="shared" si="275"/>
        <v>0</v>
      </c>
      <c r="JWB462" s="143">
        <f t="shared" si="275"/>
        <v>0</v>
      </c>
      <c r="JWC462" s="143">
        <f t="shared" si="275"/>
        <v>0</v>
      </c>
      <c r="JWD462" s="143">
        <f t="shared" si="275"/>
        <v>0</v>
      </c>
      <c r="JWE462" s="143">
        <f t="shared" si="275"/>
        <v>0</v>
      </c>
      <c r="JWF462" s="143">
        <f t="shared" si="275"/>
        <v>0</v>
      </c>
      <c r="JWG462" s="143">
        <f t="shared" ref="JWG462:JYR462" si="276">JWG438</f>
        <v>0</v>
      </c>
      <c r="JWH462" s="143">
        <f t="shared" si="276"/>
        <v>0</v>
      </c>
      <c r="JWI462" s="143">
        <f t="shared" si="276"/>
        <v>0</v>
      </c>
      <c r="JWJ462" s="143">
        <f t="shared" si="276"/>
        <v>0</v>
      </c>
      <c r="JWK462" s="143">
        <f t="shared" si="276"/>
        <v>0</v>
      </c>
      <c r="JWL462" s="143">
        <f t="shared" si="276"/>
        <v>0</v>
      </c>
      <c r="JWM462" s="143">
        <f t="shared" si="276"/>
        <v>0</v>
      </c>
      <c r="JWN462" s="143">
        <f t="shared" si="276"/>
        <v>0</v>
      </c>
      <c r="JWO462" s="143">
        <f t="shared" si="276"/>
        <v>0</v>
      </c>
      <c r="JWP462" s="143">
        <f t="shared" si="276"/>
        <v>0</v>
      </c>
      <c r="JWQ462" s="143">
        <f t="shared" si="276"/>
        <v>0</v>
      </c>
      <c r="JWR462" s="143">
        <f t="shared" si="276"/>
        <v>0</v>
      </c>
      <c r="JWS462" s="143">
        <f t="shared" si="276"/>
        <v>0</v>
      </c>
      <c r="JWT462" s="143">
        <f t="shared" si="276"/>
        <v>0</v>
      </c>
      <c r="JWU462" s="143">
        <f t="shared" si="276"/>
        <v>0</v>
      </c>
      <c r="JWV462" s="143">
        <f t="shared" si="276"/>
        <v>0</v>
      </c>
      <c r="JWW462" s="143">
        <f t="shared" si="276"/>
        <v>0</v>
      </c>
      <c r="JWX462" s="143">
        <f t="shared" si="276"/>
        <v>0</v>
      </c>
      <c r="JWY462" s="143">
        <f t="shared" si="276"/>
        <v>0</v>
      </c>
      <c r="JWZ462" s="143">
        <f t="shared" si="276"/>
        <v>0</v>
      </c>
      <c r="JXA462" s="143">
        <f t="shared" si="276"/>
        <v>0</v>
      </c>
      <c r="JXB462" s="143">
        <f t="shared" si="276"/>
        <v>0</v>
      </c>
      <c r="JXC462" s="143">
        <f t="shared" si="276"/>
        <v>0</v>
      </c>
      <c r="JXD462" s="143">
        <f t="shared" si="276"/>
        <v>0</v>
      </c>
      <c r="JXE462" s="143">
        <f t="shared" si="276"/>
        <v>0</v>
      </c>
      <c r="JXF462" s="143">
        <f t="shared" si="276"/>
        <v>0</v>
      </c>
      <c r="JXG462" s="143">
        <f t="shared" si="276"/>
        <v>0</v>
      </c>
      <c r="JXH462" s="143">
        <f t="shared" si="276"/>
        <v>0</v>
      </c>
      <c r="JXI462" s="143">
        <f t="shared" si="276"/>
        <v>0</v>
      </c>
      <c r="JXJ462" s="143">
        <f t="shared" si="276"/>
        <v>0</v>
      </c>
      <c r="JXK462" s="143">
        <f t="shared" si="276"/>
        <v>0</v>
      </c>
      <c r="JXL462" s="143">
        <f t="shared" si="276"/>
        <v>0</v>
      </c>
      <c r="JXM462" s="143">
        <f t="shared" si="276"/>
        <v>0</v>
      </c>
      <c r="JXN462" s="143">
        <f t="shared" si="276"/>
        <v>0</v>
      </c>
      <c r="JXO462" s="143">
        <f t="shared" si="276"/>
        <v>0</v>
      </c>
      <c r="JXP462" s="143">
        <f t="shared" si="276"/>
        <v>0</v>
      </c>
      <c r="JXQ462" s="143">
        <f t="shared" si="276"/>
        <v>0</v>
      </c>
      <c r="JXR462" s="143">
        <f t="shared" si="276"/>
        <v>0</v>
      </c>
      <c r="JXS462" s="143">
        <f t="shared" si="276"/>
        <v>0</v>
      </c>
      <c r="JXT462" s="143">
        <f t="shared" si="276"/>
        <v>0</v>
      </c>
      <c r="JXU462" s="143">
        <f t="shared" si="276"/>
        <v>0</v>
      </c>
      <c r="JXV462" s="143">
        <f t="shared" si="276"/>
        <v>0</v>
      </c>
      <c r="JXW462" s="143">
        <f t="shared" si="276"/>
        <v>0</v>
      </c>
      <c r="JXX462" s="143">
        <f t="shared" si="276"/>
        <v>0</v>
      </c>
      <c r="JXY462" s="143">
        <f t="shared" si="276"/>
        <v>0</v>
      </c>
      <c r="JXZ462" s="143">
        <f t="shared" si="276"/>
        <v>0</v>
      </c>
      <c r="JYA462" s="143">
        <f t="shared" si="276"/>
        <v>0</v>
      </c>
      <c r="JYB462" s="143">
        <f t="shared" si="276"/>
        <v>0</v>
      </c>
      <c r="JYC462" s="143">
        <f t="shared" si="276"/>
        <v>0</v>
      </c>
      <c r="JYD462" s="143">
        <f t="shared" si="276"/>
        <v>0</v>
      </c>
      <c r="JYE462" s="143">
        <f t="shared" si="276"/>
        <v>0</v>
      </c>
      <c r="JYF462" s="143">
        <f t="shared" si="276"/>
        <v>0</v>
      </c>
      <c r="JYG462" s="143">
        <f t="shared" si="276"/>
        <v>0</v>
      </c>
      <c r="JYH462" s="143">
        <f t="shared" si="276"/>
        <v>0</v>
      </c>
      <c r="JYI462" s="143">
        <f t="shared" si="276"/>
        <v>0</v>
      </c>
      <c r="JYJ462" s="143">
        <f t="shared" si="276"/>
        <v>0</v>
      </c>
      <c r="JYK462" s="143">
        <f t="shared" si="276"/>
        <v>0</v>
      </c>
      <c r="JYL462" s="143">
        <f t="shared" si="276"/>
        <v>0</v>
      </c>
      <c r="JYM462" s="143">
        <f t="shared" si="276"/>
        <v>0</v>
      </c>
      <c r="JYN462" s="143">
        <f t="shared" si="276"/>
        <v>0</v>
      </c>
      <c r="JYO462" s="143">
        <f t="shared" si="276"/>
        <v>0</v>
      </c>
      <c r="JYP462" s="143">
        <f t="shared" si="276"/>
        <v>0</v>
      </c>
      <c r="JYQ462" s="143">
        <f t="shared" si="276"/>
        <v>0</v>
      </c>
      <c r="JYR462" s="143">
        <f t="shared" si="276"/>
        <v>0</v>
      </c>
      <c r="JYS462" s="143">
        <f t="shared" ref="JYS462:KBD462" si="277">JYS438</f>
        <v>0</v>
      </c>
      <c r="JYT462" s="143">
        <f t="shared" si="277"/>
        <v>0</v>
      </c>
      <c r="JYU462" s="143">
        <f t="shared" si="277"/>
        <v>0</v>
      </c>
      <c r="JYV462" s="143">
        <f t="shared" si="277"/>
        <v>0</v>
      </c>
      <c r="JYW462" s="143">
        <f t="shared" si="277"/>
        <v>0</v>
      </c>
      <c r="JYX462" s="143">
        <f t="shared" si="277"/>
        <v>0</v>
      </c>
      <c r="JYY462" s="143">
        <f t="shared" si="277"/>
        <v>0</v>
      </c>
      <c r="JYZ462" s="143">
        <f t="shared" si="277"/>
        <v>0</v>
      </c>
      <c r="JZA462" s="143">
        <f t="shared" si="277"/>
        <v>0</v>
      </c>
      <c r="JZB462" s="143">
        <f t="shared" si="277"/>
        <v>0</v>
      </c>
      <c r="JZC462" s="143">
        <f t="shared" si="277"/>
        <v>0</v>
      </c>
      <c r="JZD462" s="143">
        <f t="shared" si="277"/>
        <v>0</v>
      </c>
      <c r="JZE462" s="143">
        <f t="shared" si="277"/>
        <v>0</v>
      </c>
      <c r="JZF462" s="143">
        <f t="shared" si="277"/>
        <v>0</v>
      </c>
      <c r="JZG462" s="143">
        <f t="shared" si="277"/>
        <v>0</v>
      </c>
      <c r="JZH462" s="143">
        <f t="shared" si="277"/>
        <v>0</v>
      </c>
      <c r="JZI462" s="143">
        <f t="shared" si="277"/>
        <v>0</v>
      </c>
      <c r="JZJ462" s="143">
        <f t="shared" si="277"/>
        <v>0</v>
      </c>
      <c r="JZK462" s="143">
        <f t="shared" si="277"/>
        <v>0</v>
      </c>
      <c r="JZL462" s="143">
        <f t="shared" si="277"/>
        <v>0</v>
      </c>
      <c r="JZM462" s="143">
        <f t="shared" si="277"/>
        <v>0</v>
      </c>
      <c r="JZN462" s="143">
        <f t="shared" si="277"/>
        <v>0</v>
      </c>
      <c r="JZO462" s="143">
        <f t="shared" si="277"/>
        <v>0</v>
      </c>
      <c r="JZP462" s="143">
        <f t="shared" si="277"/>
        <v>0</v>
      </c>
      <c r="JZQ462" s="143">
        <f t="shared" si="277"/>
        <v>0</v>
      </c>
      <c r="JZR462" s="143">
        <f t="shared" si="277"/>
        <v>0</v>
      </c>
      <c r="JZS462" s="143">
        <f t="shared" si="277"/>
        <v>0</v>
      </c>
      <c r="JZT462" s="143">
        <f t="shared" si="277"/>
        <v>0</v>
      </c>
      <c r="JZU462" s="143">
        <f t="shared" si="277"/>
        <v>0</v>
      </c>
      <c r="JZV462" s="143">
        <f t="shared" si="277"/>
        <v>0</v>
      </c>
      <c r="JZW462" s="143">
        <f t="shared" si="277"/>
        <v>0</v>
      </c>
      <c r="JZX462" s="143">
        <f t="shared" si="277"/>
        <v>0</v>
      </c>
      <c r="JZY462" s="143">
        <f t="shared" si="277"/>
        <v>0</v>
      </c>
      <c r="JZZ462" s="143">
        <f t="shared" si="277"/>
        <v>0</v>
      </c>
      <c r="KAA462" s="143">
        <f t="shared" si="277"/>
        <v>0</v>
      </c>
      <c r="KAB462" s="143">
        <f t="shared" si="277"/>
        <v>0</v>
      </c>
      <c r="KAC462" s="143">
        <f t="shared" si="277"/>
        <v>0</v>
      </c>
      <c r="KAD462" s="143">
        <f t="shared" si="277"/>
        <v>0</v>
      </c>
      <c r="KAE462" s="143">
        <f t="shared" si="277"/>
        <v>0</v>
      </c>
      <c r="KAF462" s="143">
        <f t="shared" si="277"/>
        <v>0</v>
      </c>
      <c r="KAG462" s="143">
        <f t="shared" si="277"/>
        <v>0</v>
      </c>
      <c r="KAH462" s="143">
        <f t="shared" si="277"/>
        <v>0</v>
      </c>
      <c r="KAI462" s="143">
        <f t="shared" si="277"/>
        <v>0</v>
      </c>
      <c r="KAJ462" s="143">
        <f t="shared" si="277"/>
        <v>0</v>
      </c>
      <c r="KAK462" s="143">
        <f t="shared" si="277"/>
        <v>0</v>
      </c>
      <c r="KAL462" s="143">
        <f t="shared" si="277"/>
        <v>0</v>
      </c>
      <c r="KAM462" s="143">
        <f t="shared" si="277"/>
        <v>0</v>
      </c>
      <c r="KAN462" s="143">
        <f t="shared" si="277"/>
        <v>0</v>
      </c>
      <c r="KAO462" s="143">
        <f t="shared" si="277"/>
        <v>0</v>
      </c>
      <c r="KAP462" s="143">
        <f t="shared" si="277"/>
        <v>0</v>
      </c>
      <c r="KAQ462" s="143">
        <f t="shared" si="277"/>
        <v>0</v>
      </c>
      <c r="KAR462" s="143">
        <f t="shared" si="277"/>
        <v>0</v>
      </c>
      <c r="KAS462" s="143">
        <f t="shared" si="277"/>
        <v>0</v>
      </c>
      <c r="KAT462" s="143">
        <f t="shared" si="277"/>
        <v>0</v>
      </c>
      <c r="KAU462" s="143">
        <f t="shared" si="277"/>
        <v>0</v>
      </c>
      <c r="KAV462" s="143">
        <f t="shared" si="277"/>
        <v>0</v>
      </c>
      <c r="KAW462" s="143">
        <f t="shared" si="277"/>
        <v>0</v>
      </c>
      <c r="KAX462" s="143">
        <f t="shared" si="277"/>
        <v>0</v>
      </c>
      <c r="KAY462" s="143">
        <f t="shared" si="277"/>
        <v>0</v>
      </c>
      <c r="KAZ462" s="143">
        <f t="shared" si="277"/>
        <v>0</v>
      </c>
      <c r="KBA462" s="143">
        <f t="shared" si="277"/>
        <v>0</v>
      </c>
      <c r="KBB462" s="143">
        <f t="shared" si="277"/>
        <v>0</v>
      </c>
      <c r="KBC462" s="143">
        <f t="shared" si="277"/>
        <v>0</v>
      </c>
      <c r="KBD462" s="143">
        <f t="shared" si="277"/>
        <v>0</v>
      </c>
      <c r="KBE462" s="143">
        <f t="shared" ref="KBE462:KDP462" si="278">KBE438</f>
        <v>0</v>
      </c>
      <c r="KBF462" s="143">
        <f t="shared" si="278"/>
        <v>0</v>
      </c>
      <c r="KBG462" s="143">
        <f t="shared" si="278"/>
        <v>0</v>
      </c>
      <c r="KBH462" s="143">
        <f t="shared" si="278"/>
        <v>0</v>
      </c>
      <c r="KBI462" s="143">
        <f t="shared" si="278"/>
        <v>0</v>
      </c>
      <c r="KBJ462" s="143">
        <f t="shared" si="278"/>
        <v>0</v>
      </c>
      <c r="KBK462" s="143">
        <f t="shared" si="278"/>
        <v>0</v>
      </c>
      <c r="KBL462" s="143">
        <f t="shared" si="278"/>
        <v>0</v>
      </c>
      <c r="KBM462" s="143">
        <f t="shared" si="278"/>
        <v>0</v>
      </c>
      <c r="KBN462" s="143">
        <f t="shared" si="278"/>
        <v>0</v>
      </c>
      <c r="KBO462" s="143">
        <f t="shared" si="278"/>
        <v>0</v>
      </c>
      <c r="KBP462" s="143">
        <f t="shared" si="278"/>
        <v>0</v>
      </c>
      <c r="KBQ462" s="143">
        <f t="shared" si="278"/>
        <v>0</v>
      </c>
      <c r="KBR462" s="143">
        <f t="shared" si="278"/>
        <v>0</v>
      </c>
      <c r="KBS462" s="143">
        <f t="shared" si="278"/>
        <v>0</v>
      </c>
      <c r="KBT462" s="143">
        <f t="shared" si="278"/>
        <v>0</v>
      </c>
      <c r="KBU462" s="143">
        <f t="shared" si="278"/>
        <v>0</v>
      </c>
      <c r="KBV462" s="143">
        <f t="shared" si="278"/>
        <v>0</v>
      </c>
      <c r="KBW462" s="143">
        <f t="shared" si="278"/>
        <v>0</v>
      </c>
      <c r="KBX462" s="143">
        <f t="shared" si="278"/>
        <v>0</v>
      </c>
      <c r="KBY462" s="143">
        <f t="shared" si="278"/>
        <v>0</v>
      </c>
      <c r="KBZ462" s="143">
        <f t="shared" si="278"/>
        <v>0</v>
      </c>
      <c r="KCA462" s="143">
        <f t="shared" si="278"/>
        <v>0</v>
      </c>
      <c r="KCB462" s="143">
        <f t="shared" si="278"/>
        <v>0</v>
      </c>
      <c r="KCC462" s="143">
        <f t="shared" si="278"/>
        <v>0</v>
      </c>
      <c r="KCD462" s="143">
        <f t="shared" si="278"/>
        <v>0</v>
      </c>
      <c r="KCE462" s="143">
        <f t="shared" si="278"/>
        <v>0</v>
      </c>
      <c r="KCF462" s="143">
        <f t="shared" si="278"/>
        <v>0</v>
      </c>
      <c r="KCG462" s="143">
        <f t="shared" si="278"/>
        <v>0</v>
      </c>
      <c r="KCH462" s="143">
        <f t="shared" si="278"/>
        <v>0</v>
      </c>
      <c r="KCI462" s="143">
        <f t="shared" si="278"/>
        <v>0</v>
      </c>
      <c r="KCJ462" s="143">
        <f t="shared" si="278"/>
        <v>0</v>
      </c>
      <c r="KCK462" s="143">
        <f t="shared" si="278"/>
        <v>0</v>
      </c>
      <c r="KCL462" s="143">
        <f t="shared" si="278"/>
        <v>0</v>
      </c>
      <c r="KCM462" s="143">
        <f t="shared" si="278"/>
        <v>0</v>
      </c>
      <c r="KCN462" s="143">
        <f t="shared" si="278"/>
        <v>0</v>
      </c>
      <c r="KCO462" s="143">
        <f t="shared" si="278"/>
        <v>0</v>
      </c>
      <c r="KCP462" s="143">
        <f t="shared" si="278"/>
        <v>0</v>
      </c>
      <c r="KCQ462" s="143">
        <f t="shared" si="278"/>
        <v>0</v>
      </c>
      <c r="KCR462" s="143">
        <f t="shared" si="278"/>
        <v>0</v>
      </c>
      <c r="KCS462" s="143">
        <f t="shared" si="278"/>
        <v>0</v>
      </c>
      <c r="KCT462" s="143">
        <f t="shared" si="278"/>
        <v>0</v>
      </c>
      <c r="KCU462" s="143">
        <f t="shared" si="278"/>
        <v>0</v>
      </c>
      <c r="KCV462" s="143">
        <f t="shared" si="278"/>
        <v>0</v>
      </c>
      <c r="KCW462" s="143">
        <f t="shared" si="278"/>
        <v>0</v>
      </c>
      <c r="KCX462" s="143">
        <f t="shared" si="278"/>
        <v>0</v>
      </c>
      <c r="KCY462" s="143">
        <f t="shared" si="278"/>
        <v>0</v>
      </c>
      <c r="KCZ462" s="143">
        <f t="shared" si="278"/>
        <v>0</v>
      </c>
      <c r="KDA462" s="143">
        <f t="shared" si="278"/>
        <v>0</v>
      </c>
      <c r="KDB462" s="143">
        <f t="shared" si="278"/>
        <v>0</v>
      </c>
      <c r="KDC462" s="143">
        <f t="shared" si="278"/>
        <v>0</v>
      </c>
      <c r="KDD462" s="143">
        <f t="shared" si="278"/>
        <v>0</v>
      </c>
      <c r="KDE462" s="143">
        <f t="shared" si="278"/>
        <v>0</v>
      </c>
      <c r="KDF462" s="143">
        <f t="shared" si="278"/>
        <v>0</v>
      </c>
      <c r="KDG462" s="143">
        <f t="shared" si="278"/>
        <v>0</v>
      </c>
      <c r="KDH462" s="143">
        <f t="shared" si="278"/>
        <v>0</v>
      </c>
      <c r="KDI462" s="143">
        <f t="shared" si="278"/>
        <v>0</v>
      </c>
      <c r="KDJ462" s="143">
        <f t="shared" si="278"/>
        <v>0</v>
      </c>
      <c r="KDK462" s="143">
        <f t="shared" si="278"/>
        <v>0</v>
      </c>
      <c r="KDL462" s="143">
        <f t="shared" si="278"/>
        <v>0</v>
      </c>
      <c r="KDM462" s="143">
        <f t="shared" si="278"/>
        <v>0</v>
      </c>
      <c r="KDN462" s="143">
        <f t="shared" si="278"/>
        <v>0</v>
      </c>
      <c r="KDO462" s="143">
        <f t="shared" si="278"/>
        <v>0</v>
      </c>
      <c r="KDP462" s="143">
        <f t="shared" si="278"/>
        <v>0</v>
      </c>
      <c r="KDQ462" s="143">
        <f t="shared" ref="KDQ462:KGB462" si="279">KDQ438</f>
        <v>0</v>
      </c>
      <c r="KDR462" s="143">
        <f t="shared" si="279"/>
        <v>0</v>
      </c>
      <c r="KDS462" s="143">
        <f t="shared" si="279"/>
        <v>0</v>
      </c>
      <c r="KDT462" s="143">
        <f t="shared" si="279"/>
        <v>0</v>
      </c>
      <c r="KDU462" s="143">
        <f t="shared" si="279"/>
        <v>0</v>
      </c>
      <c r="KDV462" s="143">
        <f t="shared" si="279"/>
        <v>0</v>
      </c>
      <c r="KDW462" s="143">
        <f t="shared" si="279"/>
        <v>0</v>
      </c>
      <c r="KDX462" s="143">
        <f t="shared" si="279"/>
        <v>0</v>
      </c>
      <c r="KDY462" s="143">
        <f t="shared" si="279"/>
        <v>0</v>
      </c>
      <c r="KDZ462" s="143">
        <f t="shared" si="279"/>
        <v>0</v>
      </c>
      <c r="KEA462" s="143">
        <f t="shared" si="279"/>
        <v>0</v>
      </c>
      <c r="KEB462" s="143">
        <f t="shared" si="279"/>
        <v>0</v>
      </c>
      <c r="KEC462" s="143">
        <f t="shared" si="279"/>
        <v>0</v>
      </c>
      <c r="KED462" s="143">
        <f t="shared" si="279"/>
        <v>0</v>
      </c>
      <c r="KEE462" s="143">
        <f t="shared" si="279"/>
        <v>0</v>
      </c>
      <c r="KEF462" s="143">
        <f t="shared" si="279"/>
        <v>0</v>
      </c>
      <c r="KEG462" s="143">
        <f t="shared" si="279"/>
        <v>0</v>
      </c>
      <c r="KEH462" s="143">
        <f t="shared" si="279"/>
        <v>0</v>
      </c>
      <c r="KEI462" s="143">
        <f t="shared" si="279"/>
        <v>0</v>
      </c>
      <c r="KEJ462" s="143">
        <f t="shared" si="279"/>
        <v>0</v>
      </c>
      <c r="KEK462" s="143">
        <f t="shared" si="279"/>
        <v>0</v>
      </c>
      <c r="KEL462" s="143">
        <f t="shared" si="279"/>
        <v>0</v>
      </c>
      <c r="KEM462" s="143">
        <f t="shared" si="279"/>
        <v>0</v>
      </c>
      <c r="KEN462" s="143">
        <f t="shared" si="279"/>
        <v>0</v>
      </c>
      <c r="KEO462" s="143">
        <f t="shared" si="279"/>
        <v>0</v>
      </c>
      <c r="KEP462" s="143">
        <f t="shared" si="279"/>
        <v>0</v>
      </c>
      <c r="KEQ462" s="143">
        <f t="shared" si="279"/>
        <v>0</v>
      </c>
      <c r="KER462" s="143">
        <f t="shared" si="279"/>
        <v>0</v>
      </c>
      <c r="KES462" s="143">
        <f t="shared" si="279"/>
        <v>0</v>
      </c>
      <c r="KET462" s="143">
        <f t="shared" si="279"/>
        <v>0</v>
      </c>
      <c r="KEU462" s="143">
        <f t="shared" si="279"/>
        <v>0</v>
      </c>
      <c r="KEV462" s="143">
        <f t="shared" si="279"/>
        <v>0</v>
      </c>
      <c r="KEW462" s="143">
        <f t="shared" si="279"/>
        <v>0</v>
      </c>
      <c r="KEX462" s="143">
        <f t="shared" si="279"/>
        <v>0</v>
      </c>
      <c r="KEY462" s="143">
        <f t="shared" si="279"/>
        <v>0</v>
      </c>
      <c r="KEZ462" s="143">
        <f t="shared" si="279"/>
        <v>0</v>
      </c>
      <c r="KFA462" s="143">
        <f t="shared" si="279"/>
        <v>0</v>
      </c>
      <c r="KFB462" s="143">
        <f t="shared" si="279"/>
        <v>0</v>
      </c>
      <c r="KFC462" s="143">
        <f t="shared" si="279"/>
        <v>0</v>
      </c>
      <c r="KFD462" s="143">
        <f t="shared" si="279"/>
        <v>0</v>
      </c>
      <c r="KFE462" s="143">
        <f t="shared" si="279"/>
        <v>0</v>
      </c>
      <c r="KFF462" s="143">
        <f t="shared" si="279"/>
        <v>0</v>
      </c>
      <c r="KFG462" s="143">
        <f t="shared" si="279"/>
        <v>0</v>
      </c>
      <c r="KFH462" s="143">
        <f t="shared" si="279"/>
        <v>0</v>
      </c>
      <c r="KFI462" s="143">
        <f t="shared" si="279"/>
        <v>0</v>
      </c>
      <c r="KFJ462" s="143">
        <f t="shared" si="279"/>
        <v>0</v>
      </c>
      <c r="KFK462" s="143">
        <f t="shared" si="279"/>
        <v>0</v>
      </c>
      <c r="KFL462" s="143">
        <f t="shared" si="279"/>
        <v>0</v>
      </c>
      <c r="KFM462" s="143">
        <f t="shared" si="279"/>
        <v>0</v>
      </c>
      <c r="KFN462" s="143">
        <f t="shared" si="279"/>
        <v>0</v>
      </c>
      <c r="KFO462" s="143">
        <f t="shared" si="279"/>
        <v>0</v>
      </c>
      <c r="KFP462" s="143">
        <f t="shared" si="279"/>
        <v>0</v>
      </c>
      <c r="KFQ462" s="143">
        <f t="shared" si="279"/>
        <v>0</v>
      </c>
      <c r="KFR462" s="143">
        <f t="shared" si="279"/>
        <v>0</v>
      </c>
      <c r="KFS462" s="143">
        <f t="shared" si="279"/>
        <v>0</v>
      </c>
      <c r="KFT462" s="143">
        <f t="shared" si="279"/>
        <v>0</v>
      </c>
      <c r="KFU462" s="143">
        <f t="shared" si="279"/>
        <v>0</v>
      </c>
      <c r="KFV462" s="143">
        <f t="shared" si="279"/>
        <v>0</v>
      </c>
      <c r="KFW462" s="143">
        <f t="shared" si="279"/>
        <v>0</v>
      </c>
      <c r="KFX462" s="143">
        <f t="shared" si="279"/>
        <v>0</v>
      </c>
      <c r="KFY462" s="143">
        <f t="shared" si="279"/>
        <v>0</v>
      </c>
      <c r="KFZ462" s="143">
        <f t="shared" si="279"/>
        <v>0</v>
      </c>
      <c r="KGA462" s="143">
        <f t="shared" si="279"/>
        <v>0</v>
      </c>
      <c r="KGB462" s="143">
        <f t="shared" si="279"/>
        <v>0</v>
      </c>
      <c r="KGC462" s="143">
        <f t="shared" ref="KGC462:KIN462" si="280">KGC438</f>
        <v>0</v>
      </c>
      <c r="KGD462" s="143">
        <f t="shared" si="280"/>
        <v>0</v>
      </c>
      <c r="KGE462" s="143">
        <f t="shared" si="280"/>
        <v>0</v>
      </c>
      <c r="KGF462" s="143">
        <f t="shared" si="280"/>
        <v>0</v>
      </c>
      <c r="KGG462" s="143">
        <f t="shared" si="280"/>
        <v>0</v>
      </c>
      <c r="KGH462" s="143">
        <f t="shared" si="280"/>
        <v>0</v>
      </c>
      <c r="KGI462" s="143">
        <f t="shared" si="280"/>
        <v>0</v>
      </c>
      <c r="KGJ462" s="143">
        <f t="shared" si="280"/>
        <v>0</v>
      </c>
      <c r="KGK462" s="143">
        <f t="shared" si="280"/>
        <v>0</v>
      </c>
      <c r="KGL462" s="143">
        <f t="shared" si="280"/>
        <v>0</v>
      </c>
      <c r="KGM462" s="143">
        <f t="shared" si="280"/>
        <v>0</v>
      </c>
      <c r="KGN462" s="143">
        <f t="shared" si="280"/>
        <v>0</v>
      </c>
      <c r="KGO462" s="143">
        <f t="shared" si="280"/>
        <v>0</v>
      </c>
      <c r="KGP462" s="143">
        <f t="shared" si="280"/>
        <v>0</v>
      </c>
      <c r="KGQ462" s="143">
        <f t="shared" si="280"/>
        <v>0</v>
      </c>
      <c r="KGR462" s="143">
        <f t="shared" si="280"/>
        <v>0</v>
      </c>
      <c r="KGS462" s="143">
        <f t="shared" si="280"/>
        <v>0</v>
      </c>
      <c r="KGT462" s="143">
        <f t="shared" si="280"/>
        <v>0</v>
      </c>
      <c r="KGU462" s="143">
        <f t="shared" si="280"/>
        <v>0</v>
      </c>
      <c r="KGV462" s="143">
        <f t="shared" si="280"/>
        <v>0</v>
      </c>
      <c r="KGW462" s="143">
        <f t="shared" si="280"/>
        <v>0</v>
      </c>
      <c r="KGX462" s="143">
        <f t="shared" si="280"/>
        <v>0</v>
      </c>
      <c r="KGY462" s="143">
        <f t="shared" si="280"/>
        <v>0</v>
      </c>
      <c r="KGZ462" s="143">
        <f t="shared" si="280"/>
        <v>0</v>
      </c>
      <c r="KHA462" s="143">
        <f t="shared" si="280"/>
        <v>0</v>
      </c>
      <c r="KHB462" s="143">
        <f t="shared" si="280"/>
        <v>0</v>
      </c>
      <c r="KHC462" s="143">
        <f t="shared" si="280"/>
        <v>0</v>
      </c>
      <c r="KHD462" s="143">
        <f t="shared" si="280"/>
        <v>0</v>
      </c>
      <c r="KHE462" s="143">
        <f t="shared" si="280"/>
        <v>0</v>
      </c>
      <c r="KHF462" s="143">
        <f t="shared" si="280"/>
        <v>0</v>
      </c>
      <c r="KHG462" s="143">
        <f t="shared" si="280"/>
        <v>0</v>
      </c>
      <c r="KHH462" s="143">
        <f t="shared" si="280"/>
        <v>0</v>
      </c>
      <c r="KHI462" s="143">
        <f t="shared" si="280"/>
        <v>0</v>
      </c>
      <c r="KHJ462" s="143">
        <f t="shared" si="280"/>
        <v>0</v>
      </c>
      <c r="KHK462" s="143">
        <f t="shared" si="280"/>
        <v>0</v>
      </c>
      <c r="KHL462" s="143">
        <f t="shared" si="280"/>
        <v>0</v>
      </c>
      <c r="KHM462" s="143">
        <f t="shared" si="280"/>
        <v>0</v>
      </c>
      <c r="KHN462" s="143">
        <f t="shared" si="280"/>
        <v>0</v>
      </c>
      <c r="KHO462" s="143">
        <f t="shared" si="280"/>
        <v>0</v>
      </c>
      <c r="KHP462" s="143">
        <f t="shared" si="280"/>
        <v>0</v>
      </c>
      <c r="KHQ462" s="143">
        <f t="shared" si="280"/>
        <v>0</v>
      </c>
      <c r="KHR462" s="143">
        <f t="shared" si="280"/>
        <v>0</v>
      </c>
      <c r="KHS462" s="143">
        <f t="shared" si="280"/>
        <v>0</v>
      </c>
      <c r="KHT462" s="143">
        <f t="shared" si="280"/>
        <v>0</v>
      </c>
      <c r="KHU462" s="143">
        <f t="shared" si="280"/>
        <v>0</v>
      </c>
      <c r="KHV462" s="143">
        <f t="shared" si="280"/>
        <v>0</v>
      </c>
      <c r="KHW462" s="143">
        <f t="shared" si="280"/>
        <v>0</v>
      </c>
      <c r="KHX462" s="143">
        <f t="shared" si="280"/>
        <v>0</v>
      </c>
      <c r="KHY462" s="143">
        <f t="shared" si="280"/>
        <v>0</v>
      </c>
      <c r="KHZ462" s="143">
        <f t="shared" si="280"/>
        <v>0</v>
      </c>
      <c r="KIA462" s="143">
        <f t="shared" si="280"/>
        <v>0</v>
      </c>
      <c r="KIB462" s="143">
        <f t="shared" si="280"/>
        <v>0</v>
      </c>
      <c r="KIC462" s="143">
        <f t="shared" si="280"/>
        <v>0</v>
      </c>
      <c r="KID462" s="143">
        <f t="shared" si="280"/>
        <v>0</v>
      </c>
      <c r="KIE462" s="143">
        <f t="shared" si="280"/>
        <v>0</v>
      </c>
      <c r="KIF462" s="143">
        <f t="shared" si="280"/>
        <v>0</v>
      </c>
      <c r="KIG462" s="143">
        <f t="shared" si="280"/>
        <v>0</v>
      </c>
      <c r="KIH462" s="143">
        <f t="shared" si="280"/>
        <v>0</v>
      </c>
      <c r="KII462" s="143">
        <f t="shared" si="280"/>
        <v>0</v>
      </c>
      <c r="KIJ462" s="143">
        <f t="shared" si="280"/>
        <v>0</v>
      </c>
      <c r="KIK462" s="143">
        <f t="shared" si="280"/>
        <v>0</v>
      </c>
      <c r="KIL462" s="143">
        <f t="shared" si="280"/>
        <v>0</v>
      </c>
      <c r="KIM462" s="143">
        <f t="shared" si="280"/>
        <v>0</v>
      </c>
      <c r="KIN462" s="143">
        <f t="shared" si="280"/>
        <v>0</v>
      </c>
      <c r="KIO462" s="143">
        <f t="shared" ref="KIO462:KKZ462" si="281">KIO438</f>
        <v>0</v>
      </c>
      <c r="KIP462" s="143">
        <f t="shared" si="281"/>
        <v>0</v>
      </c>
      <c r="KIQ462" s="143">
        <f t="shared" si="281"/>
        <v>0</v>
      </c>
      <c r="KIR462" s="143">
        <f t="shared" si="281"/>
        <v>0</v>
      </c>
      <c r="KIS462" s="143">
        <f t="shared" si="281"/>
        <v>0</v>
      </c>
      <c r="KIT462" s="143">
        <f t="shared" si="281"/>
        <v>0</v>
      </c>
      <c r="KIU462" s="143">
        <f t="shared" si="281"/>
        <v>0</v>
      </c>
      <c r="KIV462" s="143">
        <f t="shared" si="281"/>
        <v>0</v>
      </c>
      <c r="KIW462" s="143">
        <f t="shared" si="281"/>
        <v>0</v>
      </c>
      <c r="KIX462" s="143">
        <f t="shared" si="281"/>
        <v>0</v>
      </c>
      <c r="KIY462" s="143">
        <f t="shared" si="281"/>
        <v>0</v>
      </c>
      <c r="KIZ462" s="143">
        <f t="shared" si="281"/>
        <v>0</v>
      </c>
      <c r="KJA462" s="143">
        <f t="shared" si="281"/>
        <v>0</v>
      </c>
      <c r="KJB462" s="143">
        <f t="shared" si="281"/>
        <v>0</v>
      </c>
      <c r="KJC462" s="143">
        <f t="shared" si="281"/>
        <v>0</v>
      </c>
      <c r="KJD462" s="143">
        <f t="shared" si="281"/>
        <v>0</v>
      </c>
      <c r="KJE462" s="143">
        <f t="shared" si="281"/>
        <v>0</v>
      </c>
      <c r="KJF462" s="143">
        <f t="shared" si="281"/>
        <v>0</v>
      </c>
      <c r="KJG462" s="143">
        <f t="shared" si="281"/>
        <v>0</v>
      </c>
      <c r="KJH462" s="143">
        <f t="shared" si="281"/>
        <v>0</v>
      </c>
      <c r="KJI462" s="143">
        <f t="shared" si="281"/>
        <v>0</v>
      </c>
      <c r="KJJ462" s="143">
        <f t="shared" si="281"/>
        <v>0</v>
      </c>
      <c r="KJK462" s="143">
        <f t="shared" si="281"/>
        <v>0</v>
      </c>
      <c r="KJL462" s="143">
        <f t="shared" si="281"/>
        <v>0</v>
      </c>
      <c r="KJM462" s="143">
        <f t="shared" si="281"/>
        <v>0</v>
      </c>
      <c r="KJN462" s="143">
        <f t="shared" si="281"/>
        <v>0</v>
      </c>
      <c r="KJO462" s="143">
        <f t="shared" si="281"/>
        <v>0</v>
      </c>
      <c r="KJP462" s="143">
        <f t="shared" si="281"/>
        <v>0</v>
      </c>
      <c r="KJQ462" s="143">
        <f t="shared" si="281"/>
        <v>0</v>
      </c>
      <c r="KJR462" s="143">
        <f t="shared" si="281"/>
        <v>0</v>
      </c>
      <c r="KJS462" s="143">
        <f t="shared" si="281"/>
        <v>0</v>
      </c>
      <c r="KJT462" s="143">
        <f t="shared" si="281"/>
        <v>0</v>
      </c>
      <c r="KJU462" s="143">
        <f t="shared" si="281"/>
        <v>0</v>
      </c>
      <c r="KJV462" s="143">
        <f t="shared" si="281"/>
        <v>0</v>
      </c>
      <c r="KJW462" s="143">
        <f t="shared" si="281"/>
        <v>0</v>
      </c>
      <c r="KJX462" s="143">
        <f t="shared" si="281"/>
        <v>0</v>
      </c>
      <c r="KJY462" s="143">
        <f t="shared" si="281"/>
        <v>0</v>
      </c>
      <c r="KJZ462" s="143">
        <f t="shared" si="281"/>
        <v>0</v>
      </c>
      <c r="KKA462" s="143">
        <f t="shared" si="281"/>
        <v>0</v>
      </c>
      <c r="KKB462" s="143">
        <f t="shared" si="281"/>
        <v>0</v>
      </c>
      <c r="KKC462" s="143">
        <f t="shared" si="281"/>
        <v>0</v>
      </c>
      <c r="KKD462" s="143">
        <f t="shared" si="281"/>
        <v>0</v>
      </c>
      <c r="KKE462" s="143">
        <f t="shared" si="281"/>
        <v>0</v>
      </c>
      <c r="KKF462" s="143">
        <f t="shared" si="281"/>
        <v>0</v>
      </c>
      <c r="KKG462" s="143">
        <f t="shared" si="281"/>
        <v>0</v>
      </c>
      <c r="KKH462" s="143">
        <f t="shared" si="281"/>
        <v>0</v>
      </c>
      <c r="KKI462" s="143">
        <f t="shared" si="281"/>
        <v>0</v>
      </c>
      <c r="KKJ462" s="143">
        <f t="shared" si="281"/>
        <v>0</v>
      </c>
      <c r="KKK462" s="143">
        <f t="shared" si="281"/>
        <v>0</v>
      </c>
      <c r="KKL462" s="143">
        <f t="shared" si="281"/>
        <v>0</v>
      </c>
      <c r="KKM462" s="143">
        <f t="shared" si="281"/>
        <v>0</v>
      </c>
      <c r="KKN462" s="143">
        <f t="shared" si="281"/>
        <v>0</v>
      </c>
      <c r="KKO462" s="143">
        <f t="shared" si="281"/>
        <v>0</v>
      </c>
      <c r="KKP462" s="143">
        <f t="shared" si="281"/>
        <v>0</v>
      </c>
      <c r="KKQ462" s="143">
        <f t="shared" si="281"/>
        <v>0</v>
      </c>
      <c r="KKR462" s="143">
        <f t="shared" si="281"/>
        <v>0</v>
      </c>
      <c r="KKS462" s="143">
        <f t="shared" si="281"/>
        <v>0</v>
      </c>
      <c r="KKT462" s="143">
        <f t="shared" si="281"/>
        <v>0</v>
      </c>
      <c r="KKU462" s="143">
        <f t="shared" si="281"/>
        <v>0</v>
      </c>
      <c r="KKV462" s="143">
        <f t="shared" si="281"/>
        <v>0</v>
      </c>
      <c r="KKW462" s="143">
        <f t="shared" si="281"/>
        <v>0</v>
      </c>
      <c r="KKX462" s="143">
        <f t="shared" si="281"/>
        <v>0</v>
      </c>
      <c r="KKY462" s="143">
        <f t="shared" si="281"/>
        <v>0</v>
      </c>
      <c r="KKZ462" s="143">
        <f t="shared" si="281"/>
        <v>0</v>
      </c>
      <c r="KLA462" s="143">
        <f t="shared" ref="KLA462:KNL462" si="282">KLA438</f>
        <v>0</v>
      </c>
      <c r="KLB462" s="143">
        <f t="shared" si="282"/>
        <v>0</v>
      </c>
      <c r="KLC462" s="143">
        <f t="shared" si="282"/>
        <v>0</v>
      </c>
      <c r="KLD462" s="143">
        <f t="shared" si="282"/>
        <v>0</v>
      </c>
      <c r="KLE462" s="143">
        <f t="shared" si="282"/>
        <v>0</v>
      </c>
      <c r="KLF462" s="143">
        <f t="shared" si="282"/>
        <v>0</v>
      </c>
      <c r="KLG462" s="143">
        <f t="shared" si="282"/>
        <v>0</v>
      </c>
      <c r="KLH462" s="143">
        <f t="shared" si="282"/>
        <v>0</v>
      </c>
      <c r="KLI462" s="143">
        <f t="shared" si="282"/>
        <v>0</v>
      </c>
      <c r="KLJ462" s="143">
        <f t="shared" si="282"/>
        <v>0</v>
      </c>
      <c r="KLK462" s="143">
        <f t="shared" si="282"/>
        <v>0</v>
      </c>
      <c r="KLL462" s="143">
        <f t="shared" si="282"/>
        <v>0</v>
      </c>
      <c r="KLM462" s="143">
        <f t="shared" si="282"/>
        <v>0</v>
      </c>
      <c r="KLN462" s="143">
        <f t="shared" si="282"/>
        <v>0</v>
      </c>
      <c r="KLO462" s="143">
        <f t="shared" si="282"/>
        <v>0</v>
      </c>
      <c r="KLP462" s="143">
        <f t="shared" si="282"/>
        <v>0</v>
      </c>
      <c r="KLQ462" s="143">
        <f t="shared" si="282"/>
        <v>0</v>
      </c>
      <c r="KLR462" s="143">
        <f t="shared" si="282"/>
        <v>0</v>
      </c>
      <c r="KLS462" s="143">
        <f t="shared" si="282"/>
        <v>0</v>
      </c>
      <c r="KLT462" s="143">
        <f t="shared" si="282"/>
        <v>0</v>
      </c>
      <c r="KLU462" s="143">
        <f t="shared" si="282"/>
        <v>0</v>
      </c>
      <c r="KLV462" s="143">
        <f t="shared" si="282"/>
        <v>0</v>
      </c>
      <c r="KLW462" s="143">
        <f t="shared" si="282"/>
        <v>0</v>
      </c>
      <c r="KLX462" s="143">
        <f t="shared" si="282"/>
        <v>0</v>
      </c>
      <c r="KLY462" s="143">
        <f t="shared" si="282"/>
        <v>0</v>
      </c>
      <c r="KLZ462" s="143">
        <f t="shared" si="282"/>
        <v>0</v>
      </c>
      <c r="KMA462" s="143">
        <f t="shared" si="282"/>
        <v>0</v>
      </c>
      <c r="KMB462" s="143">
        <f t="shared" si="282"/>
        <v>0</v>
      </c>
      <c r="KMC462" s="143">
        <f t="shared" si="282"/>
        <v>0</v>
      </c>
      <c r="KMD462" s="143">
        <f t="shared" si="282"/>
        <v>0</v>
      </c>
      <c r="KME462" s="143">
        <f t="shared" si="282"/>
        <v>0</v>
      </c>
      <c r="KMF462" s="143">
        <f t="shared" si="282"/>
        <v>0</v>
      </c>
      <c r="KMG462" s="143">
        <f t="shared" si="282"/>
        <v>0</v>
      </c>
      <c r="KMH462" s="143">
        <f t="shared" si="282"/>
        <v>0</v>
      </c>
      <c r="KMI462" s="143">
        <f t="shared" si="282"/>
        <v>0</v>
      </c>
      <c r="KMJ462" s="143">
        <f t="shared" si="282"/>
        <v>0</v>
      </c>
      <c r="KMK462" s="143">
        <f t="shared" si="282"/>
        <v>0</v>
      </c>
      <c r="KML462" s="143">
        <f t="shared" si="282"/>
        <v>0</v>
      </c>
      <c r="KMM462" s="143">
        <f t="shared" si="282"/>
        <v>0</v>
      </c>
      <c r="KMN462" s="143">
        <f t="shared" si="282"/>
        <v>0</v>
      </c>
      <c r="KMO462" s="143">
        <f t="shared" si="282"/>
        <v>0</v>
      </c>
      <c r="KMP462" s="143">
        <f t="shared" si="282"/>
        <v>0</v>
      </c>
      <c r="KMQ462" s="143">
        <f t="shared" si="282"/>
        <v>0</v>
      </c>
      <c r="KMR462" s="143">
        <f t="shared" si="282"/>
        <v>0</v>
      </c>
      <c r="KMS462" s="143">
        <f t="shared" si="282"/>
        <v>0</v>
      </c>
      <c r="KMT462" s="143">
        <f t="shared" si="282"/>
        <v>0</v>
      </c>
      <c r="KMU462" s="143">
        <f t="shared" si="282"/>
        <v>0</v>
      </c>
      <c r="KMV462" s="143">
        <f t="shared" si="282"/>
        <v>0</v>
      </c>
      <c r="KMW462" s="143">
        <f t="shared" si="282"/>
        <v>0</v>
      </c>
      <c r="KMX462" s="143">
        <f t="shared" si="282"/>
        <v>0</v>
      </c>
      <c r="KMY462" s="143">
        <f t="shared" si="282"/>
        <v>0</v>
      </c>
      <c r="KMZ462" s="143">
        <f t="shared" si="282"/>
        <v>0</v>
      </c>
      <c r="KNA462" s="143">
        <f t="shared" si="282"/>
        <v>0</v>
      </c>
      <c r="KNB462" s="143">
        <f t="shared" si="282"/>
        <v>0</v>
      </c>
      <c r="KNC462" s="143">
        <f t="shared" si="282"/>
        <v>0</v>
      </c>
      <c r="KND462" s="143">
        <f t="shared" si="282"/>
        <v>0</v>
      </c>
      <c r="KNE462" s="143">
        <f t="shared" si="282"/>
        <v>0</v>
      </c>
      <c r="KNF462" s="143">
        <f t="shared" si="282"/>
        <v>0</v>
      </c>
      <c r="KNG462" s="143">
        <f t="shared" si="282"/>
        <v>0</v>
      </c>
      <c r="KNH462" s="143">
        <f t="shared" si="282"/>
        <v>0</v>
      </c>
      <c r="KNI462" s="143">
        <f t="shared" si="282"/>
        <v>0</v>
      </c>
      <c r="KNJ462" s="143">
        <f t="shared" si="282"/>
        <v>0</v>
      </c>
      <c r="KNK462" s="143">
        <f t="shared" si="282"/>
        <v>0</v>
      </c>
      <c r="KNL462" s="143">
        <f t="shared" si="282"/>
        <v>0</v>
      </c>
      <c r="KNM462" s="143">
        <f t="shared" ref="KNM462:KPX462" si="283">KNM438</f>
        <v>0</v>
      </c>
      <c r="KNN462" s="143">
        <f t="shared" si="283"/>
        <v>0</v>
      </c>
      <c r="KNO462" s="143">
        <f t="shared" si="283"/>
        <v>0</v>
      </c>
      <c r="KNP462" s="143">
        <f t="shared" si="283"/>
        <v>0</v>
      </c>
      <c r="KNQ462" s="143">
        <f t="shared" si="283"/>
        <v>0</v>
      </c>
      <c r="KNR462" s="143">
        <f t="shared" si="283"/>
        <v>0</v>
      </c>
      <c r="KNS462" s="143">
        <f t="shared" si="283"/>
        <v>0</v>
      </c>
      <c r="KNT462" s="143">
        <f t="shared" si="283"/>
        <v>0</v>
      </c>
      <c r="KNU462" s="143">
        <f t="shared" si="283"/>
        <v>0</v>
      </c>
      <c r="KNV462" s="143">
        <f t="shared" si="283"/>
        <v>0</v>
      </c>
      <c r="KNW462" s="143">
        <f t="shared" si="283"/>
        <v>0</v>
      </c>
      <c r="KNX462" s="143">
        <f t="shared" si="283"/>
        <v>0</v>
      </c>
      <c r="KNY462" s="143">
        <f t="shared" si="283"/>
        <v>0</v>
      </c>
      <c r="KNZ462" s="143">
        <f t="shared" si="283"/>
        <v>0</v>
      </c>
      <c r="KOA462" s="143">
        <f t="shared" si="283"/>
        <v>0</v>
      </c>
      <c r="KOB462" s="143">
        <f t="shared" si="283"/>
        <v>0</v>
      </c>
      <c r="KOC462" s="143">
        <f t="shared" si="283"/>
        <v>0</v>
      </c>
      <c r="KOD462" s="143">
        <f t="shared" si="283"/>
        <v>0</v>
      </c>
      <c r="KOE462" s="143">
        <f t="shared" si="283"/>
        <v>0</v>
      </c>
      <c r="KOF462" s="143">
        <f t="shared" si="283"/>
        <v>0</v>
      </c>
      <c r="KOG462" s="143">
        <f t="shared" si="283"/>
        <v>0</v>
      </c>
      <c r="KOH462" s="143">
        <f t="shared" si="283"/>
        <v>0</v>
      </c>
      <c r="KOI462" s="143">
        <f t="shared" si="283"/>
        <v>0</v>
      </c>
      <c r="KOJ462" s="143">
        <f t="shared" si="283"/>
        <v>0</v>
      </c>
      <c r="KOK462" s="143">
        <f t="shared" si="283"/>
        <v>0</v>
      </c>
      <c r="KOL462" s="143">
        <f t="shared" si="283"/>
        <v>0</v>
      </c>
      <c r="KOM462" s="143">
        <f t="shared" si="283"/>
        <v>0</v>
      </c>
      <c r="KON462" s="143">
        <f t="shared" si="283"/>
        <v>0</v>
      </c>
      <c r="KOO462" s="143">
        <f t="shared" si="283"/>
        <v>0</v>
      </c>
      <c r="KOP462" s="143">
        <f t="shared" si="283"/>
        <v>0</v>
      </c>
      <c r="KOQ462" s="143">
        <f t="shared" si="283"/>
        <v>0</v>
      </c>
      <c r="KOR462" s="143">
        <f t="shared" si="283"/>
        <v>0</v>
      </c>
      <c r="KOS462" s="143">
        <f t="shared" si="283"/>
        <v>0</v>
      </c>
      <c r="KOT462" s="143">
        <f t="shared" si="283"/>
        <v>0</v>
      </c>
      <c r="KOU462" s="143">
        <f t="shared" si="283"/>
        <v>0</v>
      </c>
      <c r="KOV462" s="143">
        <f t="shared" si="283"/>
        <v>0</v>
      </c>
      <c r="KOW462" s="143">
        <f t="shared" si="283"/>
        <v>0</v>
      </c>
      <c r="KOX462" s="143">
        <f t="shared" si="283"/>
        <v>0</v>
      </c>
      <c r="KOY462" s="143">
        <f t="shared" si="283"/>
        <v>0</v>
      </c>
      <c r="KOZ462" s="143">
        <f t="shared" si="283"/>
        <v>0</v>
      </c>
      <c r="KPA462" s="143">
        <f t="shared" si="283"/>
        <v>0</v>
      </c>
      <c r="KPB462" s="143">
        <f t="shared" si="283"/>
        <v>0</v>
      </c>
      <c r="KPC462" s="143">
        <f t="shared" si="283"/>
        <v>0</v>
      </c>
      <c r="KPD462" s="143">
        <f t="shared" si="283"/>
        <v>0</v>
      </c>
      <c r="KPE462" s="143">
        <f t="shared" si="283"/>
        <v>0</v>
      </c>
      <c r="KPF462" s="143">
        <f t="shared" si="283"/>
        <v>0</v>
      </c>
      <c r="KPG462" s="143">
        <f t="shared" si="283"/>
        <v>0</v>
      </c>
      <c r="KPH462" s="143">
        <f t="shared" si="283"/>
        <v>0</v>
      </c>
      <c r="KPI462" s="143">
        <f t="shared" si="283"/>
        <v>0</v>
      </c>
      <c r="KPJ462" s="143">
        <f t="shared" si="283"/>
        <v>0</v>
      </c>
      <c r="KPK462" s="143">
        <f t="shared" si="283"/>
        <v>0</v>
      </c>
      <c r="KPL462" s="143">
        <f t="shared" si="283"/>
        <v>0</v>
      </c>
      <c r="KPM462" s="143">
        <f t="shared" si="283"/>
        <v>0</v>
      </c>
      <c r="KPN462" s="143">
        <f t="shared" si="283"/>
        <v>0</v>
      </c>
      <c r="KPO462" s="143">
        <f t="shared" si="283"/>
        <v>0</v>
      </c>
      <c r="KPP462" s="143">
        <f t="shared" si="283"/>
        <v>0</v>
      </c>
      <c r="KPQ462" s="143">
        <f t="shared" si="283"/>
        <v>0</v>
      </c>
      <c r="KPR462" s="143">
        <f t="shared" si="283"/>
        <v>0</v>
      </c>
      <c r="KPS462" s="143">
        <f t="shared" si="283"/>
        <v>0</v>
      </c>
      <c r="KPT462" s="143">
        <f t="shared" si="283"/>
        <v>0</v>
      </c>
      <c r="KPU462" s="143">
        <f t="shared" si="283"/>
        <v>0</v>
      </c>
      <c r="KPV462" s="143">
        <f t="shared" si="283"/>
        <v>0</v>
      </c>
      <c r="KPW462" s="143">
        <f t="shared" si="283"/>
        <v>0</v>
      </c>
      <c r="KPX462" s="143">
        <f t="shared" si="283"/>
        <v>0</v>
      </c>
      <c r="KPY462" s="143">
        <f t="shared" ref="KPY462:KSJ462" si="284">KPY438</f>
        <v>0</v>
      </c>
      <c r="KPZ462" s="143">
        <f t="shared" si="284"/>
        <v>0</v>
      </c>
      <c r="KQA462" s="143">
        <f t="shared" si="284"/>
        <v>0</v>
      </c>
      <c r="KQB462" s="143">
        <f t="shared" si="284"/>
        <v>0</v>
      </c>
      <c r="KQC462" s="143">
        <f t="shared" si="284"/>
        <v>0</v>
      </c>
      <c r="KQD462" s="143">
        <f t="shared" si="284"/>
        <v>0</v>
      </c>
      <c r="KQE462" s="143">
        <f t="shared" si="284"/>
        <v>0</v>
      </c>
      <c r="KQF462" s="143">
        <f t="shared" si="284"/>
        <v>0</v>
      </c>
      <c r="KQG462" s="143">
        <f t="shared" si="284"/>
        <v>0</v>
      </c>
      <c r="KQH462" s="143">
        <f t="shared" si="284"/>
        <v>0</v>
      </c>
      <c r="KQI462" s="143">
        <f t="shared" si="284"/>
        <v>0</v>
      </c>
      <c r="KQJ462" s="143">
        <f t="shared" si="284"/>
        <v>0</v>
      </c>
      <c r="KQK462" s="143">
        <f t="shared" si="284"/>
        <v>0</v>
      </c>
      <c r="KQL462" s="143">
        <f t="shared" si="284"/>
        <v>0</v>
      </c>
      <c r="KQM462" s="143">
        <f t="shared" si="284"/>
        <v>0</v>
      </c>
      <c r="KQN462" s="143">
        <f t="shared" si="284"/>
        <v>0</v>
      </c>
      <c r="KQO462" s="143">
        <f t="shared" si="284"/>
        <v>0</v>
      </c>
      <c r="KQP462" s="143">
        <f t="shared" si="284"/>
        <v>0</v>
      </c>
      <c r="KQQ462" s="143">
        <f t="shared" si="284"/>
        <v>0</v>
      </c>
      <c r="KQR462" s="143">
        <f t="shared" si="284"/>
        <v>0</v>
      </c>
      <c r="KQS462" s="143">
        <f t="shared" si="284"/>
        <v>0</v>
      </c>
      <c r="KQT462" s="143">
        <f t="shared" si="284"/>
        <v>0</v>
      </c>
      <c r="KQU462" s="143">
        <f t="shared" si="284"/>
        <v>0</v>
      </c>
      <c r="KQV462" s="143">
        <f t="shared" si="284"/>
        <v>0</v>
      </c>
      <c r="KQW462" s="143">
        <f t="shared" si="284"/>
        <v>0</v>
      </c>
      <c r="KQX462" s="143">
        <f t="shared" si="284"/>
        <v>0</v>
      </c>
      <c r="KQY462" s="143">
        <f t="shared" si="284"/>
        <v>0</v>
      </c>
      <c r="KQZ462" s="143">
        <f t="shared" si="284"/>
        <v>0</v>
      </c>
      <c r="KRA462" s="143">
        <f t="shared" si="284"/>
        <v>0</v>
      </c>
      <c r="KRB462" s="143">
        <f t="shared" si="284"/>
        <v>0</v>
      </c>
      <c r="KRC462" s="143">
        <f t="shared" si="284"/>
        <v>0</v>
      </c>
      <c r="KRD462" s="143">
        <f t="shared" si="284"/>
        <v>0</v>
      </c>
      <c r="KRE462" s="143">
        <f t="shared" si="284"/>
        <v>0</v>
      </c>
      <c r="KRF462" s="143">
        <f t="shared" si="284"/>
        <v>0</v>
      </c>
      <c r="KRG462" s="143">
        <f t="shared" si="284"/>
        <v>0</v>
      </c>
      <c r="KRH462" s="143">
        <f t="shared" si="284"/>
        <v>0</v>
      </c>
      <c r="KRI462" s="143">
        <f t="shared" si="284"/>
        <v>0</v>
      </c>
      <c r="KRJ462" s="143">
        <f t="shared" si="284"/>
        <v>0</v>
      </c>
      <c r="KRK462" s="143">
        <f t="shared" si="284"/>
        <v>0</v>
      </c>
      <c r="KRL462" s="143">
        <f t="shared" si="284"/>
        <v>0</v>
      </c>
      <c r="KRM462" s="143">
        <f t="shared" si="284"/>
        <v>0</v>
      </c>
      <c r="KRN462" s="143">
        <f t="shared" si="284"/>
        <v>0</v>
      </c>
      <c r="KRO462" s="143">
        <f t="shared" si="284"/>
        <v>0</v>
      </c>
      <c r="KRP462" s="143">
        <f t="shared" si="284"/>
        <v>0</v>
      </c>
      <c r="KRQ462" s="143">
        <f t="shared" si="284"/>
        <v>0</v>
      </c>
      <c r="KRR462" s="143">
        <f t="shared" si="284"/>
        <v>0</v>
      </c>
      <c r="KRS462" s="143">
        <f t="shared" si="284"/>
        <v>0</v>
      </c>
      <c r="KRT462" s="143">
        <f t="shared" si="284"/>
        <v>0</v>
      </c>
      <c r="KRU462" s="143">
        <f t="shared" si="284"/>
        <v>0</v>
      </c>
      <c r="KRV462" s="143">
        <f t="shared" si="284"/>
        <v>0</v>
      </c>
      <c r="KRW462" s="143">
        <f t="shared" si="284"/>
        <v>0</v>
      </c>
      <c r="KRX462" s="143">
        <f t="shared" si="284"/>
        <v>0</v>
      </c>
      <c r="KRY462" s="143">
        <f t="shared" si="284"/>
        <v>0</v>
      </c>
      <c r="KRZ462" s="143">
        <f t="shared" si="284"/>
        <v>0</v>
      </c>
      <c r="KSA462" s="143">
        <f t="shared" si="284"/>
        <v>0</v>
      </c>
      <c r="KSB462" s="143">
        <f t="shared" si="284"/>
        <v>0</v>
      </c>
      <c r="KSC462" s="143">
        <f t="shared" si="284"/>
        <v>0</v>
      </c>
      <c r="KSD462" s="143">
        <f t="shared" si="284"/>
        <v>0</v>
      </c>
      <c r="KSE462" s="143">
        <f t="shared" si="284"/>
        <v>0</v>
      </c>
      <c r="KSF462" s="143">
        <f t="shared" si="284"/>
        <v>0</v>
      </c>
      <c r="KSG462" s="143">
        <f t="shared" si="284"/>
        <v>0</v>
      </c>
      <c r="KSH462" s="143">
        <f t="shared" si="284"/>
        <v>0</v>
      </c>
      <c r="KSI462" s="143">
        <f t="shared" si="284"/>
        <v>0</v>
      </c>
      <c r="KSJ462" s="143">
        <f t="shared" si="284"/>
        <v>0</v>
      </c>
      <c r="KSK462" s="143">
        <f t="shared" ref="KSK462:KUV462" si="285">KSK438</f>
        <v>0</v>
      </c>
      <c r="KSL462" s="143">
        <f t="shared" si="285"/>
        <v>0</v>
      </c>
      <c r="KSM462" s="143">
        <f t="shared" si="285"/>
        <v>0</v>
      </c>
      <c r="KSN462" s="143">
        <f t="shared" si="285"/>
        <v>0</v>
      </c>
      <c r="KSO462" s="143">
        <f t="shared" si="285"/>
        <v>0</v>
      </c>
      <c r="KSP462" s="143">
        <f t="shared" si="285"/>
        <v>0</v>
      </c>
      <c r="KSQ462" s="143">
        <f t="shared" si="285"/>
        <v>0</v>
      </c>
      <c r="KSR462" s="143">
        <f t="shared" si="285"/>
        <v>0</v>
      </c>
      <c r="KSS462" s="143">
        <f t="shared" si="285"/>
        <v>0</v>
      </c>
      <c r="KST462" s="143">
        <f t="shared" si="285"/>
        <v>0</v>
      </c>
      <c r="KSU462" s="143">
        <f t="shared" si="285"/>
        <v>0</v>
      </c>
      <c r="KSV462" s="143">
        <f t="shared" si="285"/>
        <v>0</v>
      </c>
      <c r="KSW462" s="143">
        <f t="shared" si="285"/>
        <v>0</v>
      </c>
      <c r="KSX462" s="143">
        <f t="shared" si="285"/>
        <v>0</v>
      </c>
      <c r="KSY462" s="143">
        <f t="shared" si="285"/>
        <v>0</v>
      </c>
      <c r="KSZ462" s="143">
        <f t="shared" si="285"/>
        <v>0</v>
      </c>
      <c r="KTA462" s="143">
        <f t="shared" si="285"/>
        <v>0</v>
      </c>
      <c r="KTB462" s="143">
        <f t="shared" si="285"/>
        <v>0</v>
      </c>
      <c r="KTC462" s="143">
        <f t="shared" si="285"/>
        <v>0</v>
      </c>
      <c r="KTD462" s="143">
        <f t="shared" si="285"/>
        <v>0</v>
      </c>
      <c r="KTE462" s="143">
        <f t="shared" si="285"/>
        <v>0</v>
      </c>
      <c r="KTF462" s="143">
        <f t="shared" si="285"/>
        <v>0</v>
      </c>
      <c r="KTG462" s="143">
        <f t="shared" si="285"/>
        <v>0</v>
      </c>
      <c r="KTH462" s="143">
        <f t="shared" si="285"/>
        <v>0</v>
      </c>
      <c r="KTI462" s="143">
        <f t="shared" si="285"/>
        <v>0</v>
      </c>
      <c r="KTJ462" s="143">
        <f t="shared" si="285"/>
        <v>0</v>
      </c>
      <c r="KTK462" s="143">
        <f t="shared" si="285"/>
        <v>0</v>
      </c>
      <c r="KTL462" s="143">
        <f t="shared" si="285"/>
        <v>0</v>
      </c>
      <c r="KTM462" s="143">
        <f t="shared" si="285"/>
        <v>0</v>
      </c>
      <c r="KTN462" s="143">
        <f t="shared" si="285"/>
        <v>0</v>
      </c>
      <c r="KTO462" s="143">
        <f t="shared" si="285"/>
        <v>0</v>
      </c>
      <c r="KTP462" s="143">
        <f t="shared" si="285"/>
        <v>0</v>
      </c>
      <c r="KTQ462" s="143">
        <f t="shared" si="285"/>
        <v>0</v>
      </c>
      <c r="KTR462" s="143">
        <f t="shared" si="285"/>
        <v>0</v>
      </c>
      <c r="KTS462" s="143">
        <f t="shared" si="285"/>
        <v>0</v>
      </c>
      <c r="KTT462" s="143">
        <f t="shared" si="285"/>
        <v>0</v>
      </c>
      <c r="KTU462" s="143">
        <f t="shared" si="285"/>
        <v>0</v>
      </c>
      <c r="KTV462" s="143">
        <f t="shared" si="285"/>
        <v>0</v>
      </c>
      <c r="KTW462" s="143">
        <f t="shared" si="285"/>
        <v>0</v>
      </c>
      <c r="KTX462" s="143">
        <f t="shared" si="285"/>
        <v>0</v>
      </c>
      <c r="KTY462" s="143">
        <f t="shared" si="285"/>
        <v>0</v>
      </c>
      <c r="KTZ462" s="143">
        <f t="shared" si="285"/>
        <v>0</v>
      </c>
      <c r="KUA462" s="143">
        <f t="shared" si="285"/>
        <v>0</v>
      </c>
      <c r="KUB462" s="143">
        <f t="shared" si="285"/>
        <v>0</v>
      </c>
      <c r="KUC462" s="143">
        <f t="shared" si="285"/>
        <v>0</v>
      </c>
      <c r="KUD462" s="143">
        <f t="shared" si="285"/>
        <v>0</v>
      </c>
      <c r="KUE462" s="143">
        <f t="shared" si="285"/>
        <v>0</v>
      </c>
      <c r="KUF462" s="143">
        <f t="shared" si="285"/>
        <v>0</v>
      </c>
      <c r="KUG462" s="143">
        <f t="shared" si="285"/>
        <v>0</v>
      </c>
      <c r="KUH462" s="143">
        <f t="shared" si="285"/>
        <v>0</v>
      </c>
      <c r="KUI462" s="143">
        <f t="shared" si="285"/>
        <v>0</v>
      </c>
      <c r="KUJ462" s="143">
        <f t="shared" si="285"/>
        <v>0</v>
      </c>
      <c r="KUK462" s="143">
        <f t="shared" si="285"/>
        <v>0</v>
      </c>
      <c r="KUL462" s="143">
        <f t="shared" si="285"/>
        <v>0</v>
      </c>
      <c r="KUM462" s="143">
        <f t="shared" si="285"/>
        <v>0</v>
      </c>
      <c r="KUN462" s="143">
        <f t="shared" si="285"/>
        <v>0</v>
      </c>
      <c r="KUO462" s="143">
        <f t="shared" si="285"/>
        <v>0</v>
      </c>
      <c r="KUP462" s="143">
        <f t="shared" si="285"/>
        <v>0</v>
      </c>
      <c r="KUQ462" s="143">
        <f t="shared" si="285"/>
        <v>0</v>
      </c>
      <c r="KUR462" s="143">
        <f t="shared" si="285"/>
        <v>0</v>
      </c>
      <c r="KUS462" s="143">
        <f t="shared" si="285"/>
        <v>0</v>
      </c>
      <c r="KUT462" s="143">
        <f t="shared" si="285"/>
        <v>0</v>
      </c>
      <c r="KUU462" s="143">
        <f t="shared" si="285"/>
        <v>0</v>
      </c>
      <c r="KUV462" s="143">
        <f t="shared" si="285"/>
        <v>0</v>
      </c>
      <c r="KUW462" s="143">
        <f t="shared" ref="KUW462:KXH462" si="286">KUW438</f>
        <v>0</v>
      </c>
      <c r="KUX462" s="143">
        <f t="shared" si="286"/>
        <v>0</v>
      </c>
      <c r="KUY462" s="143">
        <f t="shared" si="286"/>
        <v>0</v>
      </c>
      <c r="KUZ462" s="143">
        <f t="shared" si="286"/>
        <v>0</v>
      </c>
      <c r="KVA462" s="143">
        <f t="shared" si="286"/>
        <v>0</v>
      </c>
      <c r="KVB462" s="143">
        <f t="shared" si="286"/>
        <v>0</v>
      </c>
      <c r="KVC462" s="143">
        <f t="shared" si="286"/>
        <v>0</v>
      </c>
      <c r="KVD462" s="143">
        <f t="shared" si="286"/>
        <v>0</v>
      </c>
      <c r="KVE462" s="143">
        <f t="shared" si="286"/>
        <v>0</v>
      </c>
      <c r="KVF462" s="143">
        <f t="shared" si="286"/>
        <v>0</v>
      </c>
      <c r="KVG462" s="143">
        <f t="shared" si="286"/>
        <v>0</v>
      </c>
      <c r="KVH462" s="143">
        <f t="shared" si="286"/>
        <v>0</v>
      </c>
      <c r="KVI462" s="143">
        <f t="shared" si="286"/>
        <v>0</v>
      </c>
      <c r="KVJ462" s="143">
        <f t="shared" si="286"/>
        <v>0</v>
      </c>
      <c r="KVK462" s="143">
        <f t="shared" si="286"/>
        <v>0</v>
      </c>
      <c r="KVL462" s="143">
        <f t="shared" si="286"/>
        <v>0</v>
      </c>
      <c r="KVM462" s="143">
        <f t="shared" si="286"/>
        <v>0</v>
      </c>
      <c r="KVN462" s="143">
        <f t="shared" si="286"/>
        <v>0</v>
      </c>
      <c r="KVO462" s="143">
        <f t="shared" si="286"/>
        <v>0</v>
      </c>
      <c r="KVP462" s="143">
        <f t="shared" si="286"/>
        <v>0</v>
      </c>
      <c r="KVQ462" s="143">
        <f t="shared" si="286"/>
        <v>0</v>
      </c>
      <c r="KVR462" s="143">
        <f t="shared" si="286"/>
        <v>0</v>
      </c>
      <c r="KVS462" s="143">
        <f t="shared" si="286"/>
        <v>0</v>
      </c>
      <c r="KVT462" s="143">
        <f t="shared" si="286"/>
        <v>0</v>
      </c>
      <c r="KVU462" s="143">
        <f t="shared" si="286"/>
        <v>0</v>
      </c>
      <c r="KVV462" s="143">
        <f t="shared" si="286"/>
        <v>0</v>
      </c>
      <c r="KVW462" s="143">
        <f t="shared" si="286"/>
        <v>0</v>
      </c>
      <c r="KVX462" s="143">
        <f t="shared" si="286"/>
        <v>0</v>
      </c>
      <c r="KVY462" s="143">
        <f t="shared" si="286"/>
        <v>0</v>
      </c>
      <c r="KVZ462" s="143">
        <f t="shared" si="286"/>
        <v>0</v>
      </c>
      <c r="KWA462" s="143">
        <f t="shared" si="286"/>
        <v>0</v>
      </c>
      <c r="KWB462" s="143">
        <f t="shared" si="286"/>
        <v>0</v>
      </c>
      <c r="KWC462" s="143">
        <f t="shared" si="286"/>
        <v>0</v>
      </c>
      <c r="KWD462" s="143">
        <f t="shared" si="286"/>
        <v>0</v>
      </c>
      <c r="KWE462" s="143">
        <f t="shared" si="286"/>
        <v>0</v>
      </c>
      <c r="KWF462" s="143">
        <f t="shared" si="286"/>
        <v>0</v>
      </c>
      <c r="KWG462" s="143">
        <f t="shared" si="286"/>
        <v>0</v>
      </c>
      <c r="KWH462" s="143">
        <f t="shared" si="286"/>
        <v>0</v>
      </c>
      <c r="KWI462" s="143">
        <f t="shared" si="286"/>
        <v>0</v>
      </c>
      <c r="KWJ462" s="143">
        <f t="shared" si="286"/>
        <v>0</v>
      </c>
      <c r="KWK462" s="143">
        <f t="shared" si="286"/>
        <v>0</v>
      </c>
      <c r="KWL462" s="143">
        <f t="shared" si="286"/>
        <v>0</v>
      </c>
      <c r="KWM462" s="143">
        <f t="shared" si="286"/>
        <v>0</v>
      </c>
      <c r="KWN462" s="143">
        <f t="shared" si="286"/>
        <v>0</v>
      </c>
      <c r="KWO462" s="143">
        <f t="shared" si="286"/>
        <v>0</v>
      </c>
      <c r="KWP462" s="143">
        <f t="shared" si="286"/>
        <v>0</v>
      </c>
      <c r="KWQ462" s="143">
        <f t="shared" si="286"/>
        <v>0</v>
      </c>
      <c r="KWR462" s="143">
        <f t="shared" si="286"/>
        <v>0</v>
      </c>
      <c r="KWS462" s="143">
        <f t="shared" si="286"/>
        <v>0</v>
      </c>
      <c r="KWT462" s="143">
        <f t="shared" si="286"/>
        <v>0</v>
      </c>
      <c r="KWU462" s="143">
        <f t="shared" si="286"/>
        <v>0</v>
      </c>
      <c r="KWV462" s="143">
        <f t="shared" si="286"/>
        <v>0</v>
      </c>
      <c r="KWW462" s="143">
        <f t="shared" si="286"/>
        <v>0</v>
      </c>
      <c r="KWX462" s="143">
        <f t="shared" si="286"/>
        <v>0</v>
      </c>
      <c r="KWY462" s="143">
        <f t="shared" si="286"/>
        <v>0</v>
      </c>
      <c r="KWZ462" s="143">
        <f t="shared" si="286"/>
        <v>0</v>
      </c>
      <c r="KXA462" s="143">
        <f t="shared" si="286"/>
        <v>0</v>
      </c>
      <c r="KXB462" s="143">
        <f t="shared" si="286"/>
        <v>0</v>
      </c>
      <c r="KXC462" s="143">
        <f t="shared" si="286"/>
        <v>0</v>
      </c>
      <c r="KXD462" s="143">
        <f t="shared" si="286"/>
        <v>0</v>
      </c>
      <c r="KXE462" s="143">
        <f t="shared" si="286"/>
        <v>0</v>
      </c>
      <c r="KXF462" s="143">
        <f t="shared" si="286"/>
        <v>0</v>
      </c>
      <c r="KXG462" s="143">
        <f t="shared" si="286"/>
        <v>0</v>
      </c>
      <c r="KXH462" s="143">
        <f t="shared" si="286"/>
        <v>0</v>
      </c>
      <c r="KXI462" s="143">
        <f t="shared" ref="KXI462:KZT462" si="287">KXI438</f>
        <v>0</v>
      </c>
      <c r="KXJ462" s="143">
        <f t="shared" si="287"/>
        <v>0</v>
      </c>
      <c r="KXK462" s="143">
        <f t="shared" si="287"/>
        <v>0</v>
      </c>
      <c r="KXL462" s="143">
        <f t="shared" si="287"/>
        <v>0</v>
      </c>
      <c r="KXM462" s="143">
        <f t="shared" si="287"/>
        <v>0</v>
      </c>
      <c r="KXN462" s="143">
        <f t="shared" si="287"/>
        <v>0</v>
      </c>
      <c r="KXO462" s="143">
        <f t="shared" si="287"/>
        <v>0</v>
      </c>
      <c r="KXP462" s="143">
        <f t="shared" si="287"/>
        <v>0</v>
      </c>
      <c r="KXQ462" s="143">
        <f t="shared" si="287"/>
        <v>0</v>
      </c>
      <c r="KXR462" s="143">
        <f t="shared" si="287"/>
        <v>0</v>
      </c>
      <c r="KXS462" s="143">
        <f t="shared" si="287"/>
        <v>0</v>
      </c>
      <c r="KXT462" s="143">
        <f t="shared" si="287"/>
        <v>0</v>
      </c>
      <c r="KXU462" s="143">
        <f t="shared" si="287"/>
        <v>0</v>
      </c>
      <c r="KXV462" s="143">
        <f t="shared" si="287"/>
        <v>0</v>
      </c>
      <c r="KXW462" s="143">
        <f t="shared" si="287"/>
        <v>0</v>
      </c>
      <c r="KXX462" s="143">
        <f t="shared" si="287"/>
        <v>0</v>
      </c>
      <c r="KXY462" s="143">
        <f t="shared" si="287"/>
        <v>0</v>
      </c>
      <c r="KXZ462" s="143">
        <f t="shared" si="287"/>
        <v>0</v>
      </c>
      <c r="KYA462" s="143">
        <f t="shared" si="287"/>
        <v>0</v>
      </c>
      <c r="KYB462" s="143">
        <f t="shared" si="287"/>
        <v>0</v>
      </c>
      <c r="KYC462" s="143">
        <f t="shared" si="287"/>
        <v>0</v>
      </c>
      <c r="KYD462" s="143">
        <f t="shared" si="287"/>
        <v>0</v>
      </c>
      <c r="KYE462" s="143">
        <f t="shared" si="287"/>
        <v>0</v>
      </c>
      <c r="KYF462" s="143">
        <f t="shared" si="287"/>
        <v>0</v>
      </c>
      <c r="KYG462" s="143">
        <f t="shared" si="287"/>
        <v>0</v>
      </c>
      <c r="KYH462" s="143">
        <f t="shared" si="287"/>
        <v>0</v>
      </c>
      <c r="KYI462" s="143">
        <f t="shared" si="287"/>
        <v>0</v>
      </c>
      <c r="KYJ462" s="143">
        <f t="shared" si="287"/>
        <v>0</v>
      </c>
      <c r="KYK462" s="143">
        <f t="shared" si="287"/>
        <v>0</v>
      </c>
      <c r="KYL462" s="143">
        <f t="shared" si="287"/>
        <v>0</v>
      </c>
      <c r="KYM462" s="143">
        <f t="shared" si="287"/>
        <v>0</v>
      </c>
      <c r="KYN462" s="143">
        <f t="shared" si="287"/>
        <v>0</v>
      </c>
      <c r="KYO462" s="143">
        <f t="shared" si="287"/>
        <v>0</v>
      </c>
      <c r="KYP462" s="143">
        <f t="shared" si="287"/>
        <v>0</v>
      </c>
      <c r="KYQ462" s="143">
        <f t="shared" si="287"/>
        <v>0</v>
      </c>
      <c r="KYR462" s="143">
        <f t="shared" si="287"/>
        <v>0</v>
      </c>
      <c r="KYS462" s="143">
        <f t="shared" si="287"/>
        <v>0</v>
      </c>
      <c r="KYT462" s="143">
        <f t="shared" si="287"/>
        <v>0</v>
      </c>
      <c r="KYU462" s="143">
        <f t="shared" si="287"/>
        <v>0</v>
      </c>
      <c r="KYV462" s="143">
        <f t="shared" si="287"/>
        <v>0</v>
      </c>
      <c r="KYW462" s="143">
        <f t="shared" si="287"/>
        <v>0</v>
      </c>
      <c r="KYX462" s="143">
        <f t="shared" si="287"/>
        <v>0</v>
      </c>
      <c r="KYY462" s="143">
        <f t="shared" si="287"/>
        <v>0</v>
      </c>
      <c r="KYZ462" s="143">
        <f t="shared" si="287"/>
        <v>0</v>
      </c>
      <c r="KZA462" s="143">
        <f t="shared" si="287"/>
        <v>0</v>
      </c>
      <c r="KZB462" s="143">
        <f t="shared" si="287"/>
        <v>0</v>
      </c>
      <c r="KZC462" s="143">
        <f t="shared" si="287"/>
        <v>0</v>
      </c>
      <c r="KZD462" s="143">
        <f t="shared" si="287"/>
        <v>0</v>
      </c>
      <c r="KZE462" s="143">
        <f t="shared" si="287"/>
        <v>0</v>
      </c>
      <c r="KZF462" s="143">
        <f t="shared" si="287"/>
        <v>0</v>
      </c>
      <c r="KZG462" s="143">
        <f t="shared" si="287"/>
        <v>0</v>
      </c>
      <c r="KZH462" s="143">
        <f t="shared" si="287"/>
        <v>0</v>
      </c>
      <c r="KZI462" s="143">
        <f t="shared" si="287"/>
        <v>0</v>
      </c>
      <c r="KZJ462" s="143">
        <f t="shared" si="287"/>
        <v>0</v>
      </c>
      <c r="KZK462" s="143">
        <f t="shared" si="287"/>
        <v>0</v>
      </c>
      <c r="KZL462" s="143">
        <f t="shared" si="287"/>
        <v>0</v>
      </c>
      <c r="KZM462" s="143">
        <f t="shared" si="287"/>
        <v>0</v>
      </c>
      <c r="KZN462" s="143">
        <f t="shared" si="287"/>
        <v>0</v>
      </c>
      <c r="KZO462" s="143">
        <f t="shared" si="287"/>
        <v>0</v>
      </c>
      <c r="KZP462" s="143">
        <f t="shared" si="287"/>
        <v>0</v>
      </c>
      <c r="KZQ462" s="143">
        <f t="shared" si="287"/>
        <v>0</v>
      </c>
      <c r="KZR462" s="143">
        <f t="shared" si="287"/>
        <v>0</v>
      </c>
      <c r="KZS462" s="143">
        <f t="shared" si="287"/>
        <v>0</v>
      </c>
      <c r="KZT462" s="143">
        <f t="shared" si="287"/>
        <v>0</v>
      </c>
      <c r="KZU462" s="143">
        <f t="shared" ref="KZU462:LCF462" si="288">KZU438</f>
        <v>0</v>
      </c>
      <c r="KZV462" s="143">
        <f t="shared" si="288"/>
        <v>0</v>
      </c>
      <c r="KZW462" s="143">
        <f t="shared" si="288"/>
        <v>0</v>
      </c>
      <c r="KZX462" s="143">
        <f t="shared" si="288"/>
        <v>0</v>
      </c>
      <c r="KZY462" s="143">
        <f t="shared" si="288"/>
        <v>0</v>
      </c>
      <c r="KZZ462" s="143">
        <f t="shared" si="288"/>
        <v>0</v>
      </c>
      <c r="LAA462" s="143">
        <f t="shared" si="288"/>
        <v>0</v>
      </c>
      <c r="LAB462" s="143">
        <f t="shared" si="288"/>
        <v>0</v>
      </c>
      <c r="LAC462" s="143">
        <f t="shared" si="288"/>
        <v>0</v>
      </c>
      <c r="LAD462" s="143">
        <f t="shared" si="288"/>
        <v>0</v>
      </c>
      <c r="LAE462" s="143">
        <f t="shared" si="288"/>
        <v>0</v>
      </c>
      <c r="LAF462" s="143">
        <f t="shared" si="288"/>
        <v>0</v>
      </c>
      <c r="LAG462" s="143">
        <f t="shared" si="288"/>
        <v>0</v>
      </c>
      <c r="LAH462" s="143">
        <f t="shared" si="288"/>
        <v>0</v>
      </c>
      <c r="LAI462" s="143">
        <f t="shared" si="288"/>
        <v>0</v>
      </c>
      <c r="LAJ462" s="143">
        <f t="shared" si="288"/>
        <v>0</v>
      </c>
      <c r="LAK462" s="143">
        <f t="shared" si="288"/>
        <v>0</v>
      </c>
      <c r="LAL462" s="143">
        <f t="shared" si="288"/>
        <v>0</v>
      </c>
      <c r="LAM462" s="143">
        <f t="shared" si="288"/>
        <v>0</v>
      </c>
      <c r="LAN462" s="143">
        <f t="shared" si="288"/>
        <v>0</v>
      </c>
      <c r="LAO462" s="143">
        <f t="shared" si="288"/>
        <v>0</v>
      </c>
      <c r="LAP462" s="143">
        <f t="shared" si="288"/>
        <v>0</v>
      </c>
      <c r="LAQ462" s="143">
        <f t="shared" si="288"/>
        <v>0</v>
      </c>
      <c r="LAR462" s="143">
        <f t="shared" si="288"/>
        <v>0</v>
      </c>
      <c r="LAS462" s="143">
        <f t="shared" si="288"/>
        <v>0</v>
      </c>
      <c r="LAT462" s="143">
        <f t="shared" si="288"/>
        <v>0</v>
      </c>
      <c r="LAU462" s="143">
        <f t="shared" si="288"/>
        <v>0</v>
      </c>
      <c r="LAV462" s="143">
        <f t="shared" si="288"/>
        <v>0</v>
      </c>
      <c r="LAW462" s="143">
        <f t="shared" si="288"/>
        <v>0</v>
      </c>
      <c r="LAX462" s="143">
        <f t="shared" si="288"/>
        <v>0</v>
      </c>
      <c r="LAY462" s="143">
        <f t="shared" si="288"/>
        <v>0</v>
      </c>
      <c r="LAZ462" s="143">
        <f t="shared" si="288"/>
        <v>0</v>
      </c>
      <c r="LBA462" s="143">
        <f t="shared" si="288"/>
        <v>0</v>
      </c>
      <c r="LBB462" s="143">
        <f t="shared" si="288"/>
        <v>0</v>
      </c>
      <c r="LBC462" s="143">
        <f t="shared" si="288"/>
        <v>0</v>
      </c>
      <c r="LBD462" s="143">
        <f t="shared" si="288"/>
        <v>0</v>
      </c>
      <c r="LBE462" s="143">
        <f t="shared" si="288"/>
        <v>0</v>
      </c>
      <c r="LBF462" s="143">
        <f t="shared" si="288"/>
        <v>0</v>
      </c>
      <c r="LBG462" s="143">
        <f t="shared" si="288"/>
        <v>0</v>
      </c>
      <c r="LBH462" s="143">
        <f t="shared" si="288"/>
        <v>0</v>
      </c>
      <c r="LBI462" s="143">
        <f t="shared" si="288"/>
        <v>0</v>
      </c>
      <c r="LBJ462" s="143">
        <f t="shared" si="288"/>
        <v>0</v>
      </c>
      <c r="LBK462" s="143">
        <f t="shared" si="288"/>
        <v>0</v>
      </c>
      <c r="LBL462" s="143">
        <f t="shared" si="288"/>
        <v>0</v>
      </c>
      <c r="LBM462" s="143">
        <f t="shared" si="288"/>
        <v>0</v>
      </c>
      <c r="LBN462" s="143">
        <f t="shared" si="288"/>
        <v>0</v>
      </c>
      <c r="LBO462" s="143">
        <f t="shared" si="288"/>
        <v>0</v>
      </c>
      <c r="LBP462" s="143">
        <f t="shared" si="288"/>
        <v>0</v>
      </c>
      <c r="LBQ462" s="143">
        <f t="shared" si="288"/>
        <v>0</v>
      </c>
      <c r="LBR462" s="143">
        <f t="shared" si="288"/>
        <v>0</v>
      </c>
      <c r="LBS462" s="143">
        <f t="shared" si="288"/>
        <v>0</v>
      </c>
      <c r="LBT462" s="143">
        <f t="shared" si="288"/>
        <v>0</v>
      </c>
      <c r="LBU462" s="143">
        <f t="shared" si="288"/>
        <v>0</v>
      </c>
      <c r="LBV462" s="143">
        <f t="shared" si="288"/>
        <v>0</v>
      </c>
      <c r="LBW462" s="143">
        <f t="shared" si="288"/>
        <v>0</v>
      </c>
      <c r="LBX462" s="143">
        <f t="shared" si="288"/>
        <v>0</v>
      </c>
      <c r="LBY462" s="143">
        <f t="shared" si="288"/>
        <v>0</v>
      </c>
      <c r="LBZ462" s="143">
        <f t="shared" si="288"/>
        <v>0</v>
      </c>
      <c r="LCA462" s="143">
        <f t="shared" si="288"/>
        <v>0</v>
      </c>
      <c r="LCB462" s="143">
        <f t="shared" si="288"/>
        <v>0</v>
      </c>
      <c r="LCC462" s="143">
        <f t="shared" si="288"/>
        <v>0</v>
      </c>
      <c r="LCD462" s="143">
        <f t="shared" si="288"/>
        <v>0</v>
      </c>
      <c r="LCE462" s="143">
        <f t="shared" si="288"/>
        <v>0</v>
      </c>
      <c r="LCF462" s="143">
        <f t="shared" si="288"/>
        <v>0</v>
      </c>
      <c r="LCG462" s="143">
        <f t="shared" ref="LCG462:LER462" si="289">LCG438</f>
        <v>0</v>
      </c>
      <c r="LCH462" s="143">
        <f t="shared" si="289"/>
        <v>0</v>
      </c>
      <c r="LCI462" s="143">
        <f t="shared" si="289"/>
        <v>0</v>
      </c>
      <c r="LCJ462" s="143">
        <f t="shared" si="289"/>
        <v>0</v>
      </c>
      <c r="LCK462" s="143">
        <f t="shared" si="289"/>
        <v>0</v>
      </c>
      <c r="LCL462" s="143">
        <f t="shared" si="289"/>
        <v>0</v>
      </c>
      <c r="LCM462" s="143">
        <f t="shared" si="289"/>
        <v>0</v>
      </c>
      <c r="LCN462" s="143">
        <f t="shared" si="289"/>
        <v>0</v>
      </c>
      <c r="LCO462" s="143">
        <f t="shared" si="289"/>
        <v>0</v>
      </c>
      <c r="LCP462" s="143">
        <f t="shared" si="289"/>
        <v>0</v>
      </c>
      <c r="LCQ462" s="143">
        <f t="shared" si="289"/>
        <v>0</v>
      </c>
      <c r="LCR462" s="143">
        <f t="shared" si="289"/>
        <v>0</v>
      </c>
      <c r="LCS462" s="143">
        <f t="shared" si="289"/>
        <v>0</v>
      </c>
      <c r="LCT462" s="143">
        <f t="shared" si="289"/>
        <v>0</v>
      </c>
      <c r="LCU462" s="143">
        <f t="shared" si="289"/>
        <v>0</v>
      </c>
      <c r="LCV462" s="143">
        <f t="shared" si="289"/>
        <v>0</v>
      </c>
      <c r="LCW462" s="143">
        <f t="shared" si="289"/>
        <v>0</v>
      </c>
      <c r="LCX462" s="143">
        <f t="shared" si="289"/>
        <v>0</v>
      </c>
      <c r="LCY462" s="143">
        <f t="shared" si="289"/>
        <v>0</v>
      </c>
      <c r="LCZ462" s="143">
        <f t="shared" si="289"/>
        <v>0</v>
      </c>
      <c r="LDA462" s="143">
        <f t="shared" si="289"/>
        <v>0</v>
      </c>
      <c r="LDB462" s="143">
        <f t="shared" si="289"/>
        <v>0</v>
      </c>
      <c r="LDC462" s="143">
        <f t="shared" si="289"/>
        <v>0</v>
      </c>
      <c r="LDD462" s="143">
        <f t="shared" si="289"/>
        <v>0</v>
      </c>
      <c r="LDE462" s="143">
        <f t="shared" si="289"/>
        <v>0</v>
      </c>
      <c r="LDF462" s="143">
        <f t="shared" si="289"/>
        <v>0</v>
      </c>
      <c r="LDG462" s="143">
        <f t="shared" si="289"/>
        <v>0</v>
      </c>
      <c r="LDH462" s="143">
        <f t="shared" si="289"/>
        <v>0</v>
      </c>
      <c r="LDI462" s="143">
        <f t="shared" si="289"/>
        <v>0</v>
      </c>
      <c r="LDJ462" s="143">
        <f t="shared" si="289"/>
        <v>0</v>
      </c>
      <c r="LDK462" s="143">
        <f t="shared" si="289"/>
        <v>0</v>
      </c>
      <c r="LDL462" s="143">
        <f t="shared" si="289"/>
        <v>0</v>
      </c>
      <c r="LDM462" s="143">
        <f t="shared" si="289"/>
        <v>0</v>
      </c>
      <c r="LDN462" s="143">
        <f t="shared" si="289"/>
        <v>0</v>
      </c>
      <c r="LDO462" s="143">
        <f t="shared" si="289"/>
        <v>0</v>
      </c>
      <c r="LDP462" s="143">
        <f t="shared" si="289"/>
        <v>0</v>
      </c>
      <c r="LDQ462" s="143">
        <f t="shared" si="289"/>
        <v>0</v>
      </c>
      <c r="LDR462" s="143">
        <f t="shared" si="289"/>
        <v>0</v>
      </c>
      <c r="LDS462" s="143">
        <f t="shared" si="289"/>
        <v>0</v>
      </c>
      <c r="LDT462" s="143">
        <f t="shared" si="289"/>
        <v>0</v>
      </c>
      <c r="LDU462" s="143">
        <f t="shared" si="289"/>
        <v>0</v>
      </c>
      <c r="LDV462" s="143">
        <f t="shared" si="289"/>
        <v>0</v>
      </c>
      <c r="LDW462" s="143">
        <f t="shared" si="289"/>
        <v>0</v>
      </c>
      <c r="LDX462" s="143">
        <f t="shared" si="289"/>
        <v>0</v>
      </c>
      <c r="LDY462" s="143">
        <f t="shared" si="289"/>
        <v>0</v>
      </c>
      <c r="LDZ462" s="143">
        <f t="shared" si="289"/>
        <v>0</v>
      </c>
      <c r="LEA462" s="143">
        <f t="shared" si="289"/>
        <v>0</v>
      </c>
      <c r="LEB462" s="143">
        <f t="shared" si="289"/>
        <v>0</v>
      </c>
      <c r="LEC462" s="143">
        <f t="shared" si="289"/>
        <v>0</v>
      </c>
      <c r="LED462" s="143">
        <f t="shared" si="289"/>
        <v>0</v>
      </c>
      <c r="LEE462" s="143">
        <f t="shared" si="289"/>
        <v>0</v>
      </c>
      <c r="LEF462" s="143">
        <f t="shared" si="289"/>
        <v>0</v>
      </c>
      <c r="LEG462" s="143">
        <f t="shared" si="289"/>
        <v>0</v>
      </c>
      <c r="LEH462" s="143">
        <f t="shared" si="289"/>
        <v>0</v>
      </c>
      <c r="LEI462" s="143">
        <f t="shared" si="289"/>
        <v>0</v>
      </c>
      <c r="LEJ462" s="143">
        <f t="shared" si="289"/>
        <v>0</v>
      </c>
      <c r="LEK462" s="143">
        <f t="shared" si="289"/>
        <v>0</v>
      </c>
      <c r="LEL462" s="143">
        <f t="shared" si="289"/>
        <v>0</v>
      </c>
      <c r="LEM462" s="143">
        <f t="shared" si="289"/>
        <v>0</v>
      </c>
      <c r="LEN462" s="143">
        <f t="shared" si="289"/>
        <v>0</v>
      </c>
      <c r="LEO462" s="143">
        <f t="shared" si="289"/>
        <v>0</v>
      </c>
      <c r="LEP462" s="143">
        <f t="shared" si="289"/>
        <v>0</v>
      </c>
      <c r="LEQ462" s="143">
        <f t="shared" si="289"/>
        <v>0</v>
      </c>
      <c r="LER462" s="143">
        <f t="shared" si="289"/>
        <v>0</v>
      </c>
      <c r="LES462" s="143">
        <f t="shared" ref="LES462:LHD462" si="290">LES438</f>
        <v>0</v>
      </c>
      <c r="LET462" s="143">
        <f t="shared" si="290"/>
        <v>0</v>
      </c>
      <c r="LEU462" s="143">
        <f t="shared" si="290"/>
        <v>0</v>
      </c>
      <c r="LEV462" s="143">
        <f t="shared" si="290"/>
        <v>0</v>
      </c>
      <c r="LEW462" s="143">
        <f t="shared" si="290"/>
        <v>0</v>
      </c>
      <c r="LEX462" s="143">
        <f t="shared" si="290"/>
        <v>0</v>
      </c>
      <c r="LEY462" s="143">
        <f t="shared" si="290"/>
        <v>0</v>
      </c>
      <c r="LEZ462" s="143">
        <f t="shared" si="290"/>
        <v>0</v>
      </c>
      <c r="LFA462" s="143">
        <f t="shared" si="290"/>
        <v>0</v>
      </c>
      <c r="LFB462" s="143">
        <f t="shared" si="290"/>
        <v>0</v>
      </c>
      <c r="LFC462" s="143">
        <f t="shared" si="290"/>
        <v>0</v>
      </c>
      <c r="LFD462" s="143">
        <f t="shared" si="290"/>
        <v>0</v>
      </c>
      <c r="LFE462" s="143">
        <f t="shared" si="290"/>
        <v>0</v>
      </c>
      <c r="LFF462" s="143">
        <f t="shared" si="290"/>
        <v>0</v>
      </c>
      <c r="LFG462" s="143">
        <f t="shared" si="290"/>
        <v>0</v>
      </c>
      <c r="LFH462" s="143">
        <f t="shared" si="290"/>
        <v>0</v>
      </c>
      <c r="LFI462" s="143">
        <f t="shared" si="290"/>
        <v>0</v>
      </c>
      <c r="LFJ462" s="143">
        <f t="shared" si="290"/>
        <v>0</v>
      </c>
      <c r="LFK462" s="143">
        <f t="shared" si="290"/>
        <v>0</v>
      </c>
      <c r="LFL462" s="143">
        <f t="shared" si="290"/>
        <v>0</v>
      </c>
      <c r="LFM462" s="143">
        <f t="shared" si="290"/>
        <v>0</v>
      </c>
      <c r="LFN462" s="143">
        <f t="shared" si="290"/>
        <v>0</v>
      </c>
      <c r="LFO462" s="143">
        <f t="shared" si="290"/>
        <v>0</v>
      </c>
      <c r="LFP462" s="143">
        <f t="shared" si="290"/>
        <v>0</v>
      </c>
      <c r="LFQ462" s="143">
        <f t="shared" si="290"/>
        <v>0</v>
      </c>
      <c r="LFR462" s="143">
        <f t="shared" si="290"/>
        <v>0</v>
      </c>
      <c r="LFS462" s="143">
        <f t="shared" si="290"/>
        <v>0</v>
      </c>
      <c r="LFT462" s="143">
        <f t="shared" si="290"/>
        <v>0</v>
      </c>
      <c r="LFU462" s="143">
        <f t="shared" si="290"/>
        <v>0</v>
      </c>
      <c r="LFV462" s="143">
        <f t="shared" si="290"/>
        <v>0</v>
      </c>
      <c r="LFW462" s="143">
        <f t="shared" si="290"/>
        <v>0</v>
      </c>
      <c r="LFX462" s="143">
        <f t="shared" si="290"/>
        <v>0</v>
      </c>
      <c r="LFY462" s="143">
        <f t="shared" si="290"/>
        <v>0</v>
      </c>
      <c r="LFZ462" s="143">
        <f t="shared" si="290"/>
        <v>0</v>
      </c>
      <c r="LGA462" s="143">
        <f t="shared" si="290"/>
        <v>0</v>
      </c>
      <c r="LGB462" s="143">
        <f t="shared" si="290"/>
        <v>0</v>
      </c>
      <c r="LGC462" s="143">
        <f t="shared" si="290"/>
        <v>0</v>
      </c>
      <c r="LGD462" s="143">
        <f t="shared" si="290"/>
        <v>0</v>
      </c>
      <c r="LGE462" s="143">
        <f t="shared" si="290"/>
        <v>0</v>
      </c>
      <c r="LGF462" s="143">
        <f t="shared" si="290"/>
        <v>0</v>
      </c>
      <c r="LGG462" s="143">
        <f t="shared" si="290"/>
        <v>0</v>
      </c>
      <c r="LGH462" s="143">
        <f t="shared" si="290"/>
        <v>0</v>
      </c>
      <c r="LGI462" s="143">
        <f t="shared" si="290"/>
        <v>0</v>
      </c>
      <c r="LGJ462" s="143">
        <f t="shared" si="290"/>
        <v>0</v>
      </c>
      <c r="LGK462" s="143">
        <f t="shared" si="290"/>
        <v>0</v>
      </c>
      <c r="LGL462" s="143">
        <f t="shared" si="290"/>
        <v>0</v>
      </c>
      <c r="LGM462" s="143">
        <f t="shared" si="290"/>
        <v>0</v>
      </c>
      <c r="LGN462" s="143">
        <f t="shared" si="290"/>
        <v>0</v>
      </c>
      <c r="LGO462" s="143">
        <f t="shared" si="290"/>
        <v>0</v>
      </c>
      <c r="LGP462" s="143">
        <f t="shared" si="290"/>
        <v>0</v>
      </c>
      <c r="LGQ462" s="143">
        <f t="shared" si="290"/>
        <v>0</v>
      </c>
      <c r="LGR462" s="143">
        <f t="shared" si="290"/>
        <v>0</v>
      </c>
      <c r="LGS462" s="143">
        <f t="shared" si="290"/>
        <v>0</v>
      </c>
      <c r="LGT462" s="143">
        <f t="shared" si="290"/>
        <v>0</v>
      </c>
      <c r="LGU462" s="143">
        <f t="shared" si="290"/>
        <v>0</v>
      </c>
      <c r="LGV462" s="143">
        <f t="shared" si="290"/>
        <v>0</v>
      </c>
      <c r="LGW462" s="143">
        <f t="shared" si="290"/>
        <v>0</v>
      </c>
      <c r="LGX462" s="143">
        <f t="shared" si="290"/>
        <v>0</v>
      </c>
      <c r="LGY462" s="143">
        <f t="shared" si="290"/>
        <v>0</v>
      </c>
      <c r="LGZ462" s="143">
        <f t="shared" si="290"/>
        <v>0</v>
      </c>
      <c r="LHA462" s="143">
        <f t="shared" si="290"/>
        <v>0</v>
      </c>
      <c r="LHB462" s="143">
        <f t="shared" si="290"/>
        <v>0</v>
      </c>
      <c r="LHC462" s="143">
        <f t="shared" si="290"/>
        <v>0</v>
      </c>
      <c r="LHD462" s="143">
        <f t="shared" si="290"/>
        <v>0</v>
      </c>
      <c r="LHE462" s="143">
        <f t="shared" ref="LHE462:LJP462" si="291">LHE438</f>
        <v>0</v>
      </c>
      <c r="LHF462" s="143">
        <f t="shared" si="291"/>
        <v>0</v>
      </c>
      <c r="LHG462" s="143">
        <f t="shared" si="291"/>
        <v>0</v>
      </c>
      <c r="LHH462" s="143">
        <f t="shared" si="291"/>
        <v>0</v>
      </c>
      <c r="LHI462" s="143">
        <f t="shared" si="291"/>
        <v>0</v>
      </c>
      <c r="LHJ462" s="143">
        <f t="shared" si="291"/>
        <v>0</v>
      </c>
      <c r="LHK462" s="143">
        <f t="shared" si="291"/>
        <v>0</v>
      </c>
      <c r="LHL462" s="143">
        <f t="shared" si="291"/>
        <v>0</v>
      </c>
      <c r="LHM462" s="143">
        <f t="shared" si="291"/>
        <v>0</v>
      </c>
      <c r="LHN462" s="143">
        <f t="shared" si="291"/>
        <v>0</v>
      </c>
      <c r="LHO462" s="143">
        <f t="shared" si="291"/>
        <v>0</v>
      </c>
      <c r="LHP462" s="143">
        <f t="shared" si="291"/>
        <v>0</v>
      </c>
      <c r="LHQ462" s="143">
        <f t="shared" si="291"/>
        <v>0</v>
      </c>
      <c r="LHR462" s="143">
        <f t="shared" si="291"/>
        <v>0</v>
      </c>
      <c r="LHS462" s="143">
        <f t="shared" si="291"/>
        <v>0</v>
      </c>
      <c r="LHT462" s="143">
        <f t="shared" si="291"/>
        <v>0</v>
      </c>
      <c r="LHU462" s="143">
        <f t="shared" si="291"/>
        <v>0</v>
      </c>
      <c r="LHV462" s="143">
        <f t="shared" si="291"/>
        <v>0</v>
      </c>
      <c r="LHW462" s="143">
        <f t="shared" si="291"/>
        <v>0</v>
      </c>
      <c r="LHX462" s="143">
        <f t="shared" si="291"/>
        <v>0</v>
      </c>
      <c r="LHY462" s="143">
        <f t="shared" si="291"/>
        <v>0</v>
      </c>
      <c r="LHZ462" s="143">
        <f t="shared" si="291"/>
        <v>0</v>
      </c>
      <c r="LIA462" s="143">
        <f t="shared" si="291"/>
        <v>0</v>
      </c>
      <c r="LIB462" s="143">
        <f t="shared" si="291"/>
        <v>0</v>
      </c>
      <c r="LIC462" s="143">
        <f t="shared" si="291"/>
        <v>0</v>
      </c>
      <c r="LID462" s="143">
        <f t="shared" si="291"/>
        <v>0</v>
      </c>
      <c r="LIE462" s="143">
        <f t="shared" si="291"/>
        <v>0</v>
      </c>
      <c r="LIF462" s="143">
        <f t="shared" si="291"/>
        <v>0</v>
      </c>
      <c r="LIG462" s="143">
        <f t="shared" si="291"/>
        <v>0</v>
      </c>
      <c r="LIH462" s="143">
        <f t="shared" si="291"/>
        <v>0</v>
      </c>
      <c r="LII462" s="143">
        <f t="shared" si="291"/>
        <v>0</v>
      </c>
      <c r="LIJ462" s="143">
        <f t="shared" si="291"/>
        <v>0</v>
      </c>
      <c r="LIK462" s="143">
        <f t="shared" si="291"/>
        <v>0</v>
      </c>
      <c r="LIL462" s="143">
        <f t="shared" si="291"/>
        <v>0</v>
      </c>
      <c r="LIM462" s="143">
        <f t="shared" si="291"/>
        <v>0</v>
      </c>
      <c r="LIN462" s="143">
        <f t="shared" si="291"/>
        <v>0</v>
      </c>
      <c r="LIO462" s="143">
        <f t="shared" si="291"/>
        <v>0</v>
      </c>
      <c r="LIP462" s="143">
        <f t="shared" si="291"/>
        <v>0</v>
      </c>
      <c r="LIQ462" s="143">
        <f t="shared" si="291"/>
        <v>0</v>
      </c>
      <c r="LIR462" s="143">
        <f t="shared" si="291"/>
        <v>0</v>
      </c>
      <c r="LIS462" s="143">
        <f t="shared" si="291"/>
        <v>0</v>
      </c>
      <c r="LIT462" s="143">
        <f t="shared" si="291"/>
        <v>0</v>
      </c>
      <c r="LIU462" s="143">
        <f t="shared" si="291"/>
        <v>0</v>
      </c>
      <c r="LIV462" s="143">
        <f t="shared" si="291"/>
        <v>0</v>
      </c>
      <c r="LIW462" s="143">
        <f t="shared" si="291"/>
        <v>0</v>
      </c>
      <c r="LIX462" s="143">
        <f t="shared" si="291"/>
        <v>0</v>
      </c>
      <c r="LIY462" s="143">
        <f t="shared" si="291"/>
        <v>0</v>
      </c>
      <c r="LIZ462" s="143">
        <f t="shared" si="291"/>
        <v>0</v>
      </c>
      <c r="LJA462" s="143">
        <f t="shared" si="291"/>
        <v>0</v>
      </c>
      <c r="LJB462" s="143">
        <f t="shared" si="291"/>
        <v>0</v>
      </c>
      <c r="LJC462" s="143">
        <f t="shared" si="291"/>
        <v>0</v>
      </c>
      <c r="LJD462" s="143">
        <f t="shared" si="291"/>
        <v>0</v>
      </c>
      <c r="LJE462" s="143">
        <f t="shared" si="291"/>
        <v>0</v>
      </c>
      <c r="LJF462" s="143">
        <f t="shared" si="291"/>
        <v>0</v>
      </c>
      <c r="LJG462" s="143">
        <f t="shared" si="291"/>
        <v>0</v>
      </c>
      <c r="LJH462" s="143">
        <f t="shared" si="291"/>
        <v>0</v>
      </c>
      <c r="LJI462" s="143">
        <f t="shared" si="291"/>
        <v>0</v>
      </c>
      <c r="LJJ462" s="143">
        <f t="shared" si="291"/>
        <v>0</v>
      </c>
      <c r="LJK462" s="143">
        <f t="shared" si="291"/>
        <v>0</v>
      </c>
      <c r="LJL462" s="143">
        <f t="shared" si="291"/>
        <v>0</v>
      </c>
      <c r="LJM462" s="143">
        <f t="shared" si="291"/>
        <v>0</v>
      </c>
      <c r="LJN462" s="143">
        <f t="shared" si="291"/>
        <v>0</v>
      </c>
      <c r="LJO462" s="143">
        <f t="shared" si="291"/>
        <v>0</v>
      </c>
      <c r="LJP462" s="143">
        <f t="shared" si="291"/>
        <v>0</v>
      </c>
      <c r="LJQ462" s="143">
        <f t="shared" ref="LJQ462:LMB462" si="292">LJQ438</f>
        <v>0</v>
      </c>
      <c r="LJR462" s="143">
        <f t="shared" si="292"/>
        <v>0</v>
      </c>
      <c r="LJS462" s="143">
        <f t="shared" si="292"/>
        <v>0</v>
      </c>
      <c r="LJT462" s="143">
        <f t="shared" si="292"/>
        <v>0</v>
      </c>
      <c r="LJU462" s="143">
        <f t="shared" si="292"/>
        <v>0</v>
      </c>
      <c r="LJV462" s="143">
        <f t="shared" si="292"/>
        <v>0</v>
      </c>
      <c r="LJW462" s="143">
        <f t="shared" si="292"/>
        <v>0</v>
      </c>
      <c r="LJX462" s="143">
        <f t="shared" si="292"/>
        <v>0</v>
      </c>
      <c r="LJY462" s="143">
        <f t="shared" si="292"/>
        <v>0</v>
      </c>
      <c r="LJZ462" s="143">
        <f t="shared" si="292"/>
        <v>0</v>
      </c>
      <c r="LKA462" s="143">
        <f t="shared" si="292"/>
        <v>0</v>
      </c>
      <c r="LKB462" s="143">
        <f t="shared" si="292"/>
        <v>0</v>
      </c>
      <c r="LKC462" s="143">
        <f t="shared" si="292"/>
        <v>0</v>
      </c>
      <c r="LKD462" s="143">
        <f t="shared" si="292"/>
        <v>0</v>
      </c>
      <c r="LKE462" s="143">
        <f t="shared" si="292"/>
        <v>0</v>
      </c>
      <c r="LKF462" s="143">
        <f t="shared" si="292"/>
        <v>0</v>
      </c>
      <c r="LKG462" s="143">
        <f t="shared" si="292"/>
        <v>0</v>
      </c>
      <c r="LKH462" s="143">
        <f t="shared" si="292"/>
        <v>0</v>
      </c>
      <c r="LKI462" s="143">
        <f t="shared" si="292"/>
        <v>0</v>
      </c>
      <c r="LKJ462" s="143">
        <f t="shared" si="292"/>
        <v>0</v>
      </c>
      <c r="LKK462" s="143">
        <f t="shared" si="292"/>
        <v>0</v>
      </c>
      <c r="LKL462" s="143">
        <f t="shared" si="292"/>
        <v>0</v>
      </c>
      <c r="LKM462" s="143">
        <f t="shared" si="292"/>
        <v>0</v>
      </c>
      <c r="LKN462" s="143">
        <f t="shared" si="292"/>
        <v>0</v>
      </c>
      <c r="LKO462" s="143">
        <f t="shared" si="292"/>
        <v>0</v>
      </c>
      <c r="LKP462" s="143">
        <f t="shared" si="292"/>
        <v>0</v>
      </c>
      <c r="LKQ462" s="143">
        <f t="shared" si="292"/>
        <v>0</v>
      </c>
      <c r="LKR462" s="143">
        <f t="shared" si="292"/>
        <v>0</v>
      </c>
      <c r="LKS462" s="143">
        <f t="shared" si="292"/>
        <v>0</v>
      </c>
      <c r="LKT462" s="143">
        <f t="shared" si="292"/>
        <v>0</v>
      </c>
      <c r="LKU462" s="143">
        <f t="shared" si="292"/>
        <v>0</v>
      </c>
      <c r="LKV462" s="143">
        <f t="shared" si="292"/>
        <v>0</v>
      </c>
      <c r="LKW462" s="143">
        <f t="shared" si="292"/>
        <v>0</v>
      </c>
      <c r="LKX462" s="143">
        <f t="shared" si="292"/>
        <v>0</v>
      </c>
      <c r="LKY462" s="143">
        <f t="shared" si="292"/>
        <v>0</v>
      </c>
      <c r="LKZ462" s="143">
        <f t="shared" si="292"/>
        <v>0</v>
      </c>
      <c r="LLA462" s="143">
        <f t="shared" si="292"/>
        <v>0</v>
      </c>
      <c r="LLB462" s="143">
        <f t="shared" si="292"/>
        <v>0</v>
      </c>
      <c r="LLC462" s="143">
        <f t="shared" si="292"/>
        <v>0</v>
      </c>
      <c r="LLD462" s="143">
        <f t="shared" si="292"/>
        <v>0</v>
      </c>
      <c r="LLE462" s="143">
        <f t="shared" si="292"/>
        <v>0</v>
      </c>
      <c r="LLF462" s="143">
        <f t="shared" si="292"/>
        <v>0</v>
      </c>
      <c r="LLG462" s="143">
        <f t="shared" si="292"/>
        <v>0</v>
      </c>
      <c r="LLH462" s="143">
        <f t="shared" si="292"/>
        <v>0</v>
      </c>
      <c r="LLI462" s="143">
        <f t="shared" si="292"/>
        <v>0</v>
      </c>
      <c r="LLJ462" s="143">
        <f t="shared" si="292"/>
        <v>0</v>
      </c>
      <c r="LLK462" s="143">
        <f t="shared" si="292"/>
        <v>0</v>
      </c>
      <c r="LLL462" s="143">
        <f t="shared" si="292"/>
        <v>0</v>
      </c>
      <c r="LLM462" s="143">
        <f t="shared" si="292"/>
        <v>0</v>
      </c>
      <c r="LLN462" s="143">
        <f t="shared" si="292"/>
        <v>0</v>
      </c>
      <c r="LLO462" s="143">
        <f t="shared" si="292"/>
        <v>0</v>
      </c>
      <c r="LLP462" s="143">
        <f t="shared" si="292"/>
        <v>0</v>
      </c>
      <c r="LLQ462" s="143">
        <f t="shared" si="292"/>
        <v>0</v>
      </c>
      <c r="LLR462" s="143">
        <f t="shared" si="292"/>
        <v>0</v>
      </c>
      <c r="LLS462" s="143">
        <f t="shared" si="292"/>
        <v>0</v>
      </c>
      <c r="LLT462" s="143">
        <f t="shared" si="292"/>
        <v>0</v>
      </c>
      <c r="LLU462" s="143">
        <f t="shared" si="292"/>
        <v>0</v>
      </c>
      <c r="LLV462" s="143">
        <f t="shared" si="292"/>
        <v>0</v>
      </c>
      <c r="LLW462" s="143">
        <f t="shared" si="292"/>
        <v>0</v>
      </c>
      <c r="LLX462" s="143">
        <f t="shared" si="292"/>
        <v>0</v>
      </c>
      <c r="LLY462" s="143">
        <f t="shared" si="292"/>
        <v>0</v>
      </c>
      <c r="LLZ462" s="143">
        <f t="shared" si="292"/>
        <v>0</v>
      </c>
      <c r="LMA462" s="143">
        <f t="shared" si="292"/>
        <v>0</v>
      </c>
      <c r="LMB462" s="143">
        <f t="shared" si="292"/>
        <v>0</v>
      </c>
      <c r="LMC462" s="143">
        <f t="shared" ref="LMC462:LON462" si="293">LMC438</f>
        <v>0</v>
      </c>
      <c r="LMD462" s="143">
        <f t="shared" si="293"/>
        <v>0</v>
      </c>
      <c r="LME462" s="143">
        <f t="shared" si="293"/>
        <v>0</v>
      </c>
      <c r="LMF462" s="143">
        <f t="shared" si="293"/>
        <v>0</v>
      </c>
      <c r="LMG462" s="143">
        <f t="shared" si="293"/>
        <v>0</v>
      </c>
      <c r="LMH462" s="143">
        <f t="shared" si="293"/>
        <v>0</v>
      </c>
      <c r="LMI462" s="143">
        <f t="shared" si="293"/>
        <v>0</v>
      </c>
      <c r="LMJ462" s="143">
        <f t="shared" si="293"/>
        <v>0</v>
      </c>
      <c r="LMK462" s="143">
        <f t="shared" si="293"/>
        <v>0</v>
      </c>
      <c r="LML462" s="143">
        <f t="shared" si="293"/>
        <v>0</v>
      </c>
      <c r="LMM462" s="143">
        <f t="shared" si="293"/>
        <v>0</v>
      </c>
      <c r="LMN462" s="143">
        <f t="shared" si="293"/>
        <v>0</v>
      </c>
      <c r="LMO462" s="143">
        <f t="shared" si="293"/>
        <v>0</v>
      </c>
      <c r="LMP462" s="143">
        <f t="shared" si="293"/>
        <v>0</v>
      </c>
      <c r="LMQ462" s="143">
        <f t="shared" si="293"/>
        <v>0</v>
      </c>
      <c r="LMR462" s="143">
        <f t="shared" si="293"/>
        <v>0</v>
      </c>
      <c r="LMS462" s="143">
        <f t="shared" si="293"/>
        <v>0</v>
      </c>
      <c r="LMT462" s="143">
        <f t="shared" si="293"/>
        <v>0</v>
      </c>
      <c r="LMU462" s="143">
        <f t="shared" si="293"/>
        <v>0</v>
      </c>
      <c r="LMV462" s="143">
        <f t="shared" si="293"/>
        <v>0</v>
      </c>
      <c r="LMW462" s="143">
        <f t="shared" si="293"/>
        <v>0</v>
      </c>
      <c r="LMX462" s="143">
        <f t="shared" si="293"/>
        <v>0</v>
      </c>
      <c r="LMY462" s="143">
        <f t="shared" si="293"/>
        <v>0</v>
      </c>
      <c r="LMZ462" s="143">
        <f t="shared" si="293"/>
        <v>0</v>
      </c>
      <c r="LNA462" s="143">
        <f t="shared" si="293"/>
        <v>0</v>
      </c>
      <c r="LNB462" s="143">
        <f t="shared" si="293"/>
        <v>0</v>
      </c>
      <c r="LNC462" s="143">
        <f t="shared" si="293"/>
        <v>0</v>
      </c>
      <c r="LND462" s="143">
        <f t="shared" si="293"/>
        <v>0</v>
      </c>
      <c r="LNE462" s="143">
        <f t="shared" si="293"/>
        <v>0</v>
      </c>
      <c r="LNF462" s="143">
        <f t="shared" si="293"/>
        <v>0</v>
      </c>
      <c r="LNG462" s="143">
        <f t="shared" si="293"/>
        <v>0</v>
      </c>
      <c r="LNH462" s="143">
        <f t="shared" si="293"/>
        <v>0</v>
      </c>
      <c r="LNI462" s="143">
        <f t="shared" si="293"/>
        <v>0</v>
      </c>
      <c r="LNJ462" s="143">
        <f t="shared" si="293"/>
        <v>0</v>
      </c>
      <c r="LNK462" s="143">
        <f t="shared" si="293"/>
        <v>0</v>
      </c>
      <c r="LNL462" s="143">
        <f t="shared" si="293"/>
        <v>0</v>
      </c>
      <c r="LNM462" s="143">
        <f t="shared" si="293"/>
        <v>0</v>
      </c>
      <c r="LNN462" s="143">
        <f t="shared" si="293"/>
        <v>0</v>
      </c>
      <c r="LNO462" s="143">
        <f t="shared" si="293"/>
        <v>0</v>
      </c>
      <c r="LNP462" s="143">
        <f t="shared" si="293"/>
        <v>0</v>
      </c>
      <c r="LNQ462" s="143">
        <f t="shared" si="293"/>
        <v>0</v>
      </c>
      <c r="LNR462" s="143">
        <f t="shared" si="293"/>
        <v>0</v>
      </c>
      <c r="LNS462" s="143">
        <f t="shared" si="293"/>
        <v>0</v>
      </c>
      <c r="LNT462" s="143">
        <f t="shared" si="293"/>
        <v>0</v>
      </c>
      <c r="LNU462" s="143">
        <f t="shared" si="293"/>
        <v>0</v>
      </c>
      <c r="LNV462" s="143">
        <f t="shared" si="293"/>
        <v>0</v>
      </c>
      <c r="LNW462" s="143">
        <f t="shared" si="293"/>
        <v>0</v>
      </c>
      <c r="LNX462" s="143">
        <f t="shared" si="293"/>
        <v>0</v>
      </c>
      <c r="LNY462" s="143">
        <f t="shared" si="293"/>
        <v>0</v>
      </c>
      <c r="LNZ462" s="143">
        <f t="shared" si="293"/>
        <v>0</v>
      </c>
      <c r="LOA462" s="143">
        <f t="shared" si="293"/>
        <v>0</v>
      </c>
      <c r="LOB462" s="143">
        <f t="shared" si="293"/>
        <v>0</v>
      </c>
      <c r="LOC462" s="143">
        <f t="shared" si="293"/>
        <v>0</v>
      </c>
      <c r="LOD462" s="143">
        <f t="shared" si="293"/>
        <v>0</v>
      </c>
      <c r="LOE462" s="143">
        <f t="shared" si="293"/>
        <v>0</v>
      </c>
      <c r="LOF462" s="143">
        <f t="shared" si="293"/>
        <v>0</v>
      </c>
      <c r="LOG462" s="143">
        <f t="shared" si="293"/>
        <v>0</v>
      </c>
      <c r="LOH462" s="143">
        <f t="shared" si="293"/>
        <v>0</v>
      </c>
      <c r="LOI462" s="143">
        <f t="shared" si="293"/>
        <v>0</v>
      </c>
      <c r="LOJ462" s="143">
        <f t="shared" si="293"/>
        <v>0</v>
      </c>
      <c r="LOK462" s="143">
        <f t="shared" si="293"/>
        <v>0</v>
      </c>
      <c r="LOL462" s="143">
        <f t="shared" si="293"/>
        <v>0</v>
      </c>
      <c r="LOM462" s="143">
        <f t="shared" si="293"/>
        <v>0</v>
      </c>
      <c r="LON462" s="143">
        <f t="shared" si="293"/>
        <v>0</v>
      </c>
      <c r="LOO462" s="143">
        <f t="shared" ref="LOO462:LQZ462" si="294">LOO438</f>
        <v>0</v>
      </c>
      <c r="LOP462" s="143">
        <f t="shared" si="294"/>
        <v>0</v>
      </c>
      <c r="LOQ462" s="143">
        <f t="shared" si="294"/>
        <v>0</v>
      </c>
      <c r="LOR462" s="143">
        <f t="shared" si="294"/>
        <v>0</v>
      </c>
      <c r="LOS462" s="143">
        <f t="shared" si="294"/>
        <v>0</v>
      </c>
      <c r="LOT462" s="143">
        <f t="shared" si="294"/>
        <v>0</v>
      </c>
      <c r="LOU462" s="143">
        <f t="shared" si="294"/>
        <v>0</v>
      </c>
      <c r="LOV462" s="143">
        <f t="shared" si="294"/>
        <v>0</v>
      </c>
      <c r="LOW462" s="143">
        <f t="shared" si="294"/>
        <v>0</v>
      </c>
      <c r="LOX462" s="143">
        <f t="shared" si="294"/>
        <v>0</v>
      </c>
      <c r="LOY462" s="143">
        <f t="shared" si="294"/>
        <v>0</v>
      </c>
      <c r="LOZ462" s="143">
        <f t="shared" si="294"/>
        <v>0</v>
      </c>
      <c r="LPA462" s="143">
        <f t="shared" si="294"/>
        <v>0</v>
      </c>
      <c r="LPB462" s="143">
        <f t="shared" si="294"/>
        <v>0</v>
      </c>
      <c r="LPC462" s="143">
        <f t="shared" si="294"/>
        <v>0</v>
      </c>
      <c r="LPD462" s="143">
        <f t="shared" si="294"/>
        <v>0</v>
      </c>
      <c r="LPE462" s="143">
        <f t="shared" si="294"/>
        <v>0</v>
      </c>
      <c r="LPF462" s="143">
        <f t="shared" si="294"/>
        <v>0</v>
      </c>
      <c r="LPG462" s="143">
        <f t="shared" si="294"/>
        <v>0</v>
      </c>
      <c r="LPH462" s="143">
        <f t="shared" si="294"/>
        <v>0</v>
      </c>
      <c r="LPI462" s="143">
        <f t="shared" si="294"/>
        <v>0</v>
      </c>
      <c r="LPJ462" s="143">
        <f t="shared" si="294"/>
        <v>0</v>
      </c>
      <c r="LPK462" s="143">
        <f t="shared" si="294"/>
        <v>0</v>
      </c>
      <c r="LPL462" s="143">
        <f t="shared" si="294"/>
        <v>0</v>
      </c>
      <c r="LPM462" s="143">
        <f t="shared" si="294"/>
        <v>0</v>
      </c>
      <c r="LPN462" s="143">
        <f t="shared" si="294"/>
        <v>0</v>
      </c>
      <c r="LPO462" s="143">
        <f t="shared" si="294"/>
        <v>0</v>
      </c>
      <c r="LPP462" s="143">
        <f t="shared" si="294"/>
        <v>0</v>
      </c>
      <c r="LPQ462" s="143">
        <f t="shared" si="294"/>
        <v>0</v>
      </c>
      <c r="LPR462" s="143">
        <f t="shared" si="294"/>
        <v>0</v>
      </c>
      <c r="LPS462" s="143">
        <f t="shared" si="294"/>
        <v>0</v>
      </c>
      <c r="LPT462" s="143">
        <f t="shared" si="294"/>
        <v>0</v>
      </c>
      <c r="LPU462" s="143">
        <f t="shared" si="294"/>
        <v>0</v>
      </c>
      <c r="LPV462" s="143">
        <f t="shared" si="294"/>
        <v>0</v>
      </c>
      <c r="LPW462" s="143">
        <f t="shared" si="294"/>
        <v>0</v>
      </c>
      <c r="LPX462" s="143">
        <f t="shared" si="294"/>
        <v>0</v>
      </c>
      <c r="LPY462" s="143">
        <f t="shared" si="294"/>
        <v>0</v>
      </c>
      <c r="LPZ462" s="143">
        <f t="shared" si="294"/>
        <v>0</v>
      </c>
      <c r="LQA462" s="143">
        <f t="shared" si="294"/>
        <v>0</v>
      </c>
      <c r="LQB462" s="143">
        <f t="shared" si="294"/>
        <v>0</v>
      </c>
      <c r="LQC462" s="143">
        <f t="shared" si="294"/>
        <v>0</v>
      </c>
      <c r="LQD462" s="143">
        <f t="shared" si="294"/>
        <v>0</v>
      </c>
      <c r="LQE462" s="143">
        <f t="shared" si="294"/>
        <v>0</v>
      </c>
      <c r="LQF462" s="143">
        <f t="shared" si="294"/>
        <v>0</v>
      </c>
      <c r="LQG462" s="143">
        <f t="shared" si="294"/>
        <v>0</v>
      </c>
      <c r="LQH462" s="143">
        <f t="shared" si="294"/>
        <v>0</v>
      </c>
      <c r="LQI462" s="143">
        <f t="shared" si="294"/>
        <v>0</v>
      </c>
      <c r="LQJ462" s="143">
        <f t="shared" si="294"/>
        <v>0</v>
      </c>
      <c r="LQK462" s="143">
        <f t="shared" si="294"/>
        <v>0</v>
      </c>
      <c r="LQL462" s="143">
        <f t="shared" si="294"/>
        <v>0</v>
      </c>
      <c r="LQM462" s="143">
        <f t="shared" si="294"/>
        <v>0</v>
      </c>
      <c r="LQN462" s="143">
        <f t="shared" si="294"/>
        <v>0</v>
      </c>
      <c r="LQO462" s="143">
        <f t="shared" si="294"/>
        <v>0</v>
      </c>
      <c r="LQP462" s="143">
        <f t="shared" si="294"/>
        <v>0</v>
      </c>
      <c r="LQQ462" s="143">
        <f t="shared" si="294"/>
        <v>0</v>
      </c>
      <c r="LQR462" s="143">
        <f t="shared" si="294"/>
        <v>0</v>
      </c>
      <c r="LQS462" s="143">
        <f t="shared" si="294"/>
        <v>0</v>
      </c>
      <c r="LQT462" s="143">
        <f t="shared" si="294"/>
        <v>0</v>
      </c>
      <c r="LQU462" s="143">
        <f t="shared" si="294"/>
        <v>0</v>
      </c>
      <c r="LQV462" s="143">
        <f t="shared" si="294"/>
        <v>0</v>
      </c>
      <c r="LQW462" s="143">
        <f t="shared" si="294"/>
        <v>0</v>
      </c>
      <c r="LQX462" s="143">
        <f t="shared" si="294"/>
        <v>0</v>
      </c>
      <c r="LQY462" s="143">
        <f t="shared" si="294"/>
        <v>0</v>
      </c>
      <c r="LQZ462" s="143">
        <f t="shared" si="294"/>
        <v>0</v>
      </c>
      <c r="LRA462" s="143">
        <f t="shared" ref="LRA462:LTL462" si="295">LRA438</f>
        <v>0</v>
      </c>
      <c r="LRB462" s="143">
        <f t="shared" si="295"/>
        <v>0</v>
      </c>
      <c r="LRC462" s="143">
        <f t="shared" si="295"/>
        <v>0</v>
      </c>
      <c r="LRD462" s="143">
        <f t="shared" si="295"/>
        <v>0</v>
      </c>
      <c r="LRE462" s="143">
        <f t="shared" si="295"/>
        <v>0</v>
      </c>
      <c r="LRF462" s="143">
        <f t="shared" si="295"/>
        <v>0</v>
      </c>
      <c r="LRG462" s="143">
        <f t="shared" si="295"/>
        <v>0</v>
      </c>
      <c r="LRH462" s="143">
        <f t="shared" si="295"/>
        <v>0</v>
      </c>
      <c r="LRI462" s="143">
        <f t="shared" si="295"/>
        <v>0</v>
      </c>
      <c r="LRJ462" s="143">
        <f t="shared" si="295"/>
        <v>0</v>
      </c>
      <c r="LRK462" s="143">
        <f t="shared" si="295"/>
        <v>0</v>
      </c>
      <c r="LRL462" s="143">
        <f t="shared" si="295"/>
        <v>0</v>
      </c>
      <c r="LRM462" s="143">
        <f t="shared" si="295"/>
        <v>0</v>
      </c>
      <c r="LRN462" s="143">
        <f t="shared" si="295"/>
        <v>0</v>
      </c>
      <c r="LRO462" s="143">
        <f t="shared" si="295"/>
        <v>0</v>
      </c>
      <c r="LRP462" s="143">
        <f t="shared" si="295"/>
        <v>0</v>
      </c>
      <c r="LRQ462" s="143">
        <f t="shared" si="295"/>
        <v>0</v>
      </c>
      <c r="LRR462" s="143">
        <f t="shared" si="295"/>
        <v>0</v>
      </c>
      <c r="LRS462" s="143">
        <f t="shared" si="295"/>
        <v>0</v>
      </c>
      <c r="LRT462" s="143">
        <f t="shared" si="295"/>
        <v>0</v>
      </c>
      <c r="LRU462" s="143">
        <f t="shared" si="295"/>
        <v>0</v>
      </c>
      <c r="LRV462" s="143">
        <f t="shared" si="295"/>
        <v>0</v>
      </c>
      <c r="LRW462" s="143">
        <f t="shared" si="295"/>
        <v>0</v>
      </c>
      <c r="LRX462" s="143">
        <f t="shared" si="295"/>
        <v>0</v>
      </c>
      <c r="LRY462" s="143">
        <f t="shared" si="295"/>
        <v>0</v>
      </c>
      <c r="LRZ462" s="143">
        <f t="shared" si="295"/>
        <v>0</v>
      </c>
      <c r="LSA462" s="143">
        <f t="shared" si="295"/>
        <v>0</v>
      </c>
      <c r="LSB462" s="143">
        <f t="shared" si="295"/>
        <v>0</v>
      </c>
      <c r="LSC462" s="143">
        <f t="shared" si="295"/>
        <v>0</v>
      </c>
      <c r="LSD462" s="143">
        <f t="shared" si="295"/>
        <v>0</v>
      </c>
      <c r="LSE462" s="143">
        <f t="shared" si="295"/>
        <v>0</v>
      </c>
      <c r="LSF462" s="143">
        <f t="shared" si="295"/>
        <v>0</v>
      </c>
      <c r="LSG462" s="143">
        <f t="shared" si="295"/>
        <v>0</v>
      </c>
      <c r="LSH462" s="143">
        <f t="shared" si="295"/>
        <v>0</v>
      </c>
      <c r="LSI462" s="143">
        <f t="shared" si="295"/>
        <v>0</v>
      </c>
      <c r="LSJ462" s="143">
        <f t="shared" si="295"/>
        <v>0</v>
      </c>
      <c r="LSK462" s="143">
        <f t="shared" si="295"/>
        <v>0</v>
      </c>
      <c r="LSL462" s="143">
        <f t="shared" si="295"/>
        <v>0</v>
      </c>
      <c r="LSM462" s="143">
        <f t="shared" si="295"/>
        <v>0</v>
      </c>
      <c r="LSN462" s="143">
        <f t="shared" si="295"/>
        <v>0</v>
      </c>
      <c r="LSO462" s="143">
        <f t="shared" si="295"/>
        <v>0</v>
      </c>
      <c r="LSP462" s="143">
        <f t="shared" si="295"/>
        <v>0</v>
      </c>
      <c r="LSQ462" s="143">
        <f t="shared" si="295"/>
        <v>0</v>
      </c>
      <c r="LSR462" s="143">
        <f t="shared" si="295"/>
        <v>0</v>
      </c>
      <c r="LSS462" s="143">
        <f t="shared" si="295"/>
        <v>0</v>
      </c>
      <c r="LST462" s="143">
        <f t="shared" si="295"/>
        <v>0</v>
      </c>
      <c r="LSU462" s="143">
        <f t="shared" si="295"/>
        <v>0</v>
      </c>
      <c r="LSV462" s="143">
        <f t="shared" si="295"/>
        <v>0</v>
      </c>
      <c r="LSW462" s="143">
        <f t="shared" si="295"/>
        <v>0</v>
      </c>
      <c r="LSX462" s="143">
        <f t="shared" si="295"/>
        <v>0</v>
      </c>
      <c r="LSY462" s="143">
        <f t="shared" si="295"/>
        <v>0</v>
      </c>
      <c r="LSZ462" s="143">
        <f t="shared" si="295"/>
        <v>0</v>
      </c>
      <c r="LTA462" s="143">
        <f t="shared" si="295"/>
        <v>0</v>
      </c>
      <c r="LTB462" s="143">
        <f t="shared" si="295"/>
        <v>0</v>
      </c>
      <c r="LTC462" s="143">
        <f t="shared" si="295"/>
        <v>0</v>
      </c>
      <c r="LTD462" s="143">
        <f t="shared" si="295"/>
        <v>0</v>
      </c>
      <c r="LTE462" s="143">
        <f t="shared" si="295"/>
        <v>0</v>
      </c>
      <c r="LTF462" s="143">
        <f t="shared" si="295"/>
        <v>0</v>
      </c>
      <c r="LTG462" s="143">
        <f t="shared" si="295"/>
        <v>0</v>
      </c>
      <c r="LTH462" s="143">
        <f t="shared" si="295"/>
        <v>0</v>
      </c>
      <c r="LTI462" s="143">
        <f t="shared" si="295"/>
        <v>0</v>
      </c>
      <c r="LTJ462" s="143">
        <f t="shared" si="295"/>
        <v>0</v>
      </c>
      <c r="LTK462" s="143">
        <f t="shared" si="295"/>
        <v>0</v>
      </c>
      <c r="LTL462" s="143">
        <f t="shared" si="295"/>
        <v>0</v>
      </c>
      <c r="LTM462" s="143">
        <f t="shared" ref="LTM462:LVX462" si="296">LTM438</f>
        <v>0</v>
      </c>
      <c r="LTN462" s="143">
        <f t="shared" si="296"/>
        <v>0</v>
      </c>
      <c r="LTO462" s="143">
        <f t="shared" si="296"/>
        <v>0</v>
      </c>
      <c r="LTP462" s="143">
        <f t="shared" si="296"/>
        <v>0</v>
      </c>
      <c r="LTQ462" s="143">
        <f t="shared" si="296"/>
        <v>0</v>
      </c>
      <c r="LTR462" s="143">
        <f t="shared" si="296"/>
        <v>0</v>
      </c>
      <c r="LTS462" s="143">
        <f t="shared" si="296"/>
        <v>0</v>
      </c>
      <c r="LTT462" s="143">
        <f t="shared" si="296"/>
        <v>0</v>
      </c>
      <c r="LTU462" s="143">
        <f t="shared" si="296"/>
        <v>0</v>
      </c>
      <c r="LTV462" s="143">
        <f t="shared" si="296"/>
        <v>0</v>
      </c>
      <c r="LTW462" s="143">
        <f t="shared" si="296"/>
        <v>0</v>
      </c>
      <c r="LTX462" s="143">
        <f t="shared" si="296"/>
        <v>0</v>
      </c>
      <c r="LTY462" s="143">
        <f t="shared" si="296"/>
        <v>0</v>
      </c>
      <c r="LTZ462" s="143">
        <f t="shared" si="296"/>
        <v>0</v>
      </c>
      <c r="LUA462" s="143">
        <f t="shared" si="296"/>
        <v>0</v>
      </c>
      <c r="LUB462" s="143">
        <f t="shared" si="296"/>
        <v>0</v>
      </c>
      <c r="LUC462" s="143">
        <f t="shared" si="296"/>
        <v>0</v>
      </c>
      <c r="LUD462" s="143">
        <f t="shared" si="296"/>
        <v>0</v>
      </c>
      <c r="LUE462" s="143">
        <f t="shared" si="296"/>
        <v>0</v>
      </c>
      <c r="LUF462" s="143">
        <f t="shared" si="296"/>
        <v>0</v>
      </c>
      <c r="LUG462" s="143">
        <f t="shared" si="296"/>
        <v>0</v>
      </c>
      <c r="LUH462" s="143">
        <f t="shared" si="296"/>
        <v>0</v>
      </c>
      <c r="LUI462" s="143">
        <f t="shared" si="296"/>
        <v>0</v>
      </c>
      <c r="LUJ462" s="143">
        <f t="shared" si="296"/>
        <v>0</v>
      </c>
      <c r="LUK462" s="143">
        <f t="shared" si="296"/>
        <v>0</v>
      </c>
      <c r="LUL462" s="143">
        <f t="shared" si="296"/>
        <v>0</v>
      </c>
      <c r="LUM462" s="143">
        <f t="shared" si="296"/>
        <v>0</v>
      </c>
      <c r="LUN462" s="143">
        <f t="shared" si="296"/>
        <v>0</v>
      </c>
      <c r="LUO462" s="143">
        <f t="shared" si="296"/>
        <v>0</v>
      </c>
      <c r="LUP462" s="143">
        <f t="shared" si="296"/>
        <v>0</v>
      </c>
      <c r="LUQ462" s="143">
        <f t="shared" si="296"/>
        <v>0</v>
      </c>
      <c r="LUR462" s="143">
        <f t="shared" si="296"/>
        <v>0</v>
      </c>
      <c r="LUS462" s="143">
        <f t="shared" si="296"/>
        <v>0</v>
      </c>
      <c r="LUT462" s="143">
        <f t="shared" si="296"/>
        <v>0</v>
      </c>
      <c r="LUU462" s="143">
        <f t="shared" si="296"/>
        <v>0</v>
      </c>
      <c r="LUV462" s="143">
        <f t="shared" si="296"/>
        <v>0</v>
      </c>
      <c r="LUW462" s="143">
        <f t="shared" si="296"/>
        <v>0</v>
      </c>
      <c r="LUX462" s="143">
        <f t="shared" si="296"/>
        <v>0</v>
      </c>
      <c r="LUY462" s="143">
        <f t="shared" si="296"/>
        <v>0</v>
      </c>
      <c r="LUZ462" s="143">
        <f t="shared" si="296"/>
        <v>0</v>
      </c>
      <c r="LVA462" s="143">
        <f t="shared" si="296"/>
        <v>0</v>
      </c>
      <c r="LVB462" s="143">
        <f t="shared" si="296"/>
        <v>0</v>
      </c>
      <c r="LVC462" s="143">
        <f t="shared" si="296"/>
        <v>0</v>
      </c>
      <c r="LVD462" s="143">
        <f t="shared" si="296"/>
        <v>0</v>
      </c>
      <c r="LVE462" s="143">
        <f t="shared" si="296"/>
        <v>0</v>
      </c>
      <c r="LVF462" s="143">
        <f t="shared" si="296"/>
        <v>0</v>
      </c>
      <c r="LVG462" s="143">
        <f t="shared" si="296"/>
        <v>0</v>
      </c>
      <c r="LVH462" s="143">
        <f t="shared" si="296"/>
        <v>0</v>
      </c>
      <c r="LVI462" s="143">
        <f t="shared" si="296"/>
        <v>0</v>
      </c>
      <c r="LVJ462" s="143">
        <f t="shared" si="296"/>
        <v>0</v>
      </c>
      <c r="LVK462" s="143">
        <f t="shared" si="296"/>
        <v>0</v>
      </c>
      <c r="LVL462" s="143">
        <f t="shared" si="296"/>
        <v>0</v>
      </c>
      <c r="LVM462" s="143">
        <f t="shared" si="296"/>
        <v>0</v>
      </c>
      <c r="LVN462" s="143">
        <f t="shared" si="296"/>
        <v>0</v>
      </c>
      <c r="LVO462" s="143">
        <f t="shared" si="296"/>
        <v>0</v>
      </c>
      <c r="LVP462" s="143">
        <f t="shared" si="296"/>
        <v>0</v>
      </c>
      <c r="LVQ462" s="143">
        <f t="shared" si="296"/>
        <v>0</v>
      </c>
      <c r="LVR462" s="143">
        <f t="shared" si="296"/>
        <v>0</v>
      </c>
      <c r="LVS462" s="143">
        <f t="shared" si="296"/>
        <v>0</v>
      </c>
      <c r="LVT462" s="143">
        <f t="shared" si="296"/>
        <v>0</v>
      </c>
      <c r="LVU462" s="143">
        <f t="shared" si="296"/>
        <v>0</v>
      </c>
      <c r="LVV462" s="143">
        <f t="shared" si="296"/>
        <v>0</v>
      </c>
      <c r="LVW462" s="143">
        <f t="shared" si="296"/>
        <v>0</v>
      </c>
      <c r="LVX462" s="143">
        <f t="shared" si="296"/>
        <v>0</v>
      </c>
      <c r="LVY462" s="143">
        <f t="shared" ref="LVY462:LYJ462" si="297">LVY438</f>
        <v>0</v>
      </c>
      <c r="LVZ462" s="143">
        <f t="shared" si="297"/>
        <v>0</v>
      </c>
      <c r="LWA462" s="143">
        <f t="shared" si="297"/>
        <v>0</v>
      </c>
      <c r="LWB462" s="143">
        <f t="shared" si="297"/>
        <v>0</v>
      </c>
      <c r="LWC462" s="143">
        <f t="shared" si="297"/>
        <v>0</v>
      </c>
      <c r="LWD462" s="143">
        <f t="shared" si="297"/>
        <v>0</v>
      </c>
      <c r="LWE462" s="143">
        <f t="shared" si="297"/>
        <v>0</v>
      </c>
      <c r="LWF462" s="143">
        <f t="shared" si="297"/>
        <v>0</v>
      </c>
      <c r="LWG462" s="143">
        <f t="shared" si="297"/>
        <v>0</v>
      </c>
      <c r="LWH462" s="143">
        <f t="shared" si="297"/>
        <v>0</v>
      </c>
      <c r="LWI462" s="143">
        <f t="shared" si="297"/>
        <v>0</v>
      </c>
      <c r="LWJ462" s="143">
        <f t="shared" si="297"/>
        <v>0</v>
      </c>
      <c r="LWK462" s="143">
        <f t="shared" si="297"/>
        <v>0</v>
      </c>
      <c r="LWL462" s="143">
        <f t="shared" si="297"/>
        <v>0</v>
      </c>
      <c r="LWM462" s="143">
        <f t="shared" si="297"/>
        <v>0</v>
      </c>
      <c r="LWN462" s="143">
        <f t="shared" si="297"/>
        <v>0</v>
      </c>
      <c r="LWO462" s="143">
        <f t="shared" si="297"/>
        <v>0</v>
      </c>
      <c r="LWP462" s="143">
        <f t="shared" si="297"/>
        <v>0</v>
      </c>
      <c r="LWQ462" s="143">
        <f t="shared" si="297"/>
        <v>0</v>
      </c>
      <c r="LWR462" s="143">
        <f t="shared" si="297"/>
        <v>0</v>
      </c>
      <c r="LWS462" s="143">
        <f t="shared" si="297"/>
        <v>0</v>
      </c>
      <c r="LWT462" s="143">
        <f t="shared" si="297"/>
        <v>0</v>
      </c>
      <c r="LWU462" s="143">
        <f t="shared" si="297"/>
        <v>0</v>
      </c>
      <c r="LWV462" s="143">
        <f t="shared" si="297"/>
        <v>0</v>
      </c>
      <c r="LWW462" s="143">
        <f t="shared" si="297"/>
        <v>0</v>
      </c>
      <c r="LWX462" s="143">
        <f t="shared" si="297"/>
        <v>0</v>
      </c>
      <c r="LWY462" s="143">
        <f t="shared" si="297"/>
        <v>0</v>
      </c>
      <c r="LWZ462" s="143">
        <f t="shared" si="297"/>
        <v>0</v>
      </c>
      <c r="LXA462" s="143">
        <f t="shared" si="297"/>
        <v>0</v>
      </c>
      <c r="LXB462" s="143">
        <f t="shared" si="297"/>
        <v>0</v>
      </c>
      <c r="LXC462" s="143">
        <f t="shared" si="297"/>
        <v>0</v>
      </c>
      <c r="LXD462" s="143">
        <f t="shared" si="297"/>
        <v>0</v>
      </c>
      <c r="LXE462" s="143">
        <f t="shared" si="297"/>
        <v>0</v>
      </c>
      <c r="LXF462" s="143">
        <f t="shared" si="297"/>
        <v>0</v>
      </c>
      <c r="LXG462" s="143">
        <f t="shared" si="297"/>
        <v>0</v>
      </c>
      <c r="LXH462" s="143">
        <f t="shared" si="297"/>
        <v>0</v>
      </c>
      <c r="LXI462" s="143">
        <f t="shared" si="297"/>
        <v>0</v>
      </c>
      <c r="LXJ462" s="143">
        <f t="shared" si="297"/>
        <v>0</v>
      </c>
      <c r="LXK462" s="143">
        <f t="shared" si="297"/>
        <v>0</v>
      </c>
      <c r="LXL462" s="143">
        <f t="shared" si="297"/>
        <v>0</v>
      </c>
      <c r="LXM462" s="143">
        <f t="shared" si="297"/>
        <v>0</v>
      </c>
      <c r="LXN462" s="143">
        <f t="shared" si="297"/>
        <v>0</v>
      </c>
      <c r="LXO462" s="143">
        <f t="shared" si="297"/>
        <v>0</v>
      </c>
      <c r="LXP462" s="143">
        <f t="shared" si="297"/>
        <v>0</v>
      </c>
      <c r="LXQ462" s="143">
        <f t="shared" si="297"/>
        <v>0</v>
      </c>
      <c r="LXR462" s="143">
        <f t="shared" si="297"/>
        <v>0</v>
      </c>
      <c r="LXS462" s="143">
        <f t="shared" si="297"/>
        <v>0</v>
      </c>
      <c r="LXT462" s="143">
        <f t="shared" si="297"/>
        <v>0</v>
      </c>
      <c r="LXU462" s="143">
        <f t="shared" si="297"/>
        <v>0</v>
      </c>
      <c r="LXV462" s="143">
        <f t="shared" si="297"/>
        <v>0</v>
      </c>
      <c r="LXW462" s="143">
        <f t="shared" si="297"/>
        <v>0</v>
      </c>
      <c r="LXX462" s="143">
        <f t="shared" si="297"/>
        <v>0</v>
      </c>
      <c r="LXY462" s="143">
        <f t="shared" si="297"/>
        <v>0</v>
      </c>
      <c r="LXZ462" s="143">
        <f t="shared" si="297"/>
        <v>0</v>
      </c>
      <c r="LYA462" s="143">
        <f t="shared" si="297"/>
        <v>0</v>
      </c>
      <c r="LYB462" s="143">
        <f t="shared" si="297"/>
        <v>0</v>
      </c>
      <c r="LYC462" s="143">
        <f t="shared" si="297"/>
        <v>0</v>
      </c>
      <c r="LYD462" s="143">
        <f t="shared" si="297"/>
        <v>0</v>
      </c>
      <c r="LYE462" s="143">
        <f t="shared" si="297"/>
        <v>0</v>
      </c>
      <c r="LYF462" s="143">
        <f t="shared" si="297"/>
        <v>0</v>
      </c>
      <c r="LYG462" s="143">
        <f t="shared" si="297"/>
        <v>0</v>
      </c>
      <c r="LYH462" s="143">
        <f t="shared" si="297"/>
        <v>0</v>
      </c>
      <c r="LYI462" s="143">
        <f t="shared" si="297"/>
        <v>0</v>
      </c>
      <c r="LYJ462" s="143">
        <f t="shared" si="297"/>
        <v>0</v>
      </c>
      <c r="LYK462" s="143">
        <f t="shared" ref="LYK462:MAV462" si="298">LYK438</f>
        <v>0</v>
      </c>
      <c r="LYL462" s="143">
        <f t="shared" si="298"/>
        <v>0</v>
      </c>
      <c r="LYM462" s="143">
        <f t="shared" si="298"/>
        <v>0</v>
      </c>
      <c r="LYN462" s="143">
        <f t="shared" si="298"/>
        <v>0</v>
      </c>
      <c r="LYO462" s="143">
        <f t="shared" si="298"/>
        <v>0</v>
      </c>
      <c r="LYP462" s="143">
        <f t="shared" si="298"/>
        <v>0</v>
      </c>
      <c r="LYQ462" s="143">
        <f t="shared" si="298"/>
        <v>0</v>
      </c>
      <c r="LYR462" s="143">
        <f t="shared" si="298"/>
        <v>0</v>
      </c>
      <c r="LYS462" s="143">
        <f t="shared" si="298"/>
        <v>0</v>
      </c>
      <c r="LYT462" s="143">
        <f t="shared" si="298"/>
        <v>0</v>
      </c>
      <c r="LYU462" s="143">
        <f t="shared" si="298"/>
        <v>0</v>
      </c>
      <c r="LYV462" s="143">
        <f t="shared" si="298"/>
        <v>0</v>
      </c>
      <c r="LYW462" s="143">
        <f t="shared" si="298"/>
        <v>0</v>
      </c>
      <c r="LYX462" s="143">
        <f t="shared" si="298"/>
        <v>0</v>
      </c>
      <c r="LYY462" s="143">
        <f t="shared" si="298"/>
        <v>0</v>
      </c>
      <c r="LYZ462" s="143">
        <f t="shared" si="298"/>
        <v>0</v>
      </c>
      <c r="LZA462" s="143">
        <f t="shared" si="298"/>
        <v>0</v>
      </c>
      <c r="LZB462" s="143">
        <f t="shared" si="298"/>
        <v>0</v>
      </c>
      <c r="LZC462" s="143">
        <f t="shared" si="298"/>
        <v>0</v>
      </c>
      <c r="LZD462" s="143">
        <f t="shared" si="298"/>
        <v>0</v>
      </c>
      <c r="LZE462" s="143">
        <f t="shared" si="298"/>
        <v>0</v>
      </c>
      <c r="LZF462" s="143">
        <f t="shared" si="298"/>
        <v>0</v>
      </c>
      <c r="LZG462" s="143">
        <f t="shared" si="298"/>
        <v>0</v>
      </c>
      <c r="LZH462" s="143">
        <f t="shared" si="298"/>
        <v>0</v>
      </c>
      <c r="LZI462" s="143">
        <f t="shared" si="298"/>
        <v>0</v>
      </c>
      <c r="LZJ462" s="143">
        <f t="shared" si="298"/>
        <v>0</v>
      </c>
      <c r="LZK462" s="143">
        <f t="shared" si="298"/>
        <v>0</v>
      </c>
      <c r="LZL462" s="143">
        <f t="shared" si="298"/>
        <v>0</v>
      </c>
      <c r="LZM462" s="143">
        <f t="shared" si="298"/>
        <v>0</v>
      </c>
      <c r="LZN462" s="143">
        <f t="shared" si="298"/>
        <v>0</v>
      </c>
      <c r="LZO462" s="143">
        <f t="shared" si="298"/>
        <v>0</v>
      </c>
      <c r="LZP462" s="143">
        <f t="shared" si="298"/>
        <v>0</v>
      </c>
      <c r="LZQ462" s="143">
        <f t="shared" si="298"/>
        <v>0</v>
      </c>
      <c r="LZR462" s="143">
        <f t="shared" si="298"/>
        <v>0</v>
      </c>
      <c r="LZS462" s="143">
        <f t="shared" si="298"/>
        <v>0</v>
      </c>
      <c r="LZT462" s="143">
        <f t="shared" si="298"/>
        <v>0</v>
      </c>
      <c r="LZU462" s="143">
        <f t="shared" si="298"/>
        <v>0</v>
      </c>
      <c r="LZV462" s="143">
        <f t="shared" si="298"/>
        <v>0</v>
      </c>
      <c r="LZW462" s="143">
        <f t="shared" si="298"/>
        <v>0</v>
      </c>
      <c r="LZX462" s="143">
        <f t="shared" si="298"/>
        <v>0</v>
      </c>
      <c r="LZY462" s="143">
        <f t="shared" si="298"/>
        <v>0</v>
      </c>
      <c r="LZZ462" s="143">
        <f t="shared" si="298"/>
        <v>0</v>
      </c>
      <c r="MAA462" s="143">
        <f t="shared" si="298"/>
        <v>0</v>
      </c>
      <c r="MAB462" s="143">
        <f t="shared" si="298"/>
        <v>0</v>
      </c>
      <c r="MAC462" s="143">
        <f t="shared" si="298"/>
        <v>0</v>
      </c>
      <c r="MAD462" s="143">
        <f t="shared" si="298"/>
        <v>0</v>
      </c>
      <c r="MAE462" s="143">
        <f t="shared" si="298"/>
        <v>0</v>
      </c>
      <c r="MAF462" s="143">
        <f t="shared" si="298"/>
        <v>0</v>
      </c>
      <c r="MAG462" s="143">
        <f t="shared" si="298"/>
        <v>0</v>
      </c>
      <c r="MAH462" s="143">
        <f t="shared" si="298"/>
        <v>0</v>
      </c>
      <c r="MAI462" s="143">
        <f t="shared" si="298"/>
        <v>0</v>
      </c>
      <c r="MAJ462" s="143">
        <f t="shared" si="298"/>
        <v>0</v>
      </c>
      <c r="MAK462" s="143">
        <f t="shared" si="298"/>
        <v>0</v>
      </c>
      <c r="MAL462" s="143">
        <f t="shared" si="298"/>
        <v>0</v>
      </c>
      <c r="MAM462" s="143">
        <f t="shared" si="298"/>
        <v>0</v>
      </c>
      <c r="MAN462" s="143">
        <f t="shared" si="298"/>
        <v>0</v>
      </c>
      <c r="MAO462" s="143">
        <f t="shared" si="298"/>
        <v>0</v>
      </c>
      <c r="MAP462" s="143">
        <f t="shared" si="298"/>
        <v>0</v>
      </c>
      <c r="MAQ462" s="143">
        <f t="shared" si="298"/>
        <v>0</v>
      </c>
      <c r="MAR462" s="143">
        <f t="shared" si="298"/>
        <v>0</v>
      </c>
      <c r="MAS462" s="143">
        <f t="shared" si="298"/>
        <v>0</v>
      </c>
      <c r="MAT462" s="143">
        <f t="shared" si="298"/>
        <v>0</v>
      </c>
      <c r="MAU462" s="143">
        <f t="shared" si="298"/>
        <v>0</v>
      </c>
      <c r="MAV462" s="143">
        <f t="shared" si="298"/>
        <v>0</v>
      </c>
      <c r="MAW462" s="143">
        <f t="shared" ref="MAW462:MDH462" si="299">MAW438</f>
        <v>0</v>
      </c>
      <c r="MAX462" s="143">
        <f t="shared" si="299"/>
        <v>0</v>
      </c>
      <c r="MAY462" s="143">
        <f t="shared" si="299"/>
        <v>0</v>
      </c>
      <c r="MAZ462" s="143">
        <f t="shared" si="299"/>
        <v>0</v>
      </c>
      <c r="MBA462" s="143">
        <f t="shared" si="299"/>
        <v>0</v>
      </c>
      <c r="MBB462" s="143">
        <f t="shared" si="299"/>
        <v>0</v>
      </c>
      <c r="MBC462" s="143">
        <f t="shared" si="299"/>
        <v>0</v>
      </c>
      <c r="MBD462" s="143">
        <f t="shared" si="299"/>
        <v>0</v>
      </c>
      <c r="MBE462" s="143">
        <f t="shared" si="299"/>
        <v>0</v>
      </c>
      <c r="MBF462" s="143">
        <f t="shared" si="299"/>
        <v>0</v>
      </c>
      <c r="MBG462" s="143">
        <f t="shared" si="299"/>
        <v>0</v>
      </c>
      <c r="MBH462" s="143">
        <f t="shared" si="299"/>
        <v>0</v>
      </c>
      <c r="MBI462" s="143">
        <f t="shared" si="299"/>
        <v>0</v>
      </c>
      <c r="MBJ462" s="143">
        <f t="shared" si="299"/>
        <v>0</v>
      </c>
      <c r="MBK462" s="143">
        <f t="shared" si="299"/>
        <v>0</v>
      </c>
      <c r="MBL462" s="143">
        <f t="shared" si="299"/>
        <v>0</v>
      </c>
      <c r="MBM462" s="143">
        <f t="shared" si="299"/>
        <v>0</v>
      </c>
      <c r="MBN462" s="143">
        <f t="shared" si="299"/>
        <v>0</v>
      </c>
      <c r="MBO462" s="143">
        <f t="shared" si="299"/>
        <v>0</v>
      </c>
      <c r="MBP462" s="143">
        <f t="shared" si="299"/>
        <v>0</v>
      </c>
      <c r="MBQ462" s="143">
        <f t="shared" si="299"/>
        <v>0</v>
      </c>
      <c r="MBR462" s="143">
        <f t="shared" si="299"/>
        <v>0</v>
      </c>
      <c r="MBS462" s="143">
        <f t="shared" si="299"/>
        <v>0</v>
      </c>
      <c r="MBT462" s="143">
        <f t="shared" si="299"/>
        <v>0</v>
      </c>
      <c r="MBU462" s="143">
        <f t="shared" si="299"/>
        <v>0</v>
      </c>
      <c r="MBV462" s="143">
        <f t="shared" si="299"/>
        <v>0</v>
      </c>
      <c r="MBW462" s="143">
        <f t="shared" si="299"/>
        <v>0</v>
      </c>
      <c r="MBX462" s="143">
        <f t="shared" si="299"/>
        <v>0</v>
      </c>
      <c r="MBY462" s="143">
        <f t="shared" si="299"/>
        <v>0</v>
      </c>
      <c r="MBZ462" s="143">
        <f t="shared" si="299"/>
        <v>0</v>
      </c>
      <c r="MCA462" s="143">
        <f t="shared" si="299"/>
        <v>0</v>
      </c>
      <c r="MCB462" s="143">
        <f t="shared" si="299"/>
        <v>0</v>
      </c>
      <c r="MCC462" s="143">
        <f t="shared" si="299"/>
        <v>0</v>
      </c>
      <c r="MCD462" s="143">
        <f t="shared" si="299"/>
        <v>0</v>
      </c>
      <c r="MCE462" s="143">
        <f t="shared" si="299"/>
        <v>0</v>
      </c>
      <c r="MCF462" s="143">
        <f t="shared" si="299"/>
        <v>0</v>
      </c>
      <c r="MCG462" s="143">
        <f t="shared" si="299"/>
        <v>0</v>
      </c>
      <c r="MCH462" s="143">
        <f t="shared" si="299"/>
        <v>0</v>
      </c>
      <c r="MCI462" s="143">
        <f t="shared" si="299"/>
        <v>0</v>
      </c>
      <c r="MCJ462" s="143">
        <f t="shared" si="299"/>
        <v>0</v>
      </c>
      <c r="MCK462" s="143">
        <f t="shared" si="299"/>
        <v>0</v>
      </c>
      <c r="MCL462" s="143">
        <f t="shared" si="299"/>
        <v>0</v>
      </c>
      <c r="MCM462" s="143">
        <f t="shared" si="299"/>
        <v>0</v>
      </c>
      <c r="MCN462" s="143">
        <f t="shared" si="299"/>
        <v>0</v>
      </c>
      <c r="MCO462" s="143">
        <f t="shared" si="299"/>
        <v>0</v>
      </c>
      <c r="MCP462" s="143">
        <f t="shared" si="299"/>
        <v>0</v>
      </c>
      <c r="MCQ462" s="143">
        <f t="shared" si="299"/>
        <v>0</v>
      </c>
      <c r="MCR462" s="143">
        <f t="shared" si="299"/>
        <v>0</v>
      </c>
      <c r="MCS462" s="143">
        <f t="shared" si="299"/>
        <v>0</v>
      </c>
      <c r="MCT462" s="143">
        <f t="shared" si="299"/>
        <v>0</v>
      </c>
      <c r="MCU462" s="143">
        <f t="shared" si="299"/>
        <v>0</v>
      </c>
      <c r="MCV462" s="143">
        <f t="shared" si="299"/>
        <v>0</v>
      </c>
      <c r="MCW462" s="143">
        <f t="shared" si="299"/>
        <v>0</v>
      </c>
      <c r="MCX462" s="143">
        <f t="shared" si="299"/>
        <v>0</v>
      </c>
      <c r="MCY462" s="143">
        <f t="shared" si="299"/>
        <v>0</v>
      </c>
      <c r="MCZ462" s="143">
        <f t="shared" si="299"/>
        <v>0</v>
      </c>
      <c r="MDA462" s="143">
        <f t="shared" si="299"/>
        <v>0</v>
      </c>
      <c r="MDB462" s="143">
        <f t="shared" si="299"/>
        <v>0</v>
      </c>
      <c r="MDC462" s="143">
        <f t="shared" si="299"/>
        <v>0</v>
      </c>
      <c r="MDD462" s="143">
        <f t="shared" si="299"/>
        <v>0</v>
      </c>
      <c r="MDE462" s="143">
        <f t="shared" si="299"/>
        <v>0</v>
      </c>
      <c r="MDF462" s="143">
        <f t="shared" si="299"/>
        <v>0</v>
      </c>
      <c r="MDG462" s="143">
        <f t="shared" si="299"/>
        <v>0</v>
      </c>
      <c r="MDH462" s="143">
        <f t="shared" si="299"/>
        <v>0</v>
      </c>
      <c r="MDI462" s="143">
        <f t="shared" ref="MDI462:MFT462" si="300">MDI438</f>
        <v>0</v>
      </c>
      <c r="MDJ462" s="143">
        <f t="shared" si="300"/>
        <v>0</v>
      </c>
      <c r="MDK462" s="143">
        <f t="shared" si="300"/>
        <v>0</v>
      </c>
      <c r="MDL462" s="143">
        <f t="shared" si="300"/>
        <v>0</v>
      </c>
      <c r="MDM462" s="143">
        <f t="shared" si="300"/>
        <v>0</v>
      </c>
      <c r="MDN462" s="143">
        <f t="shared" si="300"/>
        <v>0</v>
      </c>
      <c r="MDO462" s="143">
        <f t="shared" si="300"/>
        <v>0</v>
      </c>
      <c r="MDP462" s="143">
        <f t="shared" si="300"/>
        <v>0</v>
      </c>
      <c r="MDQ462" s="143">
        <f t="shared" si="300"/>
        <v>0</v>
      </c>
      <c r="MDR462" s="143">
        <f t="shared" si="300"/>
        <v>0</v>
      </c>
      <c r="MDS462" s="143">
        <f t="shared" si="300"/>
        <v>0</v>
      </c>
      <c r="MDT462" s="143">
        <f t="shared" si="300"/>
        <v>0</v>
      </c>
      <c r="MDU462" s="143">
        <f t="shared" si="300"/>
        <v>0</v>
      </c>
      <c r="MDV462" s="143">
        <f t="shared" si="300"/>
        <v>0</v>
      </c>
      <c r="MDW462" s="143">
        <f t="shared" si="300"/>
        <v>0</v>
      </c>
      <c r="MDX462" s="143">
        <f t="shared" si="300"/>
        <v>0</v>
      </c>
      <c r="MDY462" s="143">
        <f t="shared" si="300"/>
        <v>0</v>
      </c>
      <c r="MDZ462" s="143">
        <f t="shared" si="300"/>
        <v>0</v>
      </c>
      <c r="MEA462" s="143">
        <f t="shared" si="300"/>
        <v>0</v>
      </c>
      <c r="MEB462" s="143">
        <f t="shared" si="300"/>
        <v>0</v>
      </c>
      <c r="MEC462" s="143">
        <f t="shared" si="300"/>
        <v>0</v>
      </c>
      <c r="MED462" s="143">
        <f t="shared" si="300"/>
        <v>0</v>
      </c>
      <c r="MEE462" s="143">
        <f t="shared" si="300"/>
        <v>0</v>
      </c>
      <c r="MEF462" s="143">
        <f t="shared" si="300"/>
        <v>0</v>
      </c>
      <c r="MEG462" s="143">
        <f t="shared" si="300"/>
        <v>0</v>
      </c>
      <c r="MEH462" s="143">
        <f t="shared" si="300"/>
        <v>0</v>
      </c>
      <c r="MEI462" s="143">
        <f t="shared" si="300"/>
        <v>0</v>
      </c>
      <c r="MEJ462" s="143">
        <f t="shared" si="300"/>
        <v>0</v>
      </c>
      <c r="MEK462" s="143">
        <f t="shared" si="300"/>
        <v>0</v>
      </c>
      <c r="MEL462" s="143">
        <f t="shared" si="300"/>
        <v>0</v>
      </c>
      <c r="MEM462" s="143">
        <f t="shared" si="300"/>
        <v>0</v>
      </c>
      <c r="MEN462" s="143">
        <f t="shared" si="300"/>
        <v>0</v>
      </c>
      <c r="MEO462" s="143">
        <f t="shared" si="300"/>
        <v>0</v>
      </c>
      <c r="MEP462" s="143">
        <f t="shared" si="300"/>
        <v>0</v>
      </c>
      <c r="MEQ462" s="143">
        <f t="shared" si="300"/>
        <v>0</v>
      </c>
      <c r="MER462" s="143">
        <f t="shared" si="300"/>
        <v>0</v>
      </c>
      <c r="MES462" s="143">
        <f t="shared" si="300"/>
        <v>0</v>
      </c>
      <c r="MET462" s="143">
        <f t="shared" si="300"/>
        <v>0</v>
      </c>
      <c r="MEU462" s="143">
        <f t="shared" si="300"/>
        <v>0</v>
      </c>
      <c r="MEV462" s="143">
        <f t="shared" si="300"/>
        <v>0</v>
      </c>
      <c r="MEW462" s="143">
        <f t="shared" si="300"/>
        <v>0</v>
      </c>
      <c r="MEX462" s="143">
        <f t="shared" si="300"/>
        <v>0</v>
      </c>
      <c r="MEY462" s="143">
        <f t="shared" si="300"/>
        <v>0</v>
      </c>
      <c r="MEZ462" s="143">
        <f t="shared" si="300"/>
        <v>0</v>
      </c>
      <c r="MFA462" s="143">
        <f t="shared" si="300"/>
        <v>0</v>
      </c>
      <c r="MFB462" s="143">
        <f t="shared" si="300"/>
        <v>0</v>
      </c>
      <c r="MFC462" s="143">
        <f t="shared" si="300"/>
        <v>0</v>
      </c>
      <c r="MFD462" s="143">
        <f t="shared" si="300"/>
        <v>0</v>
      </c>
      <c r="MFE462" s="143">
        <f t="shared" si="300"/>
        <v>0</v>
      </c>
      <c r="MFF462" s="143">
        <f t="shared" si="300"/>
        <v>0</v>
      </c>
      <c r="MFG462" s="143">
        <f t="shared" si="300"/>
        <v>0</v>
      </c>
      <c r="MFH462" s="143">
        <f t="shared" si="300"/>
        <v>0</v>
      </c>
      <c r="MFI462" s="143">
        <f t="shared" si="300"/>
        <v>0</v>
      </c>
      <c r="MFJ462" s="143">
        <f t="shared" si="300"/>
        <v>0</v>
      </c>
      <c r="MFK462" s="143">
        <f t="shared" si="300"/>
        <v>0</v>
      </c>
      <c r="MFL462" s="143">
        <f t="shared" si="300"/>
        <v>0</v>
      </c>
      <c r="MFM462" s="143">
        <f t="shared" si="300"/>
        <v>0</v>
      </c>
      <c r="MFN462" s="143">
        <f t="shared" si="300"/>
        <v>0</v>
      </c>
      <c r="MFO462" s="143">
        <f t="shared" si="300"/>
        <v>0</v>
      </c>
      <c r="MFP462" s="143">
        <f t="shared" si="300"/>
        <v>0</v>
      </c>
      <c r="MFQ462" s="143">
        <f t="shared" si="300"/>
        <v>0</v>
      </c>
      <c r="MFR462" s="143">
        <f t="shared" si="300"/>
        <v>0</v>
      </c>
      <c r="MFS462" s="143">
        <f t="shared" si="300"/>
        <v>0</v>
      </c>
      <c r="MFT462" s="143">
        <f t="shared" si="300"/>
        <v>0</v>
      </c>
      <c r="MFU462" s="143">
        <f t="shared" ref="MFU462:MIF462" si="301">MFU438</f>
        <v>0</v>
      </c>
      <c r="MFV462" s="143">
        <f t="shared" si="301"/>
        <v>0</v>
      </c>
      <c r="MFW462" s="143">
        <f t="shared" si="301"/>
        <v>0</v>
      </c>
      <c r="MFX462" s="143">
        <f t="shared" si="301"/>
        <v>0</v>
      </c>
      <c r="MFY462" s="143">
        <f t="shared" si="301"/>
        <v>0</v>
      </c>
      <c r="MFZ462" s="143">
        <f t="shared" si="301"/>
        <v>0</v>
      </c>
      <c r="MGA462" s="143">
        <f t="shared" si="301"/>
        <v>0</v>
      </c>
      <c r="MGB462" s="143">
        <f t="shared" si="301"/>
        <v>0</v>
      </c>
      <c r="MGC462" s="143">
        <f t="shared" si="301"/>
        <v>0</v>
      </c>
      <c r="MGD462" s="143">
        <f t="shared" si="301"/>
        <v>0</v>
      </c>
      <c r="MGE462" s="143">
        <f t="shared" si="301"/>
        <v>0</v>
      </c>
      <c r="MGF462" s="143">
        <f t="shared" si="301"/>
        <v>0</v>
      </c>
      <c r="MGG462" s="143">
        <f t="shared" si="301"/>
        <v>0</v>
      </c>
      <c r="MGH462" s="143">
        <f t="shared" si="301"/>
        <v>0</v>
      </c>
      <c r="MGI462" s="143">
        <f t="shared" si="301"/>
        <v>0</v>
      </c>
      <c r="MGJ462" s="143">
        <f t="shared" si="301"/>
        <v>0</v>
      </c>
      <c r="MGK462" s="143">
        <f t="shared" si="301"/>
        <v>0</v>
      </c>
      <c r="MGL462" s="143">
        <f t="shared" si="301"/>
        <v>0</v>
      </c>
      <c r="MGM462" s="143">
        <f t="shared" si="301"/>
        <v>0</v>
      </c>
      <c r="MGN462" s="143">
        <f t="shared" si="301"/>
        <v>0</v>
      </c>
      <c r="MGO462" s="143">
        <f t="shared" si="301"/>
        <v>0</v>
      </c>
      <c r="MGP462" s="143">
        <f t="shared" si="301"/>
        <v>0</v>
      </c>
      <c r="MGQ462" s="143">
        <f t="shared" si="301"/>
        <v>0</v>
      </c>
      <c r="MGR462" s="143">
        <f t="shared" si="301"/>
        <v>0</v>
      </c>
      <c r="MGS462" s="143">
        <f t="shared" si="301"/>
        <v>0</v>
      </c>
      <c r="MGT462" s="143">
        <f t="shared" si="301"/>
        <v>0</v>
      </c>
      <c r="MGU462" s="143">
        <f t="shared" si="301"/>
        <v>0</v>
      </c>
      <c r="MGV462" s="143">
        <f t="shared" si="301"/>
        <v>0</v>
      </c>
      <c r="MGW462" s="143">
        <f t="shared" si="301"/>
        <v>0</v>
      </c>
      <c r="MGX462" s="143">
        <f t="shared" si="301"/>
        <v>0</v>
      </c>
      <c r="MGY462" s="143">
        <f t="shared" si="301"/>
        <v>0</v>
      </c>
      <c r="MGZ462" s="143">
        <f t="shared" si="301"/>
        <v>0</v>
      </c>
      <c r="MHA462" s="143">
        <f t="shared" si="301"/>
        <v>0</v>
      </c>
      <c r="MHB462" s="143">
        <f t="shared" si="301"/>
        <v>0</v>
      </c>
      <c r="MHC462" s="143">
        <f t="shared" si="301"/>
        <v>0</v>
      </c>
      <c r="MHD462" s="143">
        <f t="shared" si="301"/>
        <v>0</v>
      </c>
      <c r="MHE462" s="143">
        <f t="shared" si="301"/>
        <v>0</v>
      </c>
      <c r="MHF462" s="143">
        <f t="shared" si="301"/>
        <v>0</v>
      </c>
      <c r="MHG462" s="143">
        <f t="shared" si="301"/>
        <v>0</v>
      </c>
      <c r="MHH462" s="143">
        <f t="shared" si="301"/>
        <v>0</v>
      </c>
      <c r="MHI462" s="143">
        <f t="shared" si="301"/>
        <v>0</v>
      </c>
      <c r="MHJ462" s="143">
        <f t="shared" si="301"/>
        <v>0</v>
      </c>
      <c r="MHK462" s="143">
        <f t="shared" si="301"/>
        <v>0</v>
      </c>
      <c r="MHL462" s="143">
        <f t="shared" si="301"/>
        <v>0</v>
      </c>
      <c r="MHM462" s="143">
        <f t="shared" si="301"/>
        <v>0</v>
      </c>
      <c r="MHN462" s="143">
        <f t="shared" si="301"/>
        <v>0</v>
      </c>
      <c r="MHO462" s="143">
        <f t="shared" si="301"/>
        <v>0</v>
      </c>
      <c r="MHP462" s="143">
        <f t="shared" si="301"/>
        <v>0</v>
      </c>
      <c r="MHQ462" s="143">
        <f t="shared" si="301"/>
        <v>0</v>
      </c>
      <c r="MHR462" s="143">
        <f t="shared" si="301"/>
        <v>0</v>
      </c>
      <c r="MHS462" s="143">
        <f t="shared" si="301"/>
        <v>0</v>
      </c>
      <c r="MHT462" s="143">
        <f t="shared" si="301"/>
        <v>0</v>
      </c>
      <c r="MHU462" s="143">
        <f t="shared" si="301"/>
        <v>0</v>
      </c>
      <c r="MHV462" s="143">
        <f t="shared" si="301"/>
        <v>0</v>
      </c>
      <c r="MHW462" s="143">
        <f t="shared" si="301"/>
        <v>0</v>
      </c>
      <c r="MHX462" s="143">
        <f t="shared" si="301"/>
        <v>0</v>
      </c>
      <c r="MHY462" s="143">
        <f t="shared" si="301"/>
        <v>0</v>
      </c>
      <c r="MHZ462" s="143">
        <f t="shared" si="301"/>
        <v>0</v>
      </c>
      <c r="MIA462" s="143">
        <f t="shared" si="301"/>
        <v>0</v>
      </c>
      <c r="MIB462" s="143">
        <f t="shared" si="301"/>
        <v>0</v>
      </c>
      <c r="MIC462" s="143">
        <f t="shared" si="301"/>
        <v>0</v>
      </c>
      <c r="MID462" s="143">
        <f t="shared" si="301"/>
        <v>0</v>
      </c>
      <c r="MIE462" s="143">
        <f t="shared" si="301"/>
        <v>0</v>
      </c>
      <c r="MIF462" s="143">
        <f t="shared" si="301"/>
        <v>0</v>
      </c>
      <c r="MIG462" s="143">
        <f t="shared" ref="MIG462:MKR462" si="302">MIG438</f>
        <v>0</v>
      </c>
      <c r="MIH462" s="143">
        <f t="shared" si="302"/>
        <v>0</v>
      </c>
      <c r="MII462" s="143">
        <f t="shared" si="302"/>
        <v>0</v>
      </c>
      <c r="MIJ462" s="143">
        <f t="shared" si="302"/>
        <v>0</v>
      </c>
      <c r="MIK462" s="143">
        <f t="shared" si="302"/>
        <v>0</v>
      </c>
      <c r="MIL462" s="143">
        <f t="shared" si="302"/>
        <v>0</v>
      </c>
      <c r="MIM462" s="143">
        <f t="shared" si="302"/>
        <v>0</v>
      </c>
      <c r="MIN462" s="143">
        <f t="shared" si="302"/>
        <v>0</v>
      </c>
      <c r="MIO462" s="143">
        <f t="shared" si="302"/>
        <v>0</v>
      </c>
      <c r="MIP462" s="143">
        <f t="shared" si="302"/>
        <v>0</v>
      </c>
      <c r="MIQ462" s="143">
        <f t="shared" si="302"/>
        <v>0</v>
      </c>
      <c r="MIR462" s="143">
        <f t="shared" si="302"/>
        <v>0</v>
      </c>
      <c r="MIS462" s="143">
        <f t="shared" si="302"/>
        <v>0</v>
      </c>
      <c r="MIT462" s="143">
        <f t="shared" si="302"/>
        <v>0</v>
      </c>
      <c r="MIU462" s="143">
        <f t="shared" si="302"/>
        <v>0</v>
      </c>
      <c r="MIV462" s="143">
        <f t="shared" si="302"/>
        <v>0</v>
      </c>
      <c r="MIW462" s="143">
        <f t="shared" si="302"/>
        <v>0</v>
      </c>
      <c r="MIX462" s="143">
        <f t="shared" si="302"/>
        <v>0</v>
      </c>
      <c r="MIY462" s="143">
        <f t="shared" si="302"/>
        <v>0</v>
      </c>
      <c r="MIZ462" s="143">
        <f t="shared" si="302"/>
        <v>0</v>
      </c>
      <c r="MJA462" s="143">
        <f t="shared" si="302"/>
        <v>0</v>
      </c>
      <c r="MJB462" s="143">
        <f t="shared" si="302"/>
        <v>0</v>
      </c>
      <c r="MJC462" s="143">
        <f t="shared" si="302"/>
        <v>0</v>
      </c>
      <c r="MJD462" s="143">
        <f t="shared" si="302"/>
        <v>0</v>
      </c>
      <c r="MJE462" s="143">
        <f t="shared" si="302"/>
        <v>0</v>
      </c>
      <c r="MJF462" s="143">
        <f t="shared" si="302"/>
        <v>0</v>
      </c>
      <c r="MJG462" s="143">
        <f t="shared" si="302"/>
        <v>0</v>
      </c>
      <c r="MJH462" s="143">
        <f t="shared" si="302"/>
        <v>0</v>
      </c>
      <c r="MJI462" s="143">
        <f t="shared" si="302"/>
        <v>0</v>
      </c>
      <c r="MJJ462" s="143">
        <f t="shared" si="302"/>
        <v>0</v>
      </c>
      <c r="MJK462" s="143">
        <f t="shared" si="302"/>
        <v>0</v>
      </c>
      <c r="MJL462" s="143">
        <f t="shared" si="302"/>
        <v>0</v>
      </c>
      <c r="MJM462" s="143">
        <f t="shared" si="302"/>
        <v>0</v>
      </c>
      <c r="MJN462" s="143">
        <f t="shared" si="302"/>
        <v>0</v>
      </c>
      <c r="MJO462" s="143">
        <f t="shared" si="302"/>
        <v>0</v>
      </c>
      <c r="MJP462" s="143">
        <f t="shared" si="302"/>
        <v>0</v>
      </c>
      <c r="MJQ462" s="143">
        <f t="shared" si="302"/>
        <v>0</v>
      </c>
      <c r="MJR462" s="143">
        <f t="shared" si="302"/>
        <v>0</v>
      </c>
      <c r="MJS462" s="143">
        <f t="shared" si="302"/>
        <v>0</v>
      </c>
      <c r="MJT462" s="143">
        <f t="shared" si="302"/>
        <v>0</v>
      </c>
      <c r="MJU462" s="143">
        <f t="shared" si="302"/>
        <v>0</v>
      </c>
      <c r="MJV462" s="143">
        <f t="shared" si="302"/>
        <v>0</v>
      </c>
      <c r="MJW462" s="143">
        <f t="shared" si="302"/>
        <v>0</v>
      </c>
      <c r="MJX462" s="143">
        <f t="shared" si="302"/>
        <v>0</v>
      </c>
      <c r="MJY462" s="143">
        <f t="shared" si="302"/>
        <v>0</v>
      </c>
      <c r="MJZ462" s="143">
        <f t="shared" si="302"/>
        <v>0</v>
      </c>
      <c r="MKA462" s="143">
        <f t="shared" si="302"/>
        <v>0</v>
      </c>
      <c r="MKB462" s="143">
        <f t="shared" si="302"/>
        <v>0</v>
      </c>
      <c r="MKC462" s="143">
        <f t="shared" si="302"/>
        <v>0</v>
      </c>
      <c r="MKD462" s="143">
        <f t="shared" si="302"/>
        <v>0</v>
      </c>
      <c r="MKE462" s="143">
        <f t="shared" si="302"/>
        <v>0</v>
      </c>
      <c r="MKF462" s="143">
        <f t="shared" si="302"/>
        <v>0</v>
      </c>
      <c r="MKG462" s="143">
        <f t="shared" si="302"/>
        <v>0</v>
      </c>
      <c r="MKH462" s="143">
        <f t="shared" si="302"/>
        <v>0</v>
      </c>
      <c r="MKI462" s="143">
        <f t="shared" si="302"/>
        <v>0</v>
      </c>
      <c r="MKJ462" s="143">
        <f t="shared" si="302"/>
        <v>0</v>
      </c>
      <c r="MKK462" s="143">
        <f t="shared" si="302"/>
        <v>0</v>
      </c>
      <c r="MKL462" s="143">
        <f t="shared" si="302"/>
        <v>0</v>
      </c>
      <c r="MKM462" s="143">
        <f t="shared" si="302"/>
        <v>0</v>
      </c>
      <c r="MKN462" s="143">
        <f t="shared" si="302"/>
        <v>0</v>
      </c>
      <c r="MKO462" s="143">
        <f t="shared" si="302"/>
        <v>0</v>
      </c>
      <c r="MKP462" s="143">
        <f t="shared" si="302"/>
        <v>0</v>
      </c>
      <c r="MKQ462" s="143">
        <f t="shared" si="302"/>
        <v>0</v>
      </c>
      <c r="MKR462" s="143">
        <f t="shared" si="302"/>
        <v>0</v>
      </c>
      <c r="MKS462" s="143">
        <f t="shared" ref="MKS462:MND462" si="303">MKS438</f>
        <v>0</v>
      </c>
      <c r="MKT462" s="143">
        <f t="shared" si="303"/>
        <v>0</v>
      </c>
      <c r="MKU462" s="143">
        <f t="shared" si="303"/>
        <v>0</v>
      </c>
      <c r="MKV462" s="143">
        <f t="shared" si="303"/>
        <v>0</v>
      </c>
      <c r="MKW462" s="143">
        <f t="shared" si="303"/>
        <v>0</v>
      </c>
      <c r="MKX462" s="143">
        <f t="shared" si="303"/>
        <v>0</v>
      </c>
      <c r="MKY462" s="143">
        <f t="shared" si="303"/>
        <v>0</v>
      </c>
      <c r="MKZ462" s="143">
        <f t="shared" si="303"/>
        <v>0</v>
      </c>
      <c r="MLA462" s="143">
        <f t="shared" si="303"/>
        <v>0</v>
      </c>
      <c r="MLB462" s="143">
        <f t="shared" si="303"/>
        <v>0</v>
      </c>
      <c r="MLC462" s="143">
        <f t="shared" si="303"/>
        <v>0</v>
      </c>
      <c r="MLD462" s="143">
        <f t="shared" si="303"/>
        <v>0</v>
      </c>
      <c r="MLE462" s="143">
        <f t="shared" si="303"/>
        <v>0</v>
      </c>
      <c r="MLF462" s="143">
        <f t="shared" si="303"/>
        <v>0</v>
      </c>
      <c r="MLG462" s="143">
        <f t="shared" si="303"/>
        <v>0</v>
      </c>
      <c r="MLH462" s="143">
        <f t="shared" si="303"/>
        <v>0</v>
      </c>
      <c r="MLI462" s="143">
        <f t="shared" si="303"/>
        <v>0</v>
      </c>
      <c r="MLJ462" s="143">
        <f t="shared" si="303"/>
        <v>0</v>
      </c>
      <c r="MLK462" s="143">
        <f t="shared" si="303"/>
        <v>0</v>
      </c>
      <c r="MLL462" s="143">
        <f t="shared" si="303"/>
        <v>0</v>
      </c>
      <c r="MLM462" s="143">
        <f t="shared" si="303"/>
        <v>0</v>
      </c>
      <c r="MLN462" s="143">
        <f t="shared" si="303"/>
        <v>0</v>
      </c>
      <c r="MLO462" s="143">
        <f t="shared" si="303"/>
        <v>0</v>
      </c>
      <c r="MLP462" s="143">
        <f t="shared" si="303"/>
        <v>0</v>
      </c>
      <c r="MLQ462" s="143">
        <f t="shared" si="303"/>
        <v>0</v>
      </c>
      <c r="MLR462" s="143">
        <f t="shared" si="303"/>
        <v>0</v>
      </c>
      <c r="MLS462" s="143">
        <f t="shared" si="303"/>
        <v>0</v>
      </c>
      <c r="MLT462" s="143">
        <f t="shared" si="303"/>
        <v>0</v>
      </c>
      <c r="MLU462" s="143">
        <f t="shared" si="303"/>
        <v>0</v>
      </c>
      <c r="MLV462" s="143">
        <f t="shared" si="303"/>
        <v>0</v>
      </c>
      <c r="MLW462" s="143">
        <f t="shared" si="303"/>
        <v>0</v>
      </c>
      <c r="MLX462" s="143">
        <f t="shared" si="303"/>
        <v>0</v>
      </c>
      <c r="MLY462" s="143">
        <f t="shared" si="303"/>
        <v>0</v>
      </c>
      <c r="MLZ462" s="143">
        <f t="shared" si="303"/>
        <v>0</v>
      </c>
      <c r="MMA462" s="143">
        <f t="shared" si="303"/>
        <v>0</v>
      </c>
      <c r="MMB462" s="143">
        <f t="shared" si="303"/>
        <v>0</v>
      </c>
      <c r="MMC462" s="143">
        <f t="shared" si="303"/>
        <v>0</v>
      </c>
      <c r="MMD462" s="143">
        <f t="shared" si="303"/>
        <v>0</v>
      </c>
      <c r="MME462" s="143">
        <f t="shared" si="303"/>
        <v>0</v>
      </c>
      <c r="MMF462" s="143">
        <f t="shared" si="303"/>
        <v>0</v>
      </c>
      <c r="MMG462" s="143">
        <f t="shared" si="303"/>
        <v>0</v>
      </c>
      <c r="MMH462" s="143">
        <f t="shared" si="303"/>
        <v>0</v>
      </c>
      <c r="MMI462" s="143">
        <f t="shared" si="303"/>
        <v>0</v>
      </c>
      <c r="MMJ462" s="143">
        <f t="shared" si="303"/>
        <v>0</v>
      </c>
      <c r="MMK462" s="143">
        <f t="shared" si="303"/>
        <v>0</v>
      </c>
      <c r="MML462" s="143">
        <f t="shared" si="303"/>
        <v>0</v>
      </c>
      <c r="MMM462" s="143">
        <f t="shared" si="303"/>
        <v>0</v>
      </c>
      <c r="MMN462" s="143">
        <f t="shared" si="303"/>
        <v>0</v>
      </c>
      <c r="MMO462" s="143">
        <f t="shared" si="303"/>
        <v>0</v>
      </c>
      <c r="MMP462" s="143">
        <f t="shared" si="303"/>
        <v>0</v>
      </c>
      <c r="MMQ462" s="143">
        <f t="shared" si="303"/>
        <v>0</v>
      </c>
      <c r="MMR462" s="143">
        <f t="shared" si="303"/>
        <v>0</v>
      </c>
      <c r="MMS462" s="143">
        <f t="shared" si="303"/>
        <v>0</v>
      </c>
      <c r="MMT462" s="143">
        <f t="shared" si="303"/>
        <v>0</v>
      </c>
      <c r="MMU462" s="143">
        <f t="shared" si="303"/>
        <v>0</v>
      </c>
      <c r="MMV462" s="143">
        <f t="shared" si="303"/>
        <v>0</v>
      </c>
      <c r="MMW462" s="143">
        <f t="shared" si="303"/>
        <v>0</v>
      </c>
      <c r="MMX462" s="143">
        <f t="shared" si="303"/>
        <v>0</v>
      </c>
      <c r="MMY462" s="143">
        <f t="shared" si="303"/>
        <v>0</v>
      </c>
      <c r="MMZ462" s="143">
        <f t="shared" si="303"/>
        <v>0</v>
      </c>
      <c r="MNA462" s="143">
        <f t="shared" si="303"/>
        <v>0</v>
      </c>
      <c r="MNB462" s="143">
        <f t="shared" si="303"/>
        <v>0</v>
      </c>
      <c r="MNC462" s="143">
        <f t="shared" si="303"/>
        <v>0</v>
      </c>
      <c r="MND462" s="143">
        <f t="shared" si="303"/>
        <v>0</v>
      </c>
      <c r="MNE462" s="143">
        <f t="shared" ref="MNE462:MPP462" si="304">MNE438</f>
        <v>0</v>
      </c>
      <c r="MNF462" s="143">
        <f t="shared" si="304"/>
        <v>0</v>
      </c>
      <c r="MNG462" s="143">
        <f t="shared" si="304"/>
        <v>0</v>
      </c>
      <c r="MNH462" s="143">
        <f t="shared" si="304"/>
        <v>0</v>
      </c>
      <c r="MNI462" s="143">
        <f t="shared" si="304"/>
        <v>0</v>
      </c>
      <c r="MNJ462" s="143">
        <f t="shared" si="304"/>
        <v>0</v>
      </c>
      <c r="MNK462" s="143">
        <f t="shared" si="304"/>
        <v>0</v>
      </c>
      <c r="MNL462" s="143">
        <f t="shared" si="304"/>
        <v>0</v>
      </c>
      <c r="MNM462" s="143">
        <f t="shared" si="304"/>
        <v>0</v>
      </c>
      <c r="MNN462" s="143">
        <f t="shared" si="304"/>
        <v>0</v>
      </c>
      <c r="MNO462" s="143">
        <f t="shared" si="304"/>
        <v>0</v>
      </c>
      <c r="MNP462" s="143">
        <f t="shared" si="304"/>
        <v>0</v>
      </c>
      <c r="MNQ462" s="143">
        <f t="shared" si="304"/>
        <v>0</v>
      </c>
      <c r="MNR462" s="143">
        <f t="shared" si="304"/>
        <v>0</v>
      </c>
      <c r="MNS462" s="143">
        <f t="shared" si="304"/>
        <v>0</v>
      </c>
      <c r="MNT462" s="143">
        <f t="shared" si="304"/>
        <v>0</v>
      </c>
      <c r="MNU462" s="143">
        <f t="shared" si="304"/>
        <v>0</v>
      </c>
      <c r="MNV462" s="143">
        <f t="shared" si="304"/>
        <v>0</v>
      </c>
      <c r="MNW462" s="143">
        <f t="shared" si="304"/>
        <v>0</v>
      </c>
      <c r="MNX462" s="143">
        <f t="shared" si="304"/>
        <v>0</v>
      </c>
      <c r="MNY462" s="143">
        <f t="shared" si="304"/>
        <v>0</v>
      </c>
      <c r="MNZ462" s="143">
        <f t="shared" si="304"/>
        <v>0</v>
      </c>
      <c r="MOA462" s="143">
        <f t="shared" si="304"/>
        <v>0</v>
      </c>
      <c r="MOB462" s="143">
        <f t="shared" si="304"/>
        <v>0</v>
      </c>
      <c r="MOC462" s="143">
        <f t="shared" si="304"/>
        <v>0</v>
      </c>
      <c r="MOD462" s="143">
        <f t="shared" si="304"/>
        <v>0</v>
      </c>
      <c r="MOE462" s="143">
        <f t="shared" si="304"/>
        <v>0</v>
      </c>
      <c r="MOF462" s="143">
        <f t="shared" si="304"/>
        <v>0</v>
      </c>
      <c r="MOG462" s="143">
        <f t="shared" si="304"/>
        <v>0</v>
      </c>
      <c r="MOH462" s="143">
        <f t="shared" si="304"/>
        <v>0</v>
      </c>
      <c r="MOI462" s="143">
        <f t="shared" si="304"/>
        <v>0</v>
      </c>
      <c r="MOJ462" s="143">
        <f t="shared" si="304"/>
        <v>0</v>
      </c>
      <c r="MOK462" s="143">
        <f t="shared" si="304"/>
        <v>0</v>
      </c>
      <c r="MOL462" s="143">
        <f t="shared" si="304"/>
        <v>0</v>
      </c>
      <c r="MOM462" s="143">
        <f t="shared" si="304"/>
        <v>0</v>
      </c>
      <c r="MON462" s="143">
        <f t="shared" si="304"/>
        <v>0</v>
      </c>
      <c r="MOO462" s="143">
        <f t="shared" si="304"/>
        <v>0</v>
      </c>
      <c r="MOP462" s="143">
        <f t="shared" si="304"/>
        <v>0</v>
      </c>
      <c r="MOQ462" s="143">
        <f t="shared" si="304"/>
        <v>0</v>
      </c>
      <c r="MOR462" s="143">
        <f t="shared" si="304"/>
        <v>0</v>
      </c>
      <c r="MOS462" s="143">
        <f t="shared" si="304"/>
        <v>0</v>
      </c>
      <c r="MOT462" s="143">
        <f t="shared" si="304"/>
        <v>0</v>
      </c>
      <c r="MOU462" s="143">
        <f t="shared" si="304"/>
        <v>0</v>
      </c>
      <c r="MOV462" s="143">
        <f t="shared" si="304"/>
        <v>0</v>
      </c>
      <c r="MOW462" s="143">
        <f t="shared" si="304"/>
        <v>0</v>
      </c>
      <c r="MOX462" s="143">
        <f t="shared" si="304"/>
        <v>0</v>
      </c>
      <c r="MOY462" s="143">
        <f t="shared" si="304"/>
        <v>0</v>
      </c>
      <c r="MOZ462" s="143">
        <f t="shared" si="304"/>
        <v>0</v>
      </c>
      <c r="MPA462" s="143">
        <f t="shared" si="304"/>
        <v>0</v>
      </c>
      <c r="MPB462" s="143">
        <f t="shared" si="304"/>
        <v>0</v>
      </c>
      <c r="MPC462" s="143">
        <f t="shared" si="304"/>
        <v>0</v>
      </c>
      <c r="MPD462" s="143">
        <f t="shared" si="304"/>
        <v>0</v>
      </c>
      <c r="MPE462" s="143">
        <f t="shared" si="304"/>
        <v>0</v>
      </c>
      <c r="MPF462" s="143">
        <f t="shared" si="304"/>
        <v>0</v>
      </c>
      <c r="MPG462" s="143">
        <f t="shared" si="304"/>
        <v>0</v>
      </c>
      <c r="MPH462" s="143">
        <f t="shared" si="304"/>
        <v>0</v>
      </c>
      <c r="MPI462" s="143">
        <f t="shared" si="304"/>
        <v>0</v>
      </c>
      <c r="MPJ462" s="143">
        <f t="shared" si="304"/>
        <v>0</v>
      </c>
      <c r="MPK462" s="143">
        <f t="shared" si="304"/>
        <v>0</v>
      </c>
      <c r="MPL462" s="143">
        <f t="shared" si="304"/>
        <v>0</v>
      </c>
      <c r="MPM462" s="143">
        <f t="shared" si="304"/>
        <v>0</v>
      </c>
      <c r="MPN462" s="143">
        <f t="shared" si="304"/>
        <v>0</v>
      </c>
      <c r="MPO462" s="143">
        <f t="shared" si="304"/>
        <v>0</v>
      </c>
      <c r="MPP462" s="143">
        <f t="shared" si="304"/>
        <v>0</v>
      </c>
      <c r="MPQ462" s="143">
        <f t="shared" ref="MPQ462:MSB462" si="305">MPQ438</f>
        <v>0</v>
      </c>
      <c r="MPR462" s="143">
        <f t="shared" si="305"/>
        <v>0</v>
      </c>
      <c r="MPS462" s="143">
        <f t="shared" si="305"/>
        <v>0</v>
      </c>
      <c r="MPT462" s="143">
        <f t="shared" si="305"/>
        <v>0</v>
      </c>
      <c r="MPU462" s="143">
        <f t="shared" si="305"/>
        <v>0</v>
      </c>
      <c r="MPV462" s="143">
        <f t="shared" si="305"/>
        <v>0</v>
      </c>
      <c r="MPW462" s="143">
        <f t="shared" si="305"/>
        <v>0</v>
      </c>
      <c r="MPX462" s="143">
        <f t="shared" si="305"/>
        <v>0</v>
      </c>
      <c r="MPY462" s="143">
        <f t="shared" si="305"/>
        <v>0</v>
      </c>
      <c r="MPZ462" s="143">
        <f t="shared" si="305"/>
        <v>0</v>
      </c>
      <c r="MQA462" s="143">
        <f t="shared" si="305"/>
        <v>0</v>
      </c>
      <c r="MQB462" s="143">
        <f t="shared" si="305"/>
        <v>0</v>
      </c>
      <c r="MQC462" s="143">
        <f t="shared" si="305"/>
        <v>0</v>
      </c>
      <c r="MQD462" s="143">
        <f t="shared" si="305"/>
        <v>0</v>
      </c>
      <c r="MQE462" s="143">
        <f t="shared" si="305"/>
        <v>0</v>
      </c>
      <c r="MQF462" s="143">
        <f t="shared" si="305"/>
        <v>0</v>
      </c>
      <c r="MQG462" s="143">
        <f t="shared" si="305"/>
        <v>0</v>
      </c>
      <c r="MQH462" s="143">
        <f t="shared" si="305"/>
        <v>0</v>
      </c>
      <c r="MQI462" s="143">
        <f t="shared" si="305"/>
        <v>0</v>
      </c>
      <c r="MQJ462" s="143">
        <f t="shared" si="305"/>
        <v>0</v>
      </c>
      <c r="MQK462" s="143">
        <f t="shared" si="305"/>
        <v>0</v>
      </c>
      <c r="MQL462" s="143">
        <f t="shared" si="305"/>
        <v>0</v>
      </c>
      <c r="MQM462" s="143">
        <f t="shared" si="305"/>
        <v>0</v>
      </c>
      <c r="MQN462" s="143">
        <f t="shared" si="305"/>
        <v>0</v>
      </c>
      <c r="MQO462" s="143">
        <f t="shared" si="305"/>
        <v>0</v>
      </c>
      <c r="MQP462" s="143">
        <f t="shared" si="305"/>
        <v>0</v>
      </c>
      <c r="MQQ462" s="143">
        <f t="shared" si="305"/>
        <v>0</v>
      </c>
      <c r="MQR462" s="143">
        <f t="shared" si="305"/>
        <v>0</v>
      </c>
      <c r="MQS462" s="143">
        <f t="shared" si="305"/>
        <v>0</v>
      </c>
      <c r="MQT462" s="143">
        <f t="shared" si="305"/>
        <v>0</v>
      </c>
      <c r="MQU462" s="143">
        <f t="shared" si="305"/>
        <v>0</v>
      </c>
      <c r="MQV462" s="143">
        <f t="shared" si="305"/>
        <v>0</v>
      </c>
      <c r="MQW462" s="143">
        <f t="shared" si="305"/>
        <v>0</v>
      </c>
      <c r="MQX462" s="143">
        <f t="shared" si="305"/>
        <v>0</v>
      </c>
      <c r="MQY462" s="143">
        <f t="shared" si="305"/>
        <v>0</v>
      </c>
      <c r="MQZ462" s="143">
        <f t="shared" si="305"/>
        <v>0</v>
      </c>
      <c r="MRA462" s="143">
        <f t="shared" si="305"/>
        <v>0</v>
      </c>
      <c r="MRB462" s="143">
        <f t="shared" si="305"/>
        <v>0</v>
      </c>
      <c r="MRC462" s="143">
        <f t="shared" si="305"/>
        <v>0</v>
      </c>
      <c r="MRD462" s="143">
        <f t="shared" si="305"/>
        <v>0</v>
      </c>
      <c r="MRE462" s="143">
        <f t="shared" si="305"/>
        <v>0</v>
      </c>
      <c r="MRF462" s="143">
        <f t="shared" si="305"/>
        <v>0</v>
      </c>
      <c r="MRG462" s="143">
        <f t="shared" si="305"/>
        <v>0</v>
      </c>
      <c r="MRH462" s="143">
        <f t="shared" si="305"/>
        <v>0</v>
      </c>
      <c r="MRI462" s="143">
        <f t="shared" si="305"/>
        <v>0</v>
      </c>
      <c r="MRJ462" s="143">
        <f t="shared" si="305"/>
        <v>0</v>
      </c>
      <c r="MRK462" s="143">
        <f t="shared" si="305"/>
        <v>0</v>
      </c>
      <c r="MRL462" s="143">
        <f t="shared" si="305"/>
        <v>0</v>
      </c>
      <c r="MRM462" s="143">
        <f t="shared" si="305"/>
        <v>0</v>
      </c>
      <c r="MRN462" s="143">
        <f t="shared" si="305"/>
        <v>0</v>
      </c>
      <c r="MRO462" s="143">
        <f t="shared" si="305"/>
        <v>0</v>
      </c>
      <c r="MRP462" s="143">
        <f t="shared" si="305"/>
        <v>0</v>
      </c>
      <c r="MRQ462" s="143">
        <f t="shared" si="305"/>
        <v>0</v>
      </c>
      <c r="MRR462" s="143">
        <f t="shared" si="305"/>
        <v>0</v>
      </c>
      <c r="MRS462" s="143">
        <f t="shared" si="305"/>
        <v>0</v>
      </c>
      <c r="MRT462" s="143">
        <f t="shared" si="305"/>
        <v>0</v>
      </c>
      <c r="MRU462" s="143">
        <f t="shared" si="305"/>
        <v>0</v>
      </c>
      <c r="MRV462" s="143">
        <f t="shared" si="305"/>
        <v>0</v>
      </c>
      <c r="MRW462" s="143">
        <f t="shared" si="305"/>
        <v>0</v>
      </c>
      <c r="MRX462" s="143">
        <f t="shared" si="305"/>
        <v>0</v>
      </c>
      <c r="MRY462" s="143">
        <f t="shared" si="305"/>
        <v>0</v>
      </c>
      <c r="MRZ462" s="143">
        <f t="shared" si="305"/>
        <v>0</v>
      </c>
      <c r="MSA462" s="143">
        <f t="shared" si="305"/>
        <v>0</v>
      </c>
      <c r="MSB462" s="143">
        <f t="shared" si="305"/>
        <v>0</v>
      </c>
      <c r="MSC462" s="143">
        <f t="shared" ref="MSC462:MUN462" si="306">MSC438</f>
        <v>0</v>
      </c>
      <c r="MSD462" s="143">
        <f t="shared" si="306"/>
        <v>0</v>
      </c>
      <c r="MSE462" s="143">
        <f t="shared" si="306"/>
        <v>0</v>
      </c>
      <c r="MSF462" s="143">
        <f t="shared" si="306"/>
        <v>0</v>
      </c>
      <c r="MSG462" s="143">
        <f t="shared" si="306"/>
        <v>0</v>
      </c>
      <c r="MSH462" s="143">
        <f t="shared" si="306"/>
        <v>0</v>
      </c>
      <c r="MSI462" s="143">
        <f t="shared" si="306"/>
        <v>0</v>
      </c>
      <c r="MSJ462" s="143">
        <f t="shared" si="306"/>
        <v>0</v>
      </c>
      <c r="MSK462" s="143">
        <f t="shared" si="306"/>
        <v>0</v>
      </c>
      <c r="MSL462" s="143">
        <f t="shared" si="306"/>
        <v>0</v>
      </c>
      <c r="MSM462" s="143">
        <f t="shared" si="306"/>
        <v>0</v>
      </c>
      <c r="MSN462" s="143">
        <f t="shared" si="306"/>
        <v>0</v>
      </c>
      <c r="MSO462" s="143">
        <f t="shared" si="306"/>
        <v>0</v>
      </c>
      <c r="MSP462" s="143">
        <f t="shared" si="306"/>
        <v>0</v>
      </c>
      <c r="MSQ462" s="143">
        <f t="shared" si="306"/>
        <v>0</v>
      </c>
      <c r="MSR462" s="143">
        <f t="shared" si="306"/>
        <v>0</v>
      </c>
      <c r="MSS462" s="143">
        <f t="shared" si="306"/>
        <v>0</v>
      </c>
      <c r="MST462" s="143">
        <f t="shared" si="306"/>
        <v>0</v>
      </c>
      <c r="MSU462" s="143">
        <f t="shared" si="306"/>
        <v>0</v>
      </c>
      <c r="MSV462" s="143">
        <f t="shared" si="306"/>
        <v>0</v>
      </c>
      <c r="MSW462" s="143">
        <f t="shared" si="306"/>
        <v>0</v>
      </c>
      <c r="MSX462" s="143">
        <f t="shared" si="306"/>
        <v>0</v>
      </c>
      <c r="MSY462" s="143">
        <f t="shared" si="306"/>
        <v>0</v>
      </c>
      <c r="MSZ462" s="143">
        <f t="shared" si="306"/>
        <v>0</v>
      </c>
      <c r="MTA462" s="143">
        <f t="shared" si="306"/>
        <v>0</v>
      </c>
      <c r="MTB462" s="143">
        <f t="shared" si="306"/>
        <v>0</v>
      </c>
      <c r="MTC462" s="143">
        <f t="shared" si="306"/>
        <v>0</v>
      </c>
      <c r="MTD462" s="143">
        <f t="shared" si="306"/>
        <v>0</v>
      </c>
      <c r="MTE462" s="143">
        <f t="shared" si="306"/>
        <v>0</v>
      </c>
      <c r="MTF462" s="143">
        <f t="shared" si="306"/>
        <v>0</v>
      </c>
      <c r="MTG462" s="143">
        <f t="shared" si="306"/>
        <v>0</v>
      </c>
      <c r="MTH462" s="143">
        <f t="shared" si="306"/>
        <v>0</v>
      </c>
      <c r="MTI462" s="143">
        <f t="shared" si="306"/>
        <v>0</v>
      </c>
      <c r="MTJ462" s="143">
        <f t="shared" si="306"/>
        <v>0</v>
      </c>
      <c r="MTK462" s="143">
        <f t="shared" si="306"/>
        <v>0</v>
      </c>
      <c r="MTL462" s="143">
        <f t="shared" si="306"/>
        <v>0</v>
      </c>
      <c r="MTM462" s="143">
        <f t="shared" si="306"/>
        <v>0</v>
      </c>
      <c r="MTN462" s="143">
        <f t="shared" si="306"/>
        <v>0</v>
      </c>
      <c r="MTO462" s="143">
        <f t="shared" si="306"/>
        <v>0</v>
      </c>
      <c r="MTP462" s="143">
        <f t="shared" si="306"/>
        <v>0</v>
      </c>
      <c r="MTQ462" s="143">
        <f t="shared" si="306"/>
        <v>0</v>
      </c>
      <c r="MTR462" s="143">
        <f t="shared" si="306"/>
        <v>0</v>
      </c>
      <c r="MTS462" s="143">
        <f t="shared" si="306"/>
        <v>0</v>
      </c>
      <c r="MTT462" s="143">
        <f t="shared" si="306"/>
        <v>0</v>
      </c>
      <c r="MTU462" s="143">
        <f t="shared" si="306"/>
        <v>0</v>
      </c>
      <c r="MTV462" s="143">
        <f t="shared" si="306"/>
        <v>0</v>
      </c>
      <c r="MTW462" s="143">
        <f t="shared" si="306"/>
        <v>0</v>
      </c>
      <c r="MTX462" s="143">
        <f t="shared" si="306"/>
        <v>0</v>
      </c>
      <c r="MTY462" s="143">
        <f t="shared" si="306"/>
        <v>0</v>
      </c>
      <c r="MTZ462" s="143">
        <f t="shared" si="306"/>
        <v>0</v>
      </c>
      <c r="MUA462" s="143">
        <f t="shared" si="306"/>
        <v>0</v>
      </c>
      <c r="MUB462" s="143">
        <f t="shared" si="306"/>
        <v>0</v>
      </c>
      <c r="MUC462" s="143">
        <f t="shared" si="306"/>
        <v>0</v>
      </c>
      <c r="MUD462" s="143">
        <f t="shared" si="306"/>
        <v>0</v>
      </c>
      <c r="MUE462" s="143">
        <f t="shared" si="306"/>
        <v>0</v>
      </c>
      <c r="MUF462" s="143">
        <f t="shared" si="306"/>
        <v>0</v>
      </c>
      <c r="MUG462" s="143">
        <f t="shared" si="306"/>
        <v>0</v>
      </c>
      <c r="MUH462" s="143">
        <f t="shared" si="306"/>
        <v>0</v>
      </c>
      <c r="MUI462" s="143">
        <f t="shared" si="306"/>
        <v>0</v>
      </c>
      <c r="MUJ462" s="143">
        <f t="shared" si="306"/>
        <v>0</v>
      </c>
      <c r="MUK462" s="143">
        <f t="shared" si="306"/>
        <v>0</v>
      </c>
      <c r="MUL462" s="143">
        <f t="shared" si="306"/>
        <v>0</v>
      </c>
      <c r="MUM462" s="143">
        <f t="shared" si="306"/>
        <v>0</v>
      </c>
      <c r="MUN462" s="143">
        <f t="shared" si="306"/>
        <v>0</v>
      </c>
      <c r="MUO462" s="143">
        <f t="shared" ref="MUO462:MWZ462" si="307">MUO438</f>
        <v>0</v>
      </c>
      <c r="MUP462" s="143">
        <f t="shared" si="307"/>
        <v>0</v>
      </c>
      <c r="MUQ462" s="143">
        <f t="shared" si="307"/>
        <v>0</v>
      </c>
      <c r="MUR462" s="143">
        <f t="shared" si="307"/>
        <v>0</v>
      </c>
      <c r="MUS462" s="143">
        <f t="shared" si="307"/>
        <v>0</v>
      </c>
      <c r="MUT462" s="143">
        <f t="shared" si="307"/>
        <v>0</v>
      </c>
      <c r="MUU462" s="143">
        <f t="shared" si="307"/>
        <v>0</v>
      </c>
      <c r="MUV462" s="143">
        <f t="shared" si="307"/>
        <v>0</v>
      </c>
      <c r="MUW462" s="143">
        <f t="shared" si="307"/>
        <v>0</v>
      </c>
      <c r="MUX462" s="143">
        <f t="shared" si="307"/>
        <v>0</v>
      </c>
      <c r="MUY462" s="143">
        <f t="shared" si="307"/>
        <v>0</v>
      </c>
      <c r="MUZ462" s="143">
        <f t="shared" si="307"/>
        <v>0</v>
      </c>
      <c r="MVA462" s="143">
        <f t="shared" si="307"/>
        <v>0</v>
      </c>
      <c r="MVB462" s="143">
        <f t="shared" si="307"/>
        <v>0</v>
      </c>
      <c r="MVC462" s="143">
        <f t="shared" si="307"/>
        <v>0</v>
      </c>
      <c r="MVD462" s="143">
        <f t="shared" si="307"/>
        <v>0</v>
      </c>
      <c r="MVE462" s="143">
        <f t="shared" si="307"/>
        <v>0</v>
      </c>
      <c r="MVF462" s="143">
        <f t="shared" si="307"/>
        <v>0</v>
      </c>
      <c r="MVG462" s="143">
        <f t="shared" si="307"/>
        <v>0</v>
      </c>
      <c r="MVH462" s="143">
        <f t="shared" si="307"/>
        <v>0</v>
      </c>
      <c r="MVI462" s="143">
        <f t="shared" si="307"/>
        <v>0</v>
      </c>
      <c r="MVJ462" s="143">
        <f t="shared" si="307"/>
        <v>0</v>
      </c>
      <c r="MVK462" s="143">
        <f t="shared" si="307"/>
        <v>0</v>
      </c>
      <c r="MVL462" s="143">
        <f t="shared" si="307"/>
        <v>0</v>
      </c>
      <c r="MVM462" s="143">
        <f t="shared" si="307"/>
        <v>0</v>
      </c>
      <c r="MVN462" s="143">
        <f t="shared" si="307"/>
        <v>0</v>
      </c>
      <c r="MVO462" s="143">
        <f t="shared" si="307"/>
        <v>0</v>
      </c>
      <c r="MVP462" s="143">
        <f t="shared" si="307"/>
        <v>0</v>
      </c>
      <c r="MVQ462" s="143">
        <f t="shared" si="307"/>
        <v>0</v>
      </c>
      <c r="MVR462" s="143">
        <f t="shared" si="307"/>
        <v>0</v>
      </c>
      <c r="MVS462" s="143">
        <f t="shared" si="307"/>
        <v>0</v>
      </c>
      <c r="MVT462" s="143">
        <f t="shared" si="307"/>
        <v>0</v>
      </c>
      <c r="MVU462" s="143">
        <f t="shared" si="307"/>
        <v>0</v>
      </c>
      <c r="MVV462" s="143">
        <f t="shared" si="307"/>
        <v>0</v>
      </c>
      <c r="MVW462" s="143">
        <f t="shared" si="307"/>
        <v>0</v>
      </c>
      <c r="MVX462" s="143">
        <f t="shared" si="307"/>
        <v>0</v>
      </c>
      <c r="MVY462" s="143">
        <f t="shared" si="307"/>
        <v>0</v>
      </c>
      <c r="MVZ462" s="143">
        <f t="shared" si="307"/>
        <v>0</v>
      </c>
      <c r="MWA462" s="143">
        <f t="shared" si="307"/>
        <v>0</v>
      </c>
      <c r="MWB462" s="143">
        <f t="shared" si="307"/>
        <v>0</v>
      </c>
      <c r="MWC462" s="143">
        <f t="shared" si="307"/>
        <v>0</v>
      </c>
      <c r="MWD462" s="143">
        <f t="shared" si="307"/>
        <v>0</v>
      </c>
      <c r="MWE462" s="143">
        <f t="shared" si="307"/>
        <v>0</v>
      </c>
      <c r="MWF462" s="143">
        <f t="shared" si="307"/>
        <v>0</v>
      </c>
      <c r="MWG462" s="143">
        <f t="shared" si="307"/>
        <v>0</v>
      </c>
      <c r="MWH462" s="143">
        <f t="shared" si="307"/>
        <v>0</v>
      </c>
      <c r="MWI462" s="143">
        <f t="shared" si="307"/>
        <v>0</v>
      </c>
      <c r="MWJ462" s="143">
        <f t="shared" si="307"/>
        <v>0</v>
      </c>
      <c r="MWK462" s="143">
        <f t="shared" si="307"/>
        <v>0</v>
      </c>
      <c r="MWL462" s="143">
        <f t="shared" si="307"/>
        <v>0</v>
      </c>
      <c r="MWM462" s="143">
        <f t="shared" si="307"/>
        <v>0</v>
      </c>
      <c r="MWN462" s="143">
        <f t="shared" si="307"/>
        <v>0</v>
      </c>
      <c r="MWO462" s="143">
        <f t="shared" si="307"/>
        <v>0</v>
      </c>
      <c r="MWP462" s="143">
        <f t="shared" si="307"/>
        <v>0</v>
      </c>
      <c r="MWQ462" s="143">
        <f t="shared" si="307"/>
        <v>0</v>
      </c>
      <c r="MWR462" s="143">
        <f t="shared" si="307"/>
        <v>0</v>
      </c>
      <c r="MWS462" s="143">
        <f t="shared" si="307"/>
        <v>0</v>
      </c>
      <c r="MWT462" s="143">
        <f t="shared" si="307"/>
        <v>0</v>
      </c>
      <c r="MWU462" s="143">
        <f t="shared" si="307"/>
        <v>0</v>
      </c>
      <c r="MWV462" s="143">
        <f t="shared" si="307"/>
        <v>0</v>
      </c>
      <c r="MWW462" s="143">
        <f t="shared" si="307"/>
        <v>0</v>
      </c>
      <c r="MWX462" s="143">
        <f t="shared" si="307"/>
        <v>0</v>
      </c>
      <c r="MWY462" s="143">
        <f t="shared" si="307"/>
        <v>0</v>
      </c>
      <c r="MWZ462" s="143">
        <f t="shared" si="307"/>
        <v>0</v>
      </c>
      <c r="MXA462" s="143">
        <f t="shared" ref="MXA462:MZL462" si="308">MXA438</f>
        <v>0</v>
      </c>
      <c r="MXB462" s="143">
        <f t="shared" si="308"/>
        <v>0</v>
      </c>
      <c r="MXC462" s="143">
        <f t="shared" si="308"/>
        <v>0</v>
      </c>
      <c r="MXD462" s="143">
        <f t="shared" si="308"/>
        <v>0</v>
      </c>
      <c r="MXE462" s="143">
        <f t="shared" si="308"/>
        <v>0</v>
      </c>
      <c r="MXF462" s="143">
        <f t="shared" si="308"/>
        <v>0</v>
      </c>
      <c r="MXG462" s="143">
        <f t="shared" si="308"/>
        <v>0</v>
      </c>
      <c r="MXH462" s="143">
        <f t="shared" si="308"/>
        <v>0</v>
      </c>
      <c r="MXI462" s="143">
        <f t="shared" si="308"/>
        <v>0</v>
      </c>
      <c r="MXJ462" s="143">
        <f t="shared" si="308"/>
        <v>0</v>
      </c>
      <c r="MXK462" s="143">
        <f t="shared" si="308"/>
        <v>0</v>
      </c>
      <c r="MXL462" s="143">
        <f t="shared" si="308"/>
        <v>0</v>
      </c>
      <c r="MXM462" s="143">
        <f t="shared" si="308"/>
        <v>0</v>
      </c>
      <c r="MXN462" s="143">
        <f t="shared" si="308"/>
        <v>0</v>
      </c>
      <c r="MXO462" s="143">
        <f t="shared" si="308"/>
        <v>0</v>
      </c>
      <c r="MXP462" s="143">
        <f t="shared" si="308"/>
        <v>0</v>
      </c>
      <c r="MXQ462" s="143">
        <f t="shared" si="308"/>
        <v>0</v>
      </c>
      <c r="MXR462" s="143">
        <f t="shared" si="308"/>
        <v>0</v>
      </c>
      <c r="MXS462" s="143">
        <f t="shared" si="308"/>
        <v>0</v>
      </c>
      <c r="MXT462" s="143">
        <f t="shared" si="308"/>
        <v>0</v>
      </c>
      <c r="MXU462" s="143">
        <f t="shared" si="308"/>
        <v>0</v>
      </c>
      <c r="MXV462" s="143">
        <f t="shared" si="308"/>
        <v>0</v>
      </c>
      <c r="MXW462" s="143">
        <f t="shared" si="308"/>
        <v>0</v>
      </c>
      <c r="MXX462" s="143">
        <f t="shared" si="308"/>
        <v>0</v>
      </c>
      <c r="MXY462" s="143">
        <f t="shared" si="308"/>
        <v>0</v>
      </c>
      <c r="MXZ462" s="143">
        <f t="shared" si="308"/>
        <v>0</v>
      </c>
      <c r="MYA462" s="143">
        <f t="shared" si="308"/>
        <v>0</v>
      </c>
      <c r="MYB462" s="143">
        <f t="shared" si="308"/>
        <v>0</v>
      </c>
      <c r="MYC462" s="143">
        <f t="shared" si="308"/>
        <v>0</v>
      </c>
      <c r="MYD462" s="143">
        <f t="shared" si="308"/>
        <v>0</v>
      </c>
      <c r="MYE462" s="143">
        <f t="shared" si="308"/>
        <v>0</v>
      </c>
      <c r="MYF462" s="143">
        <f t="shared" si="308"/>
        <v>0</v>
      </c>
      <c r="MYG462" s="143">
        <f t="shared" si="308"/>
        <v>0</v>
      </c>
      <c r="MYH462" s="143">
        <f t="shared" si="308"/>
        <v>0</v>
      </c>
      <c r="MYI462" s="143">
        <f t="shared" si="308"/>
        <v>0</v>
      </c>
      <c r="MYJ462" s="143">
        <f t="shared" si="308"/>
        <v>0</v>
      </c>
      <c r="MYK462" s="143">
        <f t="shared" si="308"/>
        <v>0</v>
      </c>
      <c r="MYL462" s="143">
        <f t="shared" si="308"/>
        <v>0</v>
      </c>
      <c r="MYM462" s="143">
        <f t="shared" si="308"/>
        <v>0</v>
      </c>
      <c r="MYN462" s="143">
        <f t="shared" si="308"/>
        <v>0</v>
      </c>
      <c r="MYO462" s="143">
        <f t="shared" si="308"/>
        <v>0</v>
      </c>
      <c r="MYP462" s="143">
        <f t="shared" si="308"/>
        <v>0</v>
      </c>
      <c r="MYQ462" s="143">
        <f t="shared" si="308"/>
        <v>0</v>
      </c>
      <c r="MYR462" s="143">
        <f t="shared" si="308"/>
        <v>0</v>
      </c>
      <c r="MYS462" s="143">
        <f t="shared" si="308"/>
        <v>0</v>
      </c>
      <c r="MYT462" s="143">
        <f t="shared" si="308"/>
        <v>0</v>
      </c>
      <c r="MYU462" s="143">
        <f t="shared" si="308"/>
        <v>0</v>
      </c>
      <c r="MYV462" s="143">
        <f t="shared" si="308"/>
        <v>0</v>
      </c>
      <c r="MYW462" s="143">
        <f t="shared" si="308"/>
        <v>0</v>
      </c>
      <c r="MYX462" s="143">
        <f t="shared" si="308"/>
        <v>0</v>
      </c>
      <c r="MYY462" s="143">
        <f t="shared" si="308"/>
        <v>0</v>
      </c>
      <c r="MYZ462" s="143">
        <f t="shared" si="308"/>
        <v>0</v>
      </c>
      <c r="MZA462" s="143">
        <f t="shared" si="308"/>
        <v>0</v>
      </c>
      <c r="MZB462" s="143">
        <f t="shared" si="308"/>
        <v>0</v>
      </c>
      <c r="MZC462" s="143">
        <f t="shared" si="308"/>
        <v>0</v>
      </c>
      <c r="MZD462" s="143">
        <f t="shared" si="308"/>
        <v>0</v>
      </c>
      <c r="MZE462" s="143">
        <f t="shared" si="308"/>
        <v>0</v>
      </c>
      <c r="MZF462" s="143">
        <f t="shared" si="308"/>
        <v>0</v>
      </c>
      <c r="MZG462" s="143">
        <f t="shared" si="308"/>
        <v>0</v>
      </c>
      <c r="MZH462" s="143">
        <f t="shared" si="308"/>
        <v>0</v>
      </c>
      <c r="MZI462" s="143">
        <f t="shared" si="308"/>
        <v>0</v>
      </c>
      <c r="MZJ462" s="143">
        <f t="shared" si="308"/>
        <v>0</v>
      </c>
      <c r="MZK462" s="143">
        <f t="shared" si="308"/>
        <v>0</v>
      </c>
      <c r="MZL462" s="143">
        <f t="shared" si="308"/>
        <v>0</v>
      </c>
      <c r="MZM462" s="143">
        <f t="shared" ref="MZM462:NBX462" si="309">MZM438</f>
        <v>0</v>
      </c>
      <c r="MZN462" s="143">
        <f t="shared" si="309"/>
        <v>0</v>
      </c>
      <c r="MZO462" s="143">
        <f t="shared" si="309"/>
        <v>0</v>
      </c>
      <c r="MZP462" s="143">
        <f t="shared" si="309"/>
        <v>0</v>
      </c>
      <c r="MZQ462" s="143">
        <f t="shared" si="309"/>
        <v>0</v>
      </c>
      <c r="MZR462" s="143">
        <f t="shared" si="309"/>
        <v>0</v>
      </c>
      <c r="MZS462" s="143">
        <f t="shared" si="309"/>
        <v>0</v>
      </c>
      <c r="MZT462" s="143">
        <f t="shared" si="309"/>
        <v>0</v>
      </c>
      <c r="MZU462" s="143">
        <f t="shared" si="309"/>
        <v>0</v>
      </c>
      <c r="MZV462" s="143">
        <f t="shared" si="309"/>
        <v>0</v>
      </c>
      <c r="MZW462" s="143">
        <f t="shared" si="309"/>
        <v>0</v>
      </c>
      <c r="MZX462" s="143">
        <f t="shared" si="309"/>
        <v>0</v>
      </c>
      <c r="MZY462" s="143">
        <f t="shared" si="309"/>
        <v>0</v>
      </c>
      <c r="MZZ462" s="143">
        <f t="shared" si="309"/>
        <v>0</v>
      </c>
      <c r="NAA462" s="143">
        <f t="shared" si="309"/>
        <v>0</v>
      </c>
      <c r="NAB462" s="143">
        <f t="shared" si="309"/>
        <v>0</v>
      </c>
      <c r="NAC462" s="143">
        <f t="shared" si="309"/>
        <v>0</v>
      </c>
      <c r="NAD462" s="143">
        <f t="shared" si="309"/>
        <v>0</v>
      </c>
      <c r="NAE462" s="143">
        <f t="shared" si="309"/>
        <v>0</v>
      </c>
      <c r="NAF462" s="143">
        <f t="shared" si="309"/>
        <v>0</v>
      </c>
      <c r="NAG462" s="143">
        <f t="shared" si="309"/>
        <v>0</v>
      </c>
      <c r="NAH462" s="143">
        <f t="shared" si="309"/>
        <v>0</v>
      </c>
      <c r="NAI462" s="143">
        <f t="shared" si="309"/>
        <v>0</v>
      </c>
      <c r="NAJ462" s="143">
        <f t="shared" si="309"/>
        <v>0</v>
      </c>
      <c r="NAK462" s="143">
        <f t="shared" si="309"/>
        <v>0</v>
      </c>
      <c r="NAL462" s="143">
        <f t="shared" si="309"/>
        <v>0</v>
      </c>
      <c r="NAM462" s="143">
        <f t="shared" si="309"/>
        <v>0</v>
      </c>
      <c r="NAN462" s="143">
        <f t="shared" si="309"/>
        <v>0</v>
      </c>
      <c r="NAO462" s="143">
        <f t="shared" si="309"/>
        <v>0</v>
      </c>
      <c r="NAP462" s="143">
        <f t="shared" si="309"/>
        <v>0</v>
      </c>
      <c r="NAQ462" s="143">
        <f t="shared" si="309"/>
        <v>0</v>
      </c>
      <c r="NAR462" s="143">
        <f t="shared" si="309"/>
        <v>0</v>
      </c>
      <c r="NAS462" s="143">
        <f t="shared" si="309"/>
        <v>0</v>
      </c>
      <c r="NAT462" s="143">
        <f t="shared" si="309"/>
        <v>0</v>
      </c>
      <c r="NAU462" s="143">
        <f t="shared" si="309"/>
        <v>0</v>
      </c>
      <c r="NAV462" s="143">
        <f t="shared" si="309"/>
        <v>0</v>
      </c>
      <c r="NAW462" s="143">
        <f t="shared" si="309"/>
        <v>0</v>
      </c>
      <c r="NAX462" s="143">
        <f t="shared" si="309"/>
        <v>0</v>
      </c>
      <c r="NAY462" s="143">
        <f t="shared" si="309"/>
        <v>0</v>
      </c>
      <c r="NAZ462" s="143">
        <f t="shared" si="309"/>
        <v>0</v>
      </c>
      <c r="NBA462" s="143">
        <f t="shared" si="309"/>
        <v>0</v>
      </c>
      <c r="NBB462" s="143">
        <f t="shared" si="309"/>
        <v>0</v>
      </c>
      <c r="NBC462" s="143">
        <f t="shared" si="309"/>
        <v>0</v>
      </c>
      <c r="NBD462" s="143">
        <f t="shared" si="309"/>
        <v>0</v>
      </c>
      <c r="NBE462" s="143">
        <f t="shared" si="309"/>
        <v>0</v>
      </c>
      <c r="NBF462" s="143">
        <f t="shared" si="309"/>
        <v>0</v>
      </c>
      <c r="NBG462" s="143">
        <f t="shared" si="309"/>
        <v>0</v>
      </c>
      <c r="NBH462" s="143">
        <f t="shared" si="309"/>
        <v>0</v>
      </c>
      <c r="NBI462" s="143">
        <f t="shared" si="309"/>
        <v>0</v>
      </c>
      <c r="NBJ462" s="143">
        <f t="shared" si="309"/>
        <v>0</v>
      </c>
      <c r="NBK462" s="143">
        <f t="shared" si="309"/>
        <v>0</v>
      </c>
      <c r="NBL462" s="143">
        <f t="shared" si="309"/>
        <v>0</v>
      </c>
      <c r="NBM462" s="143">
        <f t="shared" si="309"/>
        <v>0</v>
      </c>
      <c r="NBN462" s="143">
        <f t="shared" si="309"/>
        <v>0</v>
      </c>
      <c r="NBO462" s="143">
        <f t="shared" si="309"/>
        <v>0</v>
      </c>
      <c r="NBP462" s="143">
        <f t="shared" si="309"/>
        <v>0</v>
      </c>
      <c r="NBQ462" s="143">
        <f t="shared" si="309"/>
        <v>0</v>
      </c>
      <c r="NBR462" s="143">
        <f t="shared" si="309"/>
        <v>0</v>
      </c>
      <c r="NBS462" s="143">
        <f t="shared" si="309"/>
        <v>0</v>
      </c>
      <c r="NBT462" s="143">
        <f t="shared" si="309"/>
        <v>0</v>
      </c>
      <c r="NBU462" s="143">
        <f t="shared" si="309"/>
        <v>0</v>
      </c>
      <c r="NBV462" s="143">
        <f t="shared" si="309"/>
        <v>0</v>
      </c>
      <c r="NBW462" s="143">
        <f t="shared" si="309"/>
        <v>0</v>
      </c>
      <c r="NBX462" s="143">
        <f t="shared" si="309"/>
        <v>0</v>
      </c>
      <c r="NBY462" s="143">
        <f t="shared" ref="NBY462:NEJ462" si="310">NBY438</f>
        <v>0</v>
      </c>
      <c r="NBZ462" s="143">
        <f t="shared" si="310"/>
        <v>0</v>
      </c>
      <c r="NCA462" s="143">
        <f t="shared" si="310"/>
        <v>0</v>
      </c>
      <c r="NCB462" s="143">
        <f t="shared" si="310"/>
        <v>0</v>
      </c>
      <c r="NCC462" s="143">
        <f t="shared" si="310"/>
        <v>0</v>
      </c>
      <c r="NCD462" s="143">
        <f t="shared" si="310"/>
        <v>0</v>
      </c>
      <c r="NCE462" s="143">
        <f t="shared" si="310"/>
        <v>0</v>
      </c>
      <c r="NCF462" s="143">
        <f t="shared" si="310"/>
        <v>0</v>
      </c>
      <c r="NCG462" s="143">
        <f t="shared" si="310"/>
        <v>0</v>
      </c>
      <c r="NCH462" s="143">
        <f t="shared" si="310"/>
        <v>0</v>
      </c>
      <c r="NCI462" s="143">
        <f t="shared" si="310"/>
        <v>0</v>
      </c>
      <c r="NCJ462" s="143">
        <f t="shared" si="310"/>
        <v>0</v>
      </c>
      <c r="NCK462" s="143">
        <f t="shared" si="310"/>
        <v>0</v>
      </c>
      <c r="NCL462" s="143">
        <f t="shared" si="310"/>
        <v>0</v>
      </c>
      <c r="NCM462" s="143">
        <f t="shared" si="310"/>
        <v>0</v>
      </c>
      <c r="NCN462" s="143">
        <f t="shared" si="310"/>
        <v>0</v>
      </c>
      <c r="NCO462" s="143">
        <f t="shared" si="310"/>
        <v>0</v>
      </c>
      <c r="NCP462" s="143">
        <f t="shared" si="310"/>
        <v>0</v>
      </c>
      <c r="NCQ462" s="143">
        <f t="shared" si="310"/>
        <v>0</v>
      </c>
      <c r="NCR462" s="143">
        <f t="shared" si="310"/>
        <v>0</v>
      </c>
      <c r="NCS462" s="143">
        <f t="shared" si="310"/>
        <v>0</v>
      </c>
      <c r="NCT462" s="143">
        <f t="shared" si="310"/>
        <v>0</v>
      </c>
      <c r="NCU462" s="143">
        <f t="shared" si="310"/>
        <v>0</v>
      </c>
      <c r="NCV462" s="143">
        <f t="shared" si="310"/>
        <v>0</v>
      </c>
      <c r="NCW462" s="143">
        <f t="shared" si="310"/>
        <v>0</v>
      </c>
      <c r="NCX462" s="143">
        <f t="shared" si="310"/>
        <v>0</v>
      </c>
      <c r="NCY462" s="143">
        <f t="shared" si="310"/>
        <v>0</v>
      </c>
      <c r="NCZ462" s="143">
        <f t="shared" si="310"/>
        <v>0</v>
      </c>
      <c r="NDA462" s="143">
        <f t="shared" si="310"/>
        <v>0</v>
      </c>
      <c r="NDB462" s="143">
        <f t="shared" si="310"/>
        <v>0</v>
      </c>
      <c r="NDC462" s="143">
        <f t="shared" si="310"/>
        <v>0</v>
      </c>
      <c r="NDD462" s="143">
        <f t="shared" si="310"/>
        <v>0</v>
      </c>
      <c r="NDE462" s="143">
        <f t="shared" si="310"/>
        <v>0</v>
      </c>
      <c r="NDF462" s="143">
        <f t="shared" si="310"/>
        <v>0</v>
      </c>
      <c r="NDG462" s="143">
        <f t="shared" si="310"/>
        <v>0</v>
      </c>
      <c r="NDH462" s="143">
        <f t="shared" si="310"/>
        <v>0</v>
      </c>
      <c r="NDI462" s="143">
        <f t="shared" si="310"/>
        <v>0</v>
      </c>
      <c r="NDJ462" s="143">
        <f t="shared" si="310"/>
        <v>0</v>
      </c>
      <c r="NDK462" s="143">
        <f t="shared" si="310"/>
        <v>0</v>
      </c>
      <c r="NDL462" s="143">
        <f t="shared" si="310"/>
        <v>0</v>
      </c>
      <c r="NDM462" s="143">
        <f t="shared" si="310"/>
        <v>0</v>
      </c>
      <c r="NDN462" s="143">
        <f t="shared" si="310"/>
        <v>0</v>
      </c>
      <c r="NDO462" s="143">
        <f t="shared" si="310"/>
        <v>0</v>
      </c>
      <c r="NDP462" s="143">
        <f t="shared" si="310"/>
        <v>0</v>
      </c>
      <c r="NDQ462" s="143">
        <f t="shared" si="310"/>
        <v>0</v>
      </c>
      <c r="NDR462" s="143">
        <f t="shared" si="310"/>
        <v>0</v>
      </c>
      <c r="NDS462" s="143">
        <f t="shared" si="310"/>
        <v>0</v>
      </c>
      <c r="NDT462" s="143">
        <f t="shared" si="310"/>
        <v>0</v>
      </c>
      <c r="NDU462" s="143">
        <f t="shared" si="310"/>
        <v>0</v>
      </c>
      <c r="NDV462" s="143">
        <f t="shared" si="310"/>
        <v>0</v>
      </c>
      <c r="NDW462" s="143">
        <f t="shared" si="310"/>
        <v>0</v>
      </c>
      <c r="NDX462" s="143">
        <f t="shared" si="310"/>
        <v>0</v>
      </c>
      <c r="NDY462" s="143">
        <f t="shared" si="310"/>
        <v>0</v>
      </c>
      <c r="NDZ462" s="143">
        <f t="shared" si="310"/>
        <v>0</v>
      </c>
      <c r="NEA462" s="143">
        <f t="shared" si="310"/>
        <v>0</v>
      </c>
      <c r="NEB462" s="143">
        <f t="shared" si="310"/>
        <v>0</v>
      </c>
      <c r="NEC462" s="143">
        <f t="shared" si="310"/>
        <v>0</v>
      </c>
      <c r="NED462" s="143">
        <f t="shared" si="310"/>
        <v>0</v>
      </c>
      <c r="NEE462" s="143">
        <f t="shared" si="310"/>
        <v>0</v>
      </c>
      <c r="NEF462" s="143">
        <f t="shared" si="310"/>
        <v>0</v>
      </c>
      <c r="NEG462" s="143">
        <f t="shared" si="310"/>
        <v>0</v>
      </c>
      <c r="NEH462" s="143">
        <f t="shared" si="310"/>
        <v>0</v>
      </c>
      <c r="NEI462" s="143">
        <f t="shared" si="310"/>
        <v>0</v>
      </c>
      <c r="NEJ462" s="143">
        <f t="shared" si="310"/>
        <v>0</v>
      </c>
      <c r="NEK462" s="143">
        <f t="shared" ref="NEK462:NGV462" si="311">NEK438</f>
        <v>0</v>
      </c>
      <c r="NEL462" s="143">
        <f t="shared" si="311"/>
        <v>0</v>
      </c>
      <c r="NEM462" s="143">
        <f t="shared" si="311"/>
        <v>0</v>
      </c>
      <c r="NEN462" s="143">
        <f t="shared" si="311"/>
        <v>0</v>
      </c>
      <c r="NEO462" s="143">
        <f t="shared" si="311"/>
        <v>0</v>
      </c>
      <c r="NEP462" s="143">
        <f t="shared" si="311"/>
        <v>0</v>
      </c>
      <c r="NEQ462" s="143">
        <f t="shared" si="311"/>
        <v>0</v>
      </c>
      <c r="NER462" s="143">
        <f t="shared" si="311"/>
        <v>0</v>
      </c>
      <c r="NES462" s="143">
        <f t="shared" si="311"/>
        <v>0</v>
      </c>
      <c r="NET462" s="143">
        <f t="shared" si="311"/>
        <v>0</v>
      </c>
      <c r="NEU462" s="143">
        <f t="shared" si="311"/>
        <v>0</v>
      </c>
      <c r="NEV462" s="143">
        <f t="shared" si="311"/>
        <v>0</v>
      </c>
      <c r="NEW462" s="143">
        <f t="shared" si="311"/>
        <v>0</v>
      </c>
      <c r="NEX462" s="143">
        <f t="shared" si="311"/>
        <v>0</v>
      </c>
      <c r="NEY462" s="143">
        <f t="shared" si="311"/>
        <v>0</v>
      </c>
      <c r="NEZ462" s="143">
        <f t="shared" si="311"/>
        <v>0</v>
      </c>
      <c r="NFA462" s="143">
        <f t="shared" si="311"/>
        <v>0</v>
      </c>
      <c r="NFB462" s="143">
        <f t="shared" si="311"/>
        <v>0</v>
      </c>
      <c r="NFC462" s="143">
        <f t="shared" si="311"/>
        <v>0</v>
      </c>
      <c r="NFD462" s="143">
        <f t="shared" si="311"/>
        <v>0</v>
      </c>
      <c r="NFE462" s="143">
        <f t="shared" si="311"/>
        <v>0</v>
      </c>
      <c r="NFF462" s="143">
        <f t="shared" si="311"/>
        <v>0</v>
      </c>
      <c r="NFG462" s="143">
        <f t="shared" si="311"/>
        <v>0</v>
      </c>
      <c r="NFH462" s="143">
        <f t="shared" si="311"/>
        <v>0</v>
      </c>
      <c r="NFI462" s="143">
        <f t="shared" si="311"/>
        <v>0</v>
      </c>
      <c r="NFJ462" s="143">
        <f t="shared" si="311"/>
        <v>0</v>
      </c>
      <c r="NFK462" s="143">
        <f t="shared" si="311"/>
        <v>0</v>
      </c>
      <c r="NFL462" s="143">
        <f t="shared" si="311"/>
        <v>0</v>
      </c>
      <c r="NFM462" s="143">
        <f t="shared" si="311"/>
        <v>0</v>
      </c>
      <c r="NFN462" s="143">
        <f t="shared" si="311"/>
        <v>0</v>
      </c>
      <c r="NFO462" s="143">
        <f t="shared" si="311"/>
        <v>0</v>
      </c>
      <c r="NFP462" s="143">
        <f t="shared" si="311"/>
        <v>0</v>
      </c>
      <c r="NFQ462" s="143">
        <f t="shared" si="311"/>
        <v>0</v>
      </c>
      <c r="NFR462" s="143">
        <f t="shared" si="311"/>
        <v>0</v>
      </c>
      <c r="NFS462" s="143">
        <f t="shared" si="311"/>
        <v>0</v>
      </c>
      <c r="NFT462" s="143">
        <f t="shared" si="311"/>
        <v>0</v>
      </c>
      <c r="NFU462" s="143">
        <f t="shared" si="311"/>
        <v>0</v>
      </c>
      <c r="NFV462" s="143">
        <f t="shared" si="311"/>
        <v>0</v>
      </c>
      <c r="NFW462" s="143">
        <f t="shared" si="311"/>
        <v>0</v>
      </c>
      <c r="NFX462" s="143">
        <f t="shared" si="311"/>
        <v>0</v>
      </c>
      <c r="NFY462" s="143">
        <f t="shared" si="311"/>
        <v>0</v>
      </c>
      <c r="NFZ462" s="143">
        <f t="shared" si="311"/>
        <v>0</v>
      </c>
      <c r="NGA462" s="143">
        <f t="shared" si="311"/>
        <v>0</v>
      </c>
      <c r="NGB462" s="143">
        <f t="shared" si="311"/>
        <v>0</v>
      </c>
      <c r="NGC462" s="143">
        <f t="shared" si="311"/>
        <v>0</v>
      </c>
      <c r="NGD462" s="143">
        <f t="shared" si="311"/>
        <v>0</v>
      </c>
      <c r="NGE462" s="143">
        <f t="shared" si="311"/>
        <v>0</v>
      </c>
      <c r="NGF462" s="143">
        <f t="shared" si="311"/>
        <v>0</v>
      </c>
      <c r="NGG462" s="143">
        <f t="shared" si="311"/>
        <v>0</v>
      </c>
      <c r="NGH462" s="143">
        <f t="shared" si="311"/>
        <v>0</v>
      </c>
      <c r="NGI462" s="143">
        <f t="shared" si="311"/>
        <v>0</v>
      </c>
      <c r="NGJ462" s="143">
        <f t="shared" si="311"/>
        <v>0</v>
      </c>
      <c r="NGK462" s="143">
        <f t="shared" si="311"/>
        <v>0</v>
      </c>
      <c r="NGL462" s="143">
        <f t="shared" si="311"/>
        <v>0</v>
      </c>
      <c r="NGM462" s="143">
        <f t="shared" si="311"/>
        <v>0</v>
      </c>
      <c r="NGN462" s="143">
        <f t="shared" si="311"/>
        <v>0</v>
      </c>
      <c r="NGO462" s="143">
        <f t="shared" si="311"/>
        <v>0</v>
      </c>
      <c r="NGP462" s="143">
        <f t="shared" si="311"/>
        <v>0</v>
      </c>
      <c r="NGQ462" s="143">
        <f t="shared" si="311"/>
        <v>0</v>
      </c>
      <c r="NGR462" s="143">
        <f t="shared" si="311"/>
        <v>0</v>
      </c>
      <c r="NGS462" s="143">
        <f t="shared" si="311"/>
        <v>0</v>
      </c>
      <c r="NGT462" s="143">
        <f t="shared" si="311"/>
        <v>0</v>
      </c>
      <c r="NGU462" s="143">
        <f t="shared" si="311"/>
        <v>0</v>
      </c>
      <c r="NGV462" s="143">
        <f t="shared" si="311"/>
        <v>0</v>
      </c>
      <c r="NGW462" s="143">
        <f t="shared" ref="NGW462:NJH462" si="312">NGW438</f>
        <v>0</v>
      </c>
      <c r="NGX462" s="143">
        <f t="shared" si="312"/>
        <v>0</v>
      </c>
      <c r="NGY462" s="143">
        <f t="shared" si="312"/>
        <v>0</v>
      </c>
      <c r="NGZ462" s="143">
        <f t="shared" si="312"/>
        <v>0</v>
      </c>
      <c r="NHA462" s="143">
        <f t="shared" si="312"/>
        <v>0</v>
      </c>
      <c r="NHB462" s="143">
        <f t="shared" si="312"/>
        <v>0</v>
      </c>
      <c r="NHC462" s="143">
        <f t="shared" si="312"/>
        <v>0</v>
      </c>
      <c r="NHD462" s="143">
        <f t="shared" si="312"/>
        <v>0</v>
      </c>
      <c r="NHE462" s="143">
        <f t="shared" si="312"/>
        <v>0</v>
      </c>
      <c r="NHF462" s="143">
        <f t="shared" si="312"/>
        <v>0</v>
      </c>
      <c r="NHG462" s="143">
        <f t="shared" si="312"/>
        <v>0</v>
      </c>
      <c r="NHH462" s="143">
        <f t="shared" si="312"/>
        <v>0</v>
      </c>
      <c r="NHI462" s="143">
        <f t="shared" si="312"/>
        <v>0</v>
      </c>
      <c r="NHJ462" s="143">
        <f t="shared" si="312"/>
        <v>0</v>
      </c>
      <c r="NHK462" s="143">
        <f t="shared" si="312"/>
        <v>0</v>
      </c>
      <c r="NHL462" s="143">
        <f t="shared" si="312"/>
        <v>0</v>
      </c>
      <c r="NHM462" s="143">
        <f t="shared" si="312"/>
        <v>0</v>
      </c>
      <c r="NHN462" s="143">
        <f t="shared" si="312"/>
        <v>0</v>
      </c>
      <c r="NHO462" s="143">
        <f t="shared" si="312"/>
        <v>0</v>
      </c>
      <c r="NHP462" s="143">
        <f t="shared" si="312"/>
        <v>0</v>
      </c>
      <c r="NHQ462" s="143">
        <f t="shared" si="312"/>
        <v>0</v>
      </c>
      <c r="NHR462" s="143">
        <f t="shared" si="312"/>
        <v>0</v>
      </c>
      <c r="NHS462" s="143">
        <f t="shared" si="312"/>
        <v>0</v>
      </c>
      <c r="NHT462" s="143">
        <f t="shared" si="312"/>
        <v>0</v>
      </c>
      <c r="NHU462" s="143">
        <f t="shared" si="312"/>
        <v>0</v>
      </c>
      <c r="NHV462" s="143">
        <f t="shared" si="312"/>
        <v>0</v>
      </c>
      <c r="NHW462" s="143">
        <f t="shared" si="312"/>
        <v>0</v>
      </c>
      <c r="NHX462" s="143">
        <f t="shared" si="312"/>
        <v>0</v>
      </c>
      <c r="NHY462" s="143">
        <f t="shared" si="312"/>
        <v>0</v>
      </c>
      <c r="NHZ462" s="143">
        <f t="shared" si="312"/>
        <v>0</v>
      </c>
      <c r="NIA462" s="143">
        <f t="shared" si="312"/>
        <v>0</v>
      </c>
      <c r="NIB462" s="143">
        <f t="shared" si="312"/>
        <v>0</v>
      </c>
      <c r="NIC462" s="143">
        <f t="shared" si="312"/>
        <v>0</v>
      </c>
      <c r="NID462" s="143">
        <f t="shared" si="312"/>
        <v>0</v>
      </c>
      <c r="NIE462" s="143">
        <f t="shared" si="312"/>
        <v>0</v>
      </c>
      <c r="NIF462" s="143">
        <f t="shared" si="312"/>
        <v>0</v>
      </c>
      <c r="NIG462" s="143">
        <f t="shared" si="312"/>
        <v>0</v>
      </c>
      <c r="NIH462" s="143">
        <f t="shared" si="312"/>
        <v>0</v>
      </c>
      <c r="NII462" s="143">
        <f t="shared" si="312"/>
        <v>0</v>
      </c>
      <c r="NIJ462" s="143">
        <f t="shared" si="312"/>
        <v>0</v>
      </c>
      <c r="NIK462" s="143">
        <f t="shared" si="312"/>
        <v>0</v>
      </c>
      <c r="NIL462" s="143">
        <f t="shared" si="312"/>
        <v>0</v>
      </c>
      <c r="NIM462" s="143">
        <f t="shared" si="312"/>
        <v>0</v>
      </c>
      <c r="NIN462" s="143">
        <f t="shared" si="312"/>
        <v>0</v>
      </c>
      <c r="NIO462" s="143">
        <f t="shared" si="312"/>
        <v>0</v>
      </c>
      <c r="NIP462" s="143">
        <f t="shared" si="312"/>
        <v>0</v>
      </c>
      <c r="NIQ462" s="143">
        <f t="shared" si="312"/>
        <v>0</v>
      </c>
      <c r="NIR462" s="143">
        <f t="shared" si="312"/>
        <v>0</v>
      </c>
      <c r="NIS462" s="143">
        <f t="shared" si="312"/>
        <v>0</v>
      </c>
      <c r="NIT462" s="143">
        <f t="shared" si="312"/>
        <v>0</v>
      </c>
      <c r="NIU462" s="143">
        <f t="shared" si="312"/>
        <v>0</v>
      </c>
      <c r="NIV462" s="143">
        <f t="shared" si="312"/>
        <v>0</v>
      </c>
      <c r="NIW462" s="143">
        <f t="shared" si="312"/>
        <v>0</v>
      </c>
      <c r="NIX462" s="143">
        <f t="shared" si="312"/>
        <v>0</v>
      </c>
      <c r="NIY462" s="143">
        <f t="shared" si="312"/>
        <v>0</v>
      </c>
      <c r="NIZ462" s="143">
        <f t="shared" si="312"/>
        <v>0</v>
      </c>
      <c r="NJA462" s="143">
        <f t="shared" si="312"/>
        <v>0</v>
      </c>
      <c r="NJB462" s="143">
        <f t="shared" si="312"/>
        <v>0</v>
      </c>
      <c r="NJC462" s="143">
        <f t="shared" si="312"/>
        <v>0</v>
      </c>
      <c r="NJD462" s="143">
        <f t="shared" si="312"/>
        <v>0</v>
      </c>
      <c r="NJE462" s="143">
        <f t="shared" si="312"/>
        <v>0</v>
      </c>
      <c r="NJF462" s="143">
        <f t="shared" si="312"/>
        <v>0</v>
      </c>
      <c r="NJG462" s="143">
        <f t="shared" si="312"/>
        <v>0</v>
      </c>
      <c r="NJH462" s="143">
        <f t="shared" si="312"/>
        <v>0</v>
      </c>
      <c r="NJI462" s="143">
        <f t="shared" ref="NJI462:NLT462" si="313">NJI438</f>
        <v>0</v>
      </c>
      <c r="NJJ462" s="143">
        <f t="shared" si="313"/>
        <v>0</v>
      </c>
      <c r="NJK462" s="143">
        <f t="shared" si="313"/>
        <v>0</v>
      </c>
      <c r="NJL462" s="143">
        <f t="shared" si="313"/>
        <v>0</v>
      </c>
      <c r="NJM462" s="143">
        <f t="shared" si="313"/>
        <v>0</v>
      </c>
      <c r="NJN462" s="143">
        <f t="shared" si="313"/>
        <v>0</v>
      </c>
      <c r="NJO462" s="143">
        <f t="shared" si="313"/>
        <v>0</v>
      </c>
      <c r="NJP462" s="143">
        <f t="shared" si="313"/>
        <v>0</v>
      </c>
      <c r="NJQ462" s="143">
        <f t="shared" si="313"/>
        <v>0</v>
      </c>
      <c r="NJR462" s="143">
        <f t="shared" si="313"/>
        <v>0</v>
      </c>
      <c r="NJS462" s="143">
        <f t="shared" si="313"/>
        <v>0</v>
      </c>
      <c r="NJT462" s="143">
        <f t="shared" si="313"/>
        <v>0</v>
      </c>
      <c r="NJU462" s="143">
        <f t="shared" si="313"/>
        <v>0</v>
      </c>
      <c r="NJV462" s="143">
        <f t="shared" si="313"/>
        <v>0</v>
      </c>
      <c r="NJW462" s="143">
        <f t="shared" si="313"/>
        <v>0</v>
      </c>
      <c r="NJX462" s="143">
        <f t="shared" si="313"/>
        <v>0</v>
      </c>
      <c r="NJY462" s="143">
        <f t="shared" si="313"/>
        <v>0</v>
      </c>
      <c r="NJZ462" s="143">
        <f t="shared" si="313"/>
        <v>0</v>
      </c>
      <c r="NKA462" s="143">
        <f t="shared" si="313"/>
        <v>0</v>
      </c>
      <c r="NKB462" s="143">
        <f t="shared" si="313"/>
        <v>0</v>
      </c>
      <c r="NKC462" s="143">
        <f t="shared" si="313"/>
        <v>0</v>
      </c>
      <c r="NKD462" s="143">
        <f t="shared" si="313"/>
        <v>0</v>
      </c>
      <c r="NKE462" s="143">
        <f t="shared" si="313"/>
        <v>0</v>
      </c>
      <c r="NKF462" s="143">
        <f t="shared" si="313"/>
        <v>0</v>
      </c>
      <c r="NKG462" s="143">
        <f t="shared" si="313"/>
        <v>0</v>
      </c>
      <c r="NKH462" s="143">
        <f t="shared" si="313"/>
        <v>0</v>
      </c>
      <c r="NKI462" s="143">
        <f t="shared" si="313"/>
        <v>0</v>
      </c>
      <c r="NKJ462" s="143">
        <f t="shared" si="313"/>
        <v>0</v>
      </c>
      <c r="NKK462" s="143">
        <f t="shared" si="313"/>
        <v>0</v>
      </c>
      <c r="NKL462" s="143">
        <f t="shared" si="313"/>
        <v>0</v>
      </c>
      <c r="NKM462" s="143">
        <f t="shared" si="313"/>
        <v>0</v>
      </c>
      <c r="NKN462" s="143">
        <f t="shared" si="313"/>
        <v>0</v>
      </c>
      <c r="NKO462" s="143">
        <f t="shared" si="313"/>
        <v>0</v>
      </c>
      <c r="NKP462" s="143">
        <f t="shared" si="313"/>
        <v>0</v>
      </c>
      <c r="NKQ462" s="143">
        <f t="shared" si="313"/>
        <v>0</v>
      </c>
      <c r="NKR462" s="143">
        <f t="shared" si="313"/>
        <v>0</v>
      </c>
      <c r="NKS462" s="143">
        <f t="shared" si="313"/>
        <v>0</v>
      </c>
      <c r="NKT462" s="143">
        <f t="shared" si="313"/>
        <v>0</v>
      </c>
      <c r="NKU462" s="143">
        <f t="shared" si="313"/>
        <v>0</v>
      </c>
      <c r="NKV462" s="143">
        <f t="shared" si="313"/>
        <v>0</v>
      </c>
      <c r="NKW462" s="143">
        <f t="shared" si="313"/>
        <v>0</v>
      </c>
      <c r="NKX462" s="143">
        <f t="shared" si="313"/>
        <v>0</v>
      </c>
      <c r="NKY462" s="143">
        <f t="shared" si="313"/>
        <v>0</v>
      </c>
      <c r="NKZ462" s="143">
        <f t="shared" si="313"/>
        <v>0</v>
      </c>
      <c r="NLA462" s="143">
        <f t="shared" si="313"/>
        <v>0</v>
      </c>
      <c r="NLB462" s="143">
        <f t="shared" si="313"/>
        <v>0</v>
      </c>
      <c r="NLC462" s="143">
        <f t="shared" si="313"/>
        <v>0</v>
      </c>
      <c r="NLD462" s="143">
        <f t="shared" si="313"/>
        <v>0</v>
      </c>
      <c r="NLE462" s="143">
        <f t="shared" si="313"/>
        <v>0</v>
      </c>
      <c r="NLF462" s="143">
        <f t="shared" si="313"/>
        <v>0</v>
      </c>
      <c r="NLG462" s="143">
        <f t="shared" si="313"/>
        <v>0</v>
      </c>
      <c r="NLH462" s="143">
        <f t="shared" si="313"/>
        <v>0</v>
      </c>
      <c r="NLI462" s="143">
        <f t="shared" si="313"/>
        <v>0</v>
      </c>
      <c r="NLJ462" s="143">
        <f t="shared" si="313"/>
        <v>0</v>
      </c>
      <c r="NLK462" s="143">
        <f t="shared" si="313"/>
        <v>0</v>
      </c>
      <c r="NLL462" s="143">
        <f t="shared" si="313"/>
        <v>0</v>
      </c>
      <c r="NLM462" s="143">
        <f t="shared" si="313"/>
        <v>0</v>
      </c>
      <c r="NLN462" s="143">
        <f t="shared" si="313"/>
        <v>0</v>
      </c>
      <c r="NLO462" s="143">
        <f t="shared" si="313"/>
        <v>0</v>
      </c>
      <c r="NLP462" s="143">
        <f t="shared" si="313"/>
        <v>0</v>
      </c>
      <c r="NLQ462" s="143">
        <f t="shared" si="313"/>
        <v>0</v>
      </c>
      <c r="NLR462" s="143">
        <f t="shared" si="313"/>
        <v>0</v>
      </c>
      <c r="NLS462" s="143">
        <f t="shared" si="313"/>
        <v>0</v>
      </c>
      <c r="NLT462" s="143">
        <f t="shared" si="313"/>
        <v>0</v>
      </c>
      <c r="NLU462" s="143">
        <f t="shared" ref="NLU462:NOF462" si="314">NLU438</f>
        <v>0</v>
      </c>
      <c r="NLV462" s="143">
        <f t="shared" si="314"/>
        <v>0</v>
      </c>
      <c r="NLW462" s="143">
        <f t="shared" si="314"/>
        <v>0</v>
      </c>
      <c r="NLX462" s="143">
        <f t="shared" si="314"/>
        <v>0</v>
      </c>
      <c r="NLY462" s="143">
        <f t="shared" si="314"/>
        <v>0</v>
      </c>
      <c r="NLZ462" s="143">
        <f t="shared" si="314"/>
        <v>0</v>
      </c>
      <c r="NMA462" s="143">
        <f t="shared" si="314"/>
        <v>0</v>
      </c>
      <c r="NMB462" s="143">
        <f t="shared" si="314"/>
        <v>0</v>
      </c>
      <c r="NMC462" s="143">
        <f t="shared" si="314"/>
        <v>0</v>
      </c>
      <c r="NMD462" s="143">
        <f t="shared" si="314"/>
        <v>0</v>
      </c>
      <c r="NME462" s="143">
        <f t="shared" si="314"/>
        <v>0</v>
      </c>
      <c r="NMF462" s="143">
        <f t="shared" si="314"/>
        <v>0</v>
      </c>
      <c r="NMG462" s="143">
        <f t="shared" si="314"/>
        <v>0</v>
      </c>
      <c r="NMH462" s="143">
        <f t="shared" si="314"/>
        <v>0</v>
      </c>
      <c r="NMI462" s="143">
        <f t="shared" si="314"/>
        <v>0</v>
      </c>
      <c r="NMJ462" s="143">
        <f t="shared" si="314"/>
        <v>0</v>
      </c>
      <c r="NMK462" s="143">
        <f t="shared" si="314"/>
        <v>0</v>
      </c>
      <c r="NML462" s="143">
        <f t="shared" si="314"/>
        <v>0</v>
      </c>
      <c r="NMM462" s="143">
        <f t="shared" si="314"/>
        <v>0</v>
      </c>
      <c r="NMN462" s="143">
        <f t="shared" si="314"/>
        <v>0</v>
      </c>
      <c r="NMO462" s="143">
        <f t="shared" si="314"/>
        <v>0</v>
      </c>
      <c r="NMP462" s="143">
        <f t="shared" si="314"/>
        <v>0</v>
      </c>
      <c r="NMQ462" s="143">
        <f t="shared" si="314"/>
        <v>0</v>
      </c>
      <c r="NMR462" s="143">
        <f t="shared" si="314"/>
        <v>0</v>
      </c>
      <c r="NMS462" s="143">
        <f t="shared" si="314"/>
        <v>0</v>
      </c>
      <c r="NMT462" s="143">
        <f t="shared" si="314"/>
        <v>0</v>
      </c>
      <c r="NMU462" s="143">
        <f t="shared" si="314"/>
        <v>0</v>
      </c>
      <c r="NMV462" s="143">
        <f t="shared" si="314"/>
        <v>0</v>
      </c>
      <c r="NMW462" s="143">
        <f t="shared" si="314"/>
        <v>0</v>
      </c>
      <c r="NMX462" s="143">
        <f t="shared" si="314"/>
        <v>0</v>
      </c>
      <c r="NMY462" s="143">
        <f t="shared" si="314"/>
        <v>0</v>
      </c>
      <c r="NMZ462" s="143">
        <f t="shared" si="314"/>
        <v>0</v>
      </c>
      <c r="NNA462" s="143">
        <f t="shared" si="314"/>
        <v>0</v>
      </c>
      <c r="NNB462" s="143">
        <f t="shared" si="314"/>
        <v>0</v>
      </c>
      <c r="NNC462" s="143">
        <f t="shared" si="314"/>
        <v>0</v>
      </c>
      <c r="NND462" s="143">
        <f t="shared" si="314"/>
        <v>0</v>
      </c>
      <c r="NNE462" s="143">
        <f t="shared" si="314"/>
        <v>0</v>
      </c>
      <c r="NNF462" s="143">
        <f t="shared" si="314"/>
        <v>0</v>
      </c>
      <c r="NNG462" s="143">
        <f t="shared" si="314"/>
        <v>0</v>
      </c>
      <c r="NNH462" s="143">
        <f t="shared" si="314"/>
        <v>0</v>
      </c>
      <c r="NNI462" s="143">
        <f t="shared" si="314"/>
        <v>0</v>
      </c>
      <c r="NNJ462" s="143">
        <f t="shared" si="314"/>
        <v>0</v>
      </c>
      <c r="NNK462" s="143">
        <f t="shared" si="314"/>
        <v>0</v>
      </c>
      <c r="NNL462" s="143">
        <f t="shared" si="314"/>
        <v>0</v>
      </c>
      <c r="NNM462" s="143">
        <f t="shared" si="314"/>
        <v>0</v>
      </c>
      <c r="NNN462" s="143">
        <f t="shared" si="314"/>
        <v>0</v>
      </c>
      <c r="NNO462" s="143">
        <f t="shared" si="314"/>
        <v>0</v>
      </c>
      <c r="NNP462" s="143">
        <f t="shared" si="314"/>
        <v>0</v>
      </c>
      <c r="NNQ462" s="143">
        <f t="shared" si="314"/>
        <v>0</v>
      </c>
      <c r="NNR462" s="143">
        <f t="shared" si="314"/>
        <v>0</v>
      </c>
      <c r="NNS462" s="143">
        <f t="shared" si="314"/>
        <v>0</v>
      </c>
      <c r="NNT462" s="143">
        <f t="shared" si="314"/>
        <v>0</v>
      </c>
      <c r="NNU462" s="143">
        <f t="shared" si="314"/>
        <v>0</v>
      </c>
      <c r="NNV462" s="143">
        <f t="shared" si="314"/>
        <v>0</v>
      </c>
      <c r="NNW462" s="143">
        <f t="shared" si="314"/>
        <v>0</v>
      </c>
      <c r="NNX462" s="143">
        <f t="shared" si="314"/>
        <v>0</v>
      </c>
      <c r="NNY462" s="143">
        <f t="shared" si="314"/>
        <v>0</v>
      </c>
      <c r="NNZ462" s="143">
        <f t="shared" si="314"/>
        <v>0</v>
      </c>
      <c r="NOA462" s="143">
        <f t="shared" si="314"/>
        <v>0</v>
      </c>
      <c r="NOB462" s="143">
        <f t="shared" si="314"/>
        <v>0</v>
      </c>
      <c r="NOC462" s="143">
        <f t="shared" si="314"/>
        <v>0</v>
      </c>
      <c r="NOD462" s="143">
        <f t="shared" si="314"/>
        <v>0</v>
      </c>
      <c r="NOE462" s="143">
        <f t="shared" si="314"/>
        <v>0</v>
      </c>
      <c r="NOF462" s="143">
        <f t="shared" si="314"/>
        <v>0</v>
      </c>
      <c r="NOG462" s="143">
        <f t="shared" ref="NOG462:NQR462" si="315">NOG438</f>
        <v>0</v>
      </c>
      <c r="NOH462" s="143">
        <f t="shared" si="315"/>
        <v>0</v>
      </c>
      <c r="NOI462" s="143">
        <f t="shared" si="315"/>
        <v>0</v>
      </c>
      <c r="NOJ462" s="143">
        <f t="shared" si="315"/>
        <v>0</v>
      </c>
      <c r="NOK462" s="143">
        <f t="shared" si="315"/>
        <v>0</v>
      </c>
      <c r="NOL462" s="143">
        <f t="shared" si="315"/>
        <v>0</v>
      </c>
      <c r="NOM462" s="143">
        <f t="shared" si="315"/>
        <v>0</v>
      </c>
      <c r="NON462" s="143">
        <f t="shared" si="315"/>
        <v>0</v>
      </c>
      <c r="NOO462" s="143">
        <f t="shared" si="315"/>
        <v>0</v>
      </c>
      <c r="NOP462" s="143">
        <f t="shared" si="315"/>
        <v>0</v>
      </c>
      <c r="NOQ462" s="143">
        <f t="shared" si="315"/>
        <v>0</v>
      </c>
      <c r="NOR462" s="143">
        <f t="shared" si="315"/>
        <v>0</v>
      </c>
      <c r="NOS462" s="143">
        <f t="shared" si="315"/>
        <v>0</v>
      </c>
      <c r="NOT462" s="143">
        <f t="shared" si="315"/>
        <v>0</v>
      </c>
      <c r="NOU462" s="143">
        <f t="shared" si="315"/>
        <v>0</v>
      </c>
      <c r="NOV462" s="143">
        <f t="shared" si="315"/>
        <v>0</v>
      </c>
      <c r="NOW462" s="143">
        <f t="shared" si="315"/>
        <v>0</v>
      </c>
      <c r="NOX462" s="143">
        <f t="shared" si="315"/>
        <v>0</v>
      </c>
      <c r="NOY462" s="143">
        <f t="shared" si="315"/>
        <v>0</v>
      </c>
      <c r="NOZ462" s="143">
        <f t="shared" si="315"/>
        <v>0</v>
      </c>
      <c r="NPA462" s="143">
        <f t="shared" si="315"/>
        <v>0</v>
      </c>
      <c r="NPB462" s="143">
        <f t="shared" si="315"/>
        <v>0</v>
      </c>
      <c r="NPC462" s="143">
        <f t="shared" si="315"/>
        <v>0</v>
      </c>
      <c r="NPD462" s="143">
        <f t="shared" si="315"/>
        <v>0</v>
      </c>
      <c r="NPE462" s="143">
        <f t="shared" si="315"/>
        <v>0</v>
      </c>
      <c r="NPF462" s="143">
        <f t="shared" si="315"/>
        <v>0</v>
      </c>
      <c r="NPG462" s="143">
        <f t="shared" si="315"/>
        <v>0</v>
      </c>
      <c r="NPH462" s="143">
        <f t="shared" si="315"/>
        <v>0</v>
      </c>
      <c r="NPI462" s="143">
        <f t="shared" si="315"/>
        <v>0</v>
      </c>
      <c r="NPJ462" s="143">
        <f t="shared" si="315"/>
        <v>0</v>
      </c>
      <c r="NPK462" s="143">
        <f t="shared" si="315"/>
        <v>0</v>
      </c>
      <c r="NPL462" s="143">
        <f t="shared" si="315"/>
        <v>0</v>
      </c>
      <c r="NPM462" s="143">
        <f t="shared" si="315"/>
        <v>0</v>
      </c>
      <c r="NPN462" s="143">
        <f t="shared" si="315"/>
        <v>0</v>
      </c>
      <c r="NPO462" s="143">
        <f t="shared" si="315"/>
        <v>0</v>
      </c>
      <c r="NPP462" s="143">
        <f t="shared" si="315"/>
        <v>0</v>
      </c>
      <c r="NPQ462" s="143">
        <f t="shared" si="315"/>
        <v>0</v>
      </c>
      <c r="NPR462" s="143">
        <f t="shared" si="315"/>
        <v>0</v>
      </c>
      <c r="NPS462" s="143">
        <f t="shared" si="315"/>
        <v>0</v>
      </c>
      <c r="NPT462" s="143">
        <f t="shared" si="315"/>
        <v>0</v>
      </c>
      <c r="NPU462" s="143">
        <f t="shared" si="315"/>
        <v>0</v>
      </c>
      <c r="NPV462" s="143">
        <f t="shared" si="315"/>
        <v>0</v>
      </c>
      <c r="NPW462" s="143">
        <f t="shared" si="315"/>
        <v>0</v>
      </c>
      <c r="NPX462" s="143">
        <f t="shared" si="315"/>
        <v>0</v>
      </c>
      <c r="NPY462" s="143">
        <f t="shared" si="315"/>
        <v>0</v>
      </c>
      <c r="NPZ462" s="143">
        <f t="shared" si="315"/>
        <v>0</v>
      </c>
      <c r="NQA462" s="143">
        <f t="shared" si="315"/>
        <v>0</v>
      </c>
      <c r="NQB462" s="143">
        <f t="shared" si="315"/>
        <v>0</v>
      </c>
      <c r="NQC462" s="143">
        <f t="shared" si="315"/>
        <v>0</v>
      </c>
      <c r="NQD462" s="143">
        <f t="shared" si="315"/>
        <v>0</v>
      </c>
      <c r="NQE462" s="143">
        <f t="shared" si="315"/>
        <v>0</v>
      </c>
      <c r="NQF462" s="143">
        <f t="shared" si="315"/>
        <v>0</v>
      </c>
      <c r="NQG462" s="143">
        <f t="shared" si="315"/>
        <v>0</v>
      </c>
      <c r="NQH462" s="143">
        <f t="shared" si="315"/>
        <v>0</v>
      </c>
      <c r="NQI462" s="143">
        <f t="shared" si="315"/>
        <v>0</v>
      </c>
      <c r="NQJ462" s="143">
        <f t="shared" si="315"/>
        <v>0</v>
      </c>
      <c r="NQK462" s="143">
        <f t="shared" si="315"/>
        <v>0</v>
      </c>
      <c r="NQL462" s="143">
        <f t="shared" si="315"/>
        <v>0</v>
      </c>
      <c r="NQM462" s="143">
        <f t="shared" si="315"/>
        <v>0</v>
      </c>
      <c r="NQN462" s="143">
        <f t="shared" si="315"/>
        <v>0</v>
      </c>
      <c r="NQO462" s="143">
        <f t="shared" si="315"/>
        <v>0</v>
      </c>
      <c r="NQP462" s="143">
        <f t="shared" si="315"/>
        <v>0</v>
      </c>
      <c r="NQQ462" s="143">
        <f t="shared" si="315"/>
        <v>0</v>
      </c>
      <c r="NQR462" s="143">
        <f t="shared" si="315"/>
        <v>0</v>
      </c>
      <c r="NQS462" s="143">
        <f t="shared" ref="NQS462:NTD462" si="316">NQS438</f>
        <v>0</v>
      </c>
      <c r="NQT462" s="143">
        <f t="shared" si="316"/>
        <v>0</v>
      </c>
      <c r="NQU462" s="143">
        <f t="shared" si="316"/>
        <v>0</v>
      </c>
      <c r="NQV462" s="143">
        <f t="shared" si="316"/>
        <v>0</v>
      </c>
      <c r="NQW462" s="143">
        <f t="shared" si="316"/>
        <v>0</v>
      </c>
      <c r="NQX462" s="143">
        <f t="shared" si="316"/>
        <v>0</v>
      </c>
      <c r="NQY462" s="143">
        <f t="shared" si="316"/>
        <v>0</v>
      </c>
      <c r="NQZ462" s="143">
        <f t="shared" si="316"/>
        <v>0</v>
      </c>
      <c r="NRA462" s="143">
        <f t="shared" si="316"/>
        <v>0</v>
      </c>
      <c r="NRB462" s="143">
        <f t="shared" si="316"/>
        <v>0</v>
      </c>
      <c r="NRC462" s="143">
        <f t="shared" si="316"/>
        <v>0</v>
      </c>
      <c r="NRD462" s="143">
        <f t="shared" si="316"/>
        <v>0</v>
      </c>
      <c r="NRE462" s="143">
        <f t="shared" si="316"/>
        <v>0</v>
      </c>
      <c r="NRF462" s="143">
        <f t="shared" si="316"/>
        <v>0</v>
      </c>
      <c r="NRG462" s="143">
        <f t="shared" si="316"/>
        <v>0</v>
      </c>
      <c r="NRH462" s="143">
        <f t="shared" si="316"/>
        <v>0</v>
      </c>
      <c r="NRI462" s="143">
        <f t="shared" si="316"/>
        <v>0</v>
      </c>
      <c r="NRJ462" s="143">
        <f t="shared" si="316"/>
        <v>0</v>
      </c>
      <c r="NRK462" s="143">
        <f t="shared" si="316"/>
        <v>0</v>
      </c>
      <c r="NRL462" s="143">
        <f t="shared" si="316"/>
        <v>0</v>
      </c>
      <c r="NRM462" s="143">
        <f t="shared" si="316"/>
        <v>0</v>
      </c>
      <c r="NRN462" s="143">
        <f t="shared" si="316"/>
        <v>0</v>
      </c>
      <c r="NRO462" s="143">
        <f t="shared" si="316"/>
        <v>0</v>
      </c>
      <c r="NRP462" s="143">
        <f t="shared" si="316"/>
        <v>0</v>
      </c>
      <c r="NRQ462" s="143">
        <f t="shared" si="316"/>
        <v>0</v>
      </c>
      <c r="NRR462" s="143">
        <f t="shared" si="316"/>
        <v>0</v>
      </c>
      <c r="NRS462" s="143">
        <f t="shared" si="316"/>
        <v>0</v>
      </c>
      <c r="NRT462" s="143">
        <f t="shared" si="316"/>
        <v>0</v>
      </c>
      <c r="NRU462" s="143">
        <f t="shared" si="316"/>
        <v>0</v>
      </c>
      <c r="NRV462" s="143">
        <f t="shared" si="316"/>
        <v>0</v>
      </c>
      <c r="NRW462" s="143">
        <f t="shared" si="316"/>
        <v>0</v>
      </c>
      <c r="NRX462" s="143">
        <f t="shared" si="316"/>
        <v>0</v>
      </c>
      <c r="NRY462" s="143">
        <f t="shared" si="316"/>
        <v>0</v>
      </c>
      <c r="NRZ462" s="143">
        <f t="shared" si="316"/>
        <v>0</v>
      </c>
      <c r="NSA462" s="143">
        <f t="shared" si="316"/>
        <v>0</v>
      </c>
      <c r="NSB462" s="143">
        <f t="shared" si="316"/>
        <v>0</v>
      </c>
      <c r="NSC462" s="143">
        <f t="shared" si="316"/>
        <v>0</v>
      </c>
      <c r="NSD462" s="143">
        <f t="shared" si="316"/>
        <v>0</v>
      </c>
      <c r="NSE462" s="143">
        <f t="shared" si="316"/>
        <v>0</v>
      </c>
      <c r="NSF462" s="143">
        <f t="shared" si="316"/>
        <v>0</v>
      </c>
      <c r="NSG462" s="143">
        <f t="shared" si="316"/>
        <v>0</v>
      </c>
      <c r="NSH462" s="143">
        <f t="shared" si="316"/>
        <v>0</v>
      </c>
      <c r="NSI462" s="143">
        <f t="shared" si="316"/>
        <v>0</v>
      </c>
      <c r="NSJ462" s="143">
        <f t="shared" si="316"/>
        <v>0</v>
      </c>
      <c r="NSK462" s="143">
        <f t="shared" si="316"/>
        <v>0</v>
      </c>
      <c r="NSL462" s="143">
        <f t="shared" si="316"/>
        <v>0</v>
      </c>
      <c r="NSM462" s="143">
        <f t="shared" si="316"/>
        <v>0</v>
      </c>
      <c r="NSN462" s="143">
        <f t="shared" si="316"/>
        <v>0</v>
      </c>
      <c r="NSO462" s="143">
        <f t="shared" si="316"/>
        <v>0</v>
      </c>
      <c r="NSP462" s="143">
        <f t="shared" si="316"/>
        <v>0</v>
      </c>
      <c r="NSQ462" s="143">
        <f t="shared" si="316"/>
        <v>0</v>
      </c>
      <c r="NSR462" s="143">
        <f t="shared" si="316"/>
        <v>0</v>
      </c>
      <c r="NSS462" s="143">
        <f t="shared" si="316"/>
        <v>0</v>
      </c>
      <c r="NST462" s="143">
        <f t="shared" si="316"/>
        <v>0</v>
      </c>
      <c r="NSU462" s="143">
        <f t="shared" si="316"/>
        <v>0</v>
      </c>
      <c r="NSV462" s="143">
        <f t="shared" si="316"/>
        <v>0</v>
      </c>
      <c r="NSW462" s="143">
        <f t="shared" si="316"/>
        <v>0</v>
      </c>
      <c r="NSX462" s="143">
        <f t="shared" si="316"/>
        <v>0</v>
      </c>
      <c r="NSY462" s="143">
        <f t="shared" si="316"/>
        <v>0</v>
      </c>
      <c r="NSZ462" s="143">
        <f t="shared" si="316"/>
        <v>0</v>
      </c>
      <c r="NTA462" s="143">
        <f t="shared" si="316"/>
        <v>0</v>
      </c>
      <c r="NTB462" s="143">
        <f t="shared" si="316"/>
        <v>0</v>
      </c>
      <c r="NTC462" s="143">
        <f t="shared" si="316"/>
        <v>0</v>
      </c>
      <c r="NTD462" s="143">
        <f t="shared" si="316"/>
        <v>0</v>
      </c>
      <c r="NTE462" s="143">
        <f t="shared" ref="NTE462:NVP462" si="317">NTE438</f>
        <v>0</v>
      </c>
      <c r="NTF462" s="143">
        <f t="shared" si="317"/>
        <v>0</v>
      </c>
      <c r="NTG462" s="143">
        <f t="shared" si="317"/>
        <v>0</v>
      </c>
      <c r="NTH462" s="143">
        <f t="shared" si="317"/>
        <v>0</v>
      </c>
      <c r="NTI462" s="143">
        <f t="shared" si="317"/>
        <v>0</v>
      </c>
      <c r="NTJ462" s="143">
        <f t="shared" si="317"/>
        <v>0</v>
      </c>
      <c r="NTK462" s="143">
        <f t="shared" si="317"/>
        <v>0</v>
      </c>
      <c r="NTL462" s="143">
        <f t="shared" si="317"/>
        <v>0</v>
      </c>
      <c r="NTM462" s="143">
        <f t="shared" si="317"/>
        <v>0</v>
      </c>
      <c r="NTN462" s="143">
        <f t="shared" si="317"/>
        <v>0</v>
      </c>
      <c r="NTO462" s="143">
        <f t="shared" si="317"/>
        <v>0</v>
      </c>
      <c r="NTP462" s="143">
        <f t="shared" si="317"/>
        <v>0</v>
      </c>
      <c r="NTQ462" s="143">
        <f t="shared" si="317"/>
        <v>0</v>
      </c>
      <c r="NTR462" s="143">
        <f t="shared" si="317"/>
        <v>0</v>
      </c>
      <c r="NTS462" s="143">
        <f t="shared" si="317"/>
        <v>0</v>
      </c>
      <c r="NTT462" s="143">
        <f t="shared" si="317"/>
        <v>0</v>
      </c>
      <c r="NTU462" s="143">
        <f t="shared" si="317"/>
        <v>0</v>
      </c>
      <c r="NTV462" s="143">
        <f t="shared" si="317"/>
        <v>0</v>
      </c>
      <c r="NTW462" s="143">
        <f t="shared" si="317"/>
        <v>0</v>
      </c>
      <c r="NTX462" s="143">
        <f t="shared" si="317"/>
        <v>0</v>
      </c>
      <c r="NTY462" s="143">
        <f t="shared" si="317"/>
        <v>0</v>
      </c>
      <c r="NTZ462" s="143">
        <f t="shared" si="317"/>
        <v>0</v>
      </c>
      <c r="NUA462" s="143">
        <f t="shared" si="317"/>
        <v>0</v>
      </c>
      <c r="NUB462" s="143">
        <f t="shared" si="317"/>
        <v>0</v>
      </c>
      <c r="NUC462" s="143">
        <f t="shared" si="317"/>
        <v>0</v>
      </c>
      <c r="NUD462" s="143">
        <f t="shared" si="317"/>
        <v>0</v>
      </c>
      <c r="NUE462" s="143">
        <f t="shared" si="317"/>
        <v>0</v>
      </c>
      <c r="NUF462" s="143">
        <f t="shared" si="317"/>
        <v>0</v>
      </c>
      <c r="NUG462" s="143">
        <f t="shared" si="317"/>
        <v>0</v>
      </c>
      <c r="NUH462" s="143">
        <f t="shared" si="317"/>
        <v>0</v>
      </c>
      <c r="NUI462" s="143">
        <f t="shared" si="317"/>
        <v>0</v>
      </c>
      <c r="NUJ462" s="143">
        <f t="shared" si="317"/>
        <v>0</v>
      </c>
      <c r="NUK462" s="143">
        <f t="shared" si="317"/>
        <v>0</v>
      </c>
      <c r="NUL462" s="143">
        <f t="shared" si="317"/>
        <v>0</v>
      </c>
      <c r="NUM462" s="143">
        <f t="shared" si="317"/>
        <v>0</v>
      </c>
      <c r="NUN462" s="143">
        <f t="shared" si="317"/>
        <v>0</v>
      </c>
      <c r="NUO462" s="143">
        <f t="shared" si="317"/>
        <v>0</v>
      </c>
      <c r="NUP462" s="143">
        <f t="shared" si="317"/>
        <v>0</v>
      </c>
      <c r="NUQ462" s="143">
        <f t="shared" si="317"/>
        <v>0</v>
      </c>
      <c r="NUR462" s="143">
        <f t="shared" si="317"/>
        <v>0</v>
      </c>
      <c r="NUS462" s="143">
        <f t="shared" si="317"/>
        <v>0</v>
      </c>
      <c r="NUT462" s="143">
        <f t="shared" si="317"/>
        <v>0</v>
      </c>
      <c r="NUU462" s="143">
        <f t="shared" si="317"/>
        <v>0</v>
      </c>
      <c r="NUV462" s="143">
        <f t="shared" si="317"/>
        <v>0</v>
      </c>
      <c r="NUW462" s="143">
        <f t="shared" si="317"/>
        <v>0</v>
      </c>
      <c r="NUX462" s="143">
        <f t="shared" si="317"/>
        <v>0</v>
      </c>
      <c r="NUY462" s="143">
        <f t="shared" si="317"/>
        <v>0</v>
      </c>
      <c r="NUZ462" s="143">
        <f t="shared" si="317"/>
        <v>0</v>
      </c>
      <c r="NVA462" s="143">
        <f t="shared" si="317"/>
        <v>0</v>
      </c>
      <c r="NVB462" s="143">
        <f t="shared" si="317"/>
        <v>0</v>
      </c>
      <c r="NVC462" s="143">
        <f t="shared" si="317"/>
        <v>0</v>
      </c>
      <c r="NVD462" s="143">
        <f t="shared" si="317"/>
        <v>0</v>
      </c>
      <c r="NVE462" s="143">
        <f t="shared" si="317"/>
        <v>0</v>
      </c>
      <c r="NVF462" s="143">
        <f t="shared" si="317"/>
        <v>0</v>
      </c>
      <c r="NVG462" s="143">
        <f t="shared" si="317"/>
        <v>0</v>
      </c>
      <c r="NVH462" s="143">
        <f t="shared" si="317"/>
        <v>0</v>
      </c>
      <c r="NVI462" s="143">
        <f t="shared" si="317"/>
        <v>0</v>
      </c>
      <c r="NVJ462" s="143">
        <f t="shared" si="317"/>
        <v>0</v>
      </c>
      <c r="NVK462" s="143">
        <f t="shared" si="317"/>
        <v>0</v>
      </c>
      <c r="NVL462" s="143">
        <f t="shared" si="317"/>
        <v>0</v>
      </c>
      <c r="NVM462" s="143">
        <f t="shared" si="317"/>
        <v>0</v>
      </c>
      <c r="NVN462" s="143">
        <f t="shared" si="317"/>
        <v>0</v>
      </c>
      <c r="NVO462" s="143">
        <f t="shared" si="317"/>
        <v>0</v>
      </c>
      <c r="NVP462" s="143">
        <f t="shared" si="317"/>
        <v>0</v>
      </c>
      <c r="NVQ462" s="143">
        <f t="shared" ref="NVQ462:NYB462" si="318">NVQ438</f>
        <v>0</v>
      </c>
      <c r="NVR462" s="143">
        <f t="shared" si="318"/>
        <v>0</v>
      </c>
      <c r="NVS462" s="143">
        <f t="shared" si="318"/>
        <v>0</v>
      </c>
      <c r="NVT462" s="143">
        <f t="shared" si="318"/>
        <v>0</v>
      </c>
      <c r="NVU462" s="143">
        <f t="shared" si="318"/>
        <v>0</v>
      </c>
      <c r="NVV462" s="143">
        <f t="shared" si="318"/>
        <v>0</v>
      </c>
      <c r="NVW462" s="143">
        <f t="shared" si="318"/>
        <v>0</v>
      </c>
      <c r="NVX462" s="143">
        <f t="shared" si="318"/>
        <v>0</v>
      </c>
      <c r="NVY462" s="143">
        <f t="shared" si="318"/>
        <v>0</v>
      </c>
      <c r="NVZ462" s="143">
        <f t="shared" si="318"/>
        <v>0</v>
      </c>
      <c r="NWA462" s="143">
        <f t="shared" si="318"/>
        <v>0</v>
      </c>
      <c r="NWB462" s="143">
        <f t="shared" si="318"/>
        <v>0</v>
      </c>
      <c r="NWC462" s="143">
        <f t="shared" si="318"/>
        <v>0</v>
      </c>
      <c r="NWD462" s="143">
        <f t="shared" si="318"/>
        <v>0</v>
      </c>
      <c r="NWE462" s="143">
        <f t="shared" si="318"/>
        <v>0</v>
      </c>
      <c r="NWF462" s="143">
        <f t="shared" si="318"/>
        <v>0</v>
      </c>
      <c r="NWG462" s="143">
        <f t="shared" si="318"/>
        <v>0</v>
      </c>
      <c r="NWH462" s="143">
        <f t="shared" si="318"/>
        <v>0</v>
      </c>
      <c r="NWI462" s="143">
        <f t="shared" si="318"/>
        <v>0</v>
      </c>
      <c r="NWJ462" s="143">
        <f t="shared" si="318"/>
        <v>0</v>
      </c>
      <c r="NWK462" s="143">
        <f t="shared" si="318"/>
        <v>0</v>
      </c>
      <c r="NWL462" s="143">
        <f t="shared" si="318"/>
        <v>0</v>
      </c>
      <c r="NWM462" s="143">
        <f t="shared" si="318"/>
        <v>0</v>
      </c>
      <c r="NWN462" s="143">
        <f t="shared" si="318"/>
        <v>0</v>
      </c>
      <c r="NWO462" s="143">
        <f t="shared" si="318"/>
        <v>0</v>
      </c>
      <c r="NWP462" s="143">
        <f t="shared" si="318"/>
        <v>0</v>
      </c>
      <c r="NWQ462" s="143">
        <f t="shared" si="318"/>
        <v>0</v>
      </c>
      <c r="NWR462" s="143">
        <f t="shared" si="318"/>
        <v>0</v>
      </c>
      <c r="NWS462" s="143">
        <f t="shared" si="318"/>
        <v>0</v>
      </c>
      <c r="NWT462" s="143">
        <f t="shared" si="318"/>
        <v>0</v>
      </c>
      <c r="NWU462" s="143">
        <f t="shared" si="318"/>
        <v>0</v>
      </c>
      <c r="NWV462" s="143">
        <f t="shared" si="318"/>
        <v>0</v>
      </c>
      <c r="NWW462" s="143">
        <f t="shared" si="318"/>
        <v>0</v>
      </c>
      <c r="NWX462" s="143">
        <f t="shared" si="318"/>
        <v>0</v>
      </c>
      <c r="NWY462" s="143">
        <f t="shared" si="318"/>
        <v>0</v>
      </c>
      <c r="NWZ462" s="143">
        <f t="shared" si="318"/>
        <v>0</v>
      </c>
      <c r="NXA462" s="143">
        <f t="shared" si="318"/>
        <v>0</v>
      </c>
      <c r="NXB462" s="143">
        <f t="shared" si="318"/>
        <v>0</v>
      </c>
      <c r="NXC462" s="143">
        <f t="shared" si="318"/>
        <v>0</v>
      </c>
      <c r="NXD462" s="143">
        <f t="shared" si="318"/>
        <v>0</v>
      </c>
      <c r="NXE462" s="143">
        <f t="shared" si="318"/>
        <v>0</v>
      </c>
      <c r="NXF462" s="143">
        <f t="shared" si="318"/>
        <v>0</v>
      </c>
      <c r="NXG462" s="143">
        <f t="shared" si="318"/>
        <v>0</v>
      </c>
      <c r="NXH462" s="143">
        <f t="shared" si="318"/>
        <v>0</v>
      </c>
      <c r="NXI462" s="143">
        <f t="shared" si="318"/>
        <v>0</v>
      </c>
      <c r="NXJ462" s="143">
        <f t="shared" si="318"/>
        <v>0</v>
      </c>
      <c r="NXK462" s="143">
        <f t="shared" si="318"/>
        <v>0</v>
      </c>
      <c r="NXL462" s="143">
        <f t="shared" si="318"/>
        <v>0</v>
      </c>
      <c r="NXM462" s="143">
        <f t="shared" si="318"/>
        <v>0</v>
      </c>
      <c r="NXN462" s="143">
        <f t="shared" si="318"/>
        <v>0</v>
      </c>
      <c r="NXO462" s="143">
        <f t="shared" si="318"/>
        <v>0</v>
      </c>
      <c r="NXP462" s="143">
        <f t="shared" si="318"/>
        <v>0</v>
      </c>
      <c r="NXQ462" s="143">
        <f t="shared" si="318"/>
        <v>0</v>
      </c>
      <c r="NXR462" s="143">
        <f t="shared" si="318"/>
        <v>0</v>
      </c>
      <c r="NXS462" s="143">
        <f t="shared" si="318"/>
        <v>0</v>
      </c>
      <c r="NXT462" s="143">
        <f t="shared" si="318"/>
        <v>0</v>
      </c>
      <c r="NXU462" s="143">
        <f t="shared" si="318"/>
        <v>0</v>
      </c>
      <c r="NXV462" s="143">
        <f t="shared" si="318"/>
        <v>0</v>
      </c>
      <c r="NXW462" s="143">
        <f t="shared" si="318"/>
        <v>0</v>
      </c>
      <c r="NXX462" s="143">
        <f t="shared" si="318"/>
        <v>0</v>
      </c>
      <c r="NXY462" s="143">
        <f t="shared" si="318"/>
        <v>0</v>
      </c>
      <c r="NXZ462" s="143">
        <f t="shared" si="318"/>
        <v>0</v>
      </c>
      <c r="NYA462" s="143">
        <f t="shared" si="318"/>
        <v>0</v>
      </c>
      <c r="NYB462" s="143">
        <f t="shared" si="318"/>
        <v>0</v>
      </c>
      <c r="NYC462" s="143">
        <f t="shared" ref="NYC462:OAN462" si="319">NYC438</f>
        <v>0</v>
      </c>
      <c r="NYD462" s="143">
        <f t="shared" si="319"/>
        <v>0</v>
      </c>
      <c r="NYE462" s="143">
        <f t="shared" si="319"/>
        <v>0</v>
      </c>
      <c r="NYF462" s="143">
        <f t="shared" si="319"/>
        <v>0</v>
      </c>
      <c r="NYG462" s="143">
        <f t="shared" si="319"/>
        <v>0</v>
      </c>
      <c r="NYH462" s="143">
        <f t="shared" si="319"/>
        <v>0</v>
      </c>
      <c r="NYI462" s="143">
        <f t="shared" si="319"/>
        <v>0</v>
      </c>
      <c r="NYJ462" s="143">
        <f t="shared" si="319"/>
        <v>0</v>
      </c>
      <c r="NYK462" s="143">
        <f t="shared" si="319"/>
        <v>0</v>
      </c>
      <c r="NYL462" s="143">
        <f t="shared" si="319"/>
        <v>0</v>
      </c>
      <c r="NYM462" s="143">
        <f t="shared" si="319"/>
        <v>0</v>
      </c>
      <c r="NYN462" s="143">
        <f t="shared" si="319"/>
        <v>0</v>
      </c>
      <c r="NYO462" s="143">
        <f t="shared" si="319"/>
        <v>0</v>
      </c>
      <c r="NYP462" s="143">
        <f t="shared" si="319"/>
        <v>0</v>
      </c>
      <c r="NYQ462" s="143">
        <f t="shared" si="319"/>
        <v>0</v>
      </c>
      <c r="NYR462" s="143">
        <f t="shared" si="319"/>
        <v>0</v>
      </c>
      <c r="NYS462" s="143">
        <f t="shared" si="319"/>
        <v>0</v>
      </c>
      <c r="NYT462" s="143">
        <f t="shared" si="319"/>
        <v>0</v>
      </c>
      <c r="NYU462" s="143">
        <f t="shared" si="319"/>
        <v>0</v>
      </c>
      <c r="NYV462" s="143">
        <f t="shared" si="319"/>
        <v>0</v>
      </c>
      <c r="NYW462" s="143">
        <f t="shared" si="319"/>
        <v>0</v>
      </c>
      <c r="NYX462" s="143">
        <f t="shared" si="319"/>
        <v>0</v>
      </c>
      <c r="NYY462" s="143">
        <f t="shared" si="319"/>
        <v>0</v>
      </c>
      <c r="NYZ462" s="143">
        <f t="shared" si="319"/>
        <v>0</v>
      </c>
      <c r="NZA462" s="143">
        <f t="shared" si="319"/>
        <v>0</v>
      </c>
      <c r="NZB462" s="143">
        <f t="shared" si="319"/>
        <v>0</v>
      </c>
      <c r="NZC462" s="143">
        <f t="shared" si="319"/>
        <v>0</v>
      </c>
      <c r="NZD462" s="143">
        <f t="shared" si="319"/>
        <v>0</v>
      </c>
      <c r="NZE462" s="143">
        <f t="shared" si="319"/>
        <v>0</v>
      </c>
      <c r="NZF462" s="143">
        <f t="shared" si="319"/>
        <v>0</v>
      </c>
      <c r="NZG462" s="143">
        <f t="shared" si="319"/>
        <v>0</v>
      </c>
      <c r="NZH462" s="143">
        <f t="shared" si="319"/>
        <v>0</v>
      </c>
      <c r="NZI462" s="143">
        <f t="shared" si="319"/>
        <v>0</v>
      </c>
      <c r="NZJ462" s="143">
        <f t="shared" si="319"/>
        <v>0</v>
      </c>
      <c r="NZK462" s="143">
        <f t="shared" si="319"/>
        <v>0</v>
      </c>
      <c r="NZL462" s="143">
        <f t="shared" si="319"/>
        <v>0</v>
      </c>
      <c r="NZM462" s="143">
        <f t="shared" si="319"/>
        <v>0</v>
      </c>
      <c r="NZN462" s="143">
        <f t="shared" si="319"/>
        <v>0</v>
      </c>
      <c r="NZO462" s="143">
        <f t="shared" si="319"/>
        <v>0</v>
      </c>
      <c r="NZP462" s="143">
        <f t="shared" si="319"/>
        <v>0</v>
      </c>
      <c r="NZQ462" s="143">
        <f t="shared" si="319"/>
        <v>0</v>
      </c>
      <c r="NZR462" s="143">
        <f t="shared" si="319"/>
        <v>0</v>
      </c>
      <c r="NZS462" s="143">
        <f t="shared" si="319"/>
        <v>0</v>
      </c>
      <c r="NZT462" s="143">
        <f t="shared" si="319"/>
        <v>0</v>
      </c>
      <c r="NZU462" s="143">
        <f t="shared" si="319"/>
        <v>0</v>
      </c>
      <c r="NZV462" s="143">
        <f t="shared" si="319"/>
        <v>0</v>
      </c>
      <c r="NZW462" s="143">
        <f t="shared" si="319"/>
        <v>0</v>
      </c>
      <c r="NZX462" s="143">
        <f t="shared" si="319"/>
        <v>0</v>
      </c>
      <c r="NZY462" s="143">
        <f t="shared" si="319"/>
        <v>0</v>
      </c>
      <c r="NZZ462" s="143">
        <f t="shared" si="319"/>
        <v>0</v>
      </c>
      <c r="OAA462" s="143">
        <f t="shared" si="319"/>
        <v>0</v>
      </c>
      <c r="OAB462" s="143">
        <f t="shared" si="319"/>
        <v>0</v>
      </c>
      <c r="OAC462" s="143">
        <f t="shared" si="319"/>
        <v>0</v>
      </c>
      <c r="OAD462" s="143">
        <f t="shared" si="319"/>
        <v>0</v>
      </c>
      <c r="OAE462" s="143">
        <f t="shared" si="319"/>
        <v>0</v>
      </c>
      <c r="OAF462" s="143">
        <f t="shared" si="319"/>
        <v>0</v>
      </c>
      <c r="OAG462" s="143">
        <f t="shared" si="319"/>
        <v>0</v>
      </c>
      <c r="OAH462" s="143">
        <f t="shared" si="319"/>
        <v>0</v>
      </c>
      <c r="OAI462" s="143">
        <f t="shared" si="319"/>
        <v>0</v>
      </c>
      <c r="OAJ462" s="143">
        <f t="shared" si="319"/>
        <v>0</v>
      </c>
      <c r="OAK462" s="143">
        <f t="shared" si="319"/>
        <v>0</v>
      </c>
      <c r="OAL462" s="143">
        <f t="shared" si="319"/>
        <v>0</v>
      </c>
      <c r="OAM462" s="143">
        <f t="shared" si="319"/>
        <v>0</v>
      </c>
      <c r="OAN462" s="143">
        <f t="shared" si="319"/>
        <v>0</v>
      </c>
      <c r="OAO462" s="143">
        <f t="shared" ref="OAO462:OCZ462" si="320">OAO438</f>
        <v>0</v>
      </c>
      <c r="OAP462" s="143">
        <f t="shared" si="320"/>
        <v>0</v>
      </c>
      <c r="OAQ462" s="143">
        <f t="shared" si="320"/>
        <v>0</v>
      </c>
      <c r="OAR462" s="143">
        <f t="shared" si="320"/>
        <v>0</v>
      </c>
      <c r="OAS462" s="143">
        <f t="shared" si="320"/>
        <v>0</v>
      </c>
      <c r="OAT462" s="143">
        <f t="shared" si="320"/>
        <v>0</v>
      </c>
      <c r="OAU462" s="143">
        <f t="shared" si="320"/>
        <v>0</v>
      </c>
      <c r="OAV462" s="143">
        <f t="shared" si="320"/>
        <v>0</v>
      </c>
      <c r="OAW462" s="143">
        <f t="shared" si="320"/>
        <v>0</v>
      </c>
      <c r="OAX462" s="143">
        <f t="shared" si="320"/>
        <v>0</v>
      </c>
      <c r="OAY462" s="143">
        <f t="shared" si="320"/>
        <v>0</v>
      </c>
      <c r="OAZ462" s="143">
        <f t="shared" si="320"/>
        <v>0</v>
      </c>
      <c r="OBA462" s="143">
        <f t="shared" si="320"/>
        <v>0</v>
      </c>
      <c r="OBB462" s="143">
        <f t="shared" si="320"/>
        <v>0</v>
      </c>
      <c r="OBC462" s="143">
        <f t="shared" si="320"/>
        <v>0</v>
      </c>
      <c r="OBD462" s="143">
        <f t="shared" si="320"/>
        <v>0</v>
      </c>
      <c r="OBE462" s="143">
        <f t="shared" si="320"/>
        <v>0</v>
      </c>
      <c r="OBF462" s="143">
        <f t="shared" si="320"/>
        <v>0</v>
      </c>
      <c r="OBG462" s="143">
        <f t="shared" si="320"/>
        <v>0</v>
      </c>
      <c r="OBH462" s="143">
        <f t="shared" si="320"/>
        <v>0</v>
      </c>
      <c r="OBI462" s="143">
        <f t="shared" si="320"/>
        <v>0</v>
      </c>
      <c r="OBJ462" s="143">
        <f t="shared" si="320"/>
        <v>0</v>
      </c>
      <c r="OBK462" s="143">
        <f t="shared" si="320"/>
        <v>0</v>
      </c>
      <c r="OBL462" s="143">
        <f t="shared" si="320"/>
        <v>0</v>
      </c>
      <c r="OBM462" s="143">
        <f t="shared" si="320"/>
        <v>0</v>
      </c>
      <c r="OBN462" s="143">
        <f t="shared" si="320"/>
        <v>0</v>
      </c>
      <c r="OBO462" s="143">
        <f t="shared" si="320"/>
        <v>0</v>
      </c>
      <c r="OBP462" s="143">
        <f t="shared" si="320"/>
        <v>0</v>
      </c>
      <c r="OBQ462" s="143">
        <f t="shared" si="320"/>
        <v>0</v>
      </c>
      <c r="OBR462" s="143">
        <f t="shared" si="320"/>
        <v>0</v>
      </c>
      <c r="OBS462" s="143">
        <f t="shared" si="320"/>
        <v>0</v>
      </c>
      <c r="OBT462" s="143">
        <f t="shared" si="320"/>
        <v>0</v>
      </c>
      <c r="OBU462" s="143">
        <f t="shared" si="320"/>
        <v>0</v>
      </c>
      <c r="OBV462" s="143">
        <f t="shared" si="320"/>
        <v>0</v>
      </c>
      <c r="OBW462" s="143">
        <f t="shared" si="320"/>
        <v>0</v>
      </c>
      <c r="OBX462" s="143">
        <f t="shared" si="320"/>
        <v>0</v>
      </c>
      <c r="OBY462" s="143">
        <f t="shared" si="320"/>
        <v>0</v>
      </c>
      <c r="OBZ462" s="143">
        <f t="shared" si="320"/>
        <v>0</v>
      </c>
      <c r="OCA462" s="143">
        <f t="shared" si="320"/>
        <v>0</v>
      </c>
      <c r="OCB462" s="143">
        <f t="shared" si="320"/>
        <v>0</v>
      </c>
      <c r="OCC462" s="143">
        <f t="shared" si="320"/>
        <v>0</v>
      </c>
      <c r="OCD462" s="143">
        <f t="shared" si="320"/>
        <v>0</v>
      </c>
      <c r="OCE462" s="143">
        <f t="shared" si="320"/>
        <v>0</v>
      </c>
      <c r="OCF462" s="143">
        <f t="shared" si="320"/>
        <v>0</v>
      </c>
      <c r="OCG462" s="143">
        <f t="shared" si="320"/>
        <v>0</v>
      </c>
      <c r="OCH462" s="143">
        <f t="shared" si="320"/>
        <v>0</v>
      </c>
      <c r="OCI462" s="143">
        <f t="shared" si="320"/>
        <v>0</v>
      </c>
      <c r="OCJ462" s="143">
        <f t="shared" si="320"/>
        <v>0</v>
      </c>
      <c r="OCK462" s="143">
        <f t="shared" si="320"/>
        <v>0</v>
      </c>
      <c r="OCL462" s="143">
        <f t="shared" si="320"/>
        <v>0</v>
      </c>
      <c r="OCM462" s="143">
        <f t="shared" si="320"/>
        <v>0</v>
      </c>
      <c r="OCN462" s="143">
        <f t="shared" si="320"/>
        <v>0</v>
      </c>
      <c r="OCO462" s="143">
        <f t="shared" si="320"/>
        <v>0</v>
      </c>
      <c r="OCP462" s="143">
        <f t="shared" si="320"/>
        <v>0</v>
      </c>
      <c r="OCQ462" s="143">
        <f t="shared" si="320"/>
        <v>0</v>
      </c>
      <c r="OCR462" s="143">
        <f t="shared" si="320"/>
        <v>0</v>
      </c>
      <c r="OCS462" s="143">
        <f t="shared" si="320"/>
        <v>0</v>
      </c>
      <c r="OCT462" s="143">
        <f t="shared" si="320"/>
        <v>0</v>
      </c>
      <c r="OCU462" s="143">
        <f t="shared" si="320"/>
        <v>0</v>
      </c>
      <c r="OCV462" s="143">
        <f t="shared" si="320"/>
        <v>0</v>
      </c>
      <c r="OCW462" s="143">
        <f t="shared" si="320"/>
        <v>0</v>
      </c>
      <c r="OCX462" s="143">
        <f t="shared" si="320"/>
        <v>0</v>
      </c>
      <c r="OCY462" s="143">
        <f t="shared" si="320"/>
        <v>0</v>
      </c>
      <c r="OCZ462" s="143">
        <f t="shared" si="320"/>
        <v>0</v>
      </c>
      <c r="ODA462" s="143">
        <f t="shared" ref="ODA462:OFL462" si="321">ODA438</f>
        <v>0</v>
      </c>
      <c r="ODB462" s="143">
        <f t="shared" si="321"/>
        <v>0</v>
      </c>
      <c r="ODC462" s="143">
        <f t="shared" si="321"/>
        <v>0</v>
      </c>
      <c r="ODD462" s="143">
        <f t="shared" si="321"/>
        <v>0</v>
      </c>
      <c r="ODE462" s="143">
        <f t="shared" si="321"/>
        <v>0</v>
      </c>
      <c r="ODF462" s="143">
        <f t="shared" si="321"/>
        <v>0</v>
      </c>
      <c r="ODG462" s="143">
        <f t="shared" si="321"/>
        <v>0</v>
      </c>
      <c r="ODH462" s="143">
        <f t="shared" si="321"/>
        <v>0</v>
      </c>
      <c r="ODI462" s="143">
        <f t="shared" si="321"/>
        <v>0</v>
      </c>
      <c r="ODJ462" s="143">
        <f t="shared" si="321"/>
        <v>0</v>
      </c>
      <c r="ODK462" s="143">
        <f t="shared" si="321"/>
        <v>0</v>
      </c>
      <c r="ODL462" s="143">
        <f t="shared" si="321"/>
        <v>0</v>
      </c>
      <c r="ODM462" s="143">
        <f t="shared" si="321"/>
        <v>0</v>
      </c>
      <c r="ODN462" s="143">
        <f t="shared" si="321"/>
        <v>0</v>
      </c>
      <c r="ODO462" s="143">
        <f t="shared" si="321"/>
        <v>0</v>
      </c>
      <c r="ODP462" s="143">
        <f t="shared" si="321"/>
        <v>0</v>
      </c>
      <c r="ODQ462" s="143">
        <f t="shared" si="321"/>
        <v>0</v>
      </c>
      <c r="ODR462" s="143">
        <f t="shared" si="321"/>
        <v>0</v>
      </c>
      <c r="ODS462" s="143">
        <f t="shared" si="321"/>
        <v>0</v>
      </c>
      <c r="ODT462" s="143">
        <f t="shared" si="321"/>
        <v>0</v>
      </c>
      <c r="ODU462" s="143">
        <f t="shared" si="321"/>
        <v>0</v>
      </c>
      <c r="ODV462" s="143">
        <f t="shared" si="321"/>
        <v>0</v>
      </c>
      <c r="ODW462" s="143">
        <f t="shared" si="321"/>
        <v>0</v>
      </c>
      <c r="ODX462" s="143">
        <f t="shared" si="321"/>
        <v>0</v>
      </c>
      <c r="ODY462" s="143">
        <f t="shared" si="321"/>
        <v>0</v>
      </c>
      <c r="ODZ462" s="143">
        <f t="shared" si="321"/>
        <v>0</v>
      </c>
      <c r="OEA462" s="143">
        <f t="shared" si="321"/>
        <v>0</v>
      </c>
      <c r="OEB462" s="143">
        <f t="shared" si="321"/>
        <v>0</v>
      </c>
      <c r="OEC462" s="143">
        <f t="shared" si="321"/>
        <v>0</v>
      </c>
      <c r="OED462" s="143">
        <f t="shared" si="321"/>
        <v>0</v>
      </c>
      <c r="OEE462" s="143">
        <f t="shared" si="321"/>
        <v>0</v>
      </c>
      <c r="OEF462" s="143">
        <f t="shared" si="321"/>
        <v>0</v>
      </c>
      <c r="OEG462" s="143">
        <f t="shared" si="321"/>
        <v>0</v>
      </c>
      <c r="OEH462" s="143">
        <f t="shared" si="321"/>
        <v>0</v>
      </c>
      <c r="OEI462" s="143">
        <f t="shared" si="321"/>
        <v>0</v>
      </c>
      <c r="OEJ462" s="143">
        <f t="shared" si="321"/>
        <v>0</v>
      </c>
      <c r="OEK462" s="143">
        <f t="shared" si="321"/>
        <v>0</v>
      </c>
      <c r="OEL462" s="143">
        <f t="shared" si="321"/>
        <v>0</v>
      </c>
      <c r="OEM462" s="143">
        <f t="shared" si="321"/>
        <v>0</v>
      </c>
      <c r="OEN462" s="143">
        <f t="shared" si="321"/>
        <v>0</v>
      </c>
      <c r="OEO462" s="143">
        <f t="shared" si="321"/>
        <v>0</v>
      </c>
      <c r="OEP462" s="143">
        <f t="shared" si="321"/>
        <v>0</v>
      </c>
      <c r="OEQ462" s="143">
        <f t="shared" si="321"/>
        <v>0</v>
      </c>
      <c r="OER462" s="143">
        <f t="shared" si="321"/>
        <v>0</v>
      </c>
      <c r="OES462" s="143">
        <f t="shared" si="321"/>
        <v>0</v>
      </c>
      <c r="OET462" s="143">
        <f t="shared" si="321"/>
        <v>0</v>
      </c>
      <c r="OEU462" s="143">
        <f t="shared" si="321"/>
        <v>0</v>
      </c>
      <c r="OEV462" s="143">
        <f t="shared" si="321"/>
        <v>0</v>
      </c>
      <c r="OEW462" s="143">
        <f t="shared" si="321"/>
        <v>0</v>
      </c>
      <c r="OEX462" s="143">
        <f t="shared" si="321"/>
        <v>0</v>
      </c>
      <c r="OEY462" s="143">
        <f t="shared" si="321"/>
        <v>0</v>
      </c>
      <c r="OEZ462" s="143">
        <f t="shared" si="321"/>
        <v>0</v>
      </c>
      <c r="OFA462" s="143">
        <f t="shared" si="321"/>
        <v>0</v>
      </c>
      <c r="OFB462" s="143">
        <f t="shared" si="321"/>
        <v>0</v>
      </c>
      <c r="OFC462" s="143">
        <f t="shared" si="321"/>
        <v>0</v>
      </c>
      <c r="OFD462" s="143">
        <f t="shared" si="321"/>
        <v>0</v>
      </c>
      <c r="OFE462" s="143">
        <f t="shared" si="321"/>
        <v>0</v>
      </c>
      <c r="OFF462" s="143">
        <f t="shared" si="321"/>
        <v>0</v>
      </c>
      <c r="OFG462" s="143">
        <f t="shared" si="321"/>
        <v>0</v>
      </c>
      <c r="OFH462" s="143">
        <f t="shared" si="321"/>
        <v>0</v>
      </c>
      <c r="OFI462" s="143">
        <f t="shared" si="321"/>
        <v>0</v>
      </c>
      <c r="OFJ462" s="143">
        <f t="shared" si="321"/>
        <v>0</v>
      </c>
      <c r="OFK462" s="143">
        <f t="shared" si="321"/>
        <v>0</v>
      </c>
      <c r="OFL462" s="143">
        <f t="shared" si="321"/>
        <v>0</v>
      </c>
      <c r="OFM462" s="143">
        <f t="shared" ref="OFM462:OHX462" si="322">OFM438</f>
        <v>0</v>
      </c>
      <c r="OFN462" s="143">
        <f t="shared" si="322"/>
        <v>0</v>
      </c>
      <c r="OFO462" s="143">
        <f t="shared" si="322"/>
        <v>0</v>
      </c>
      <c r="OFP462" s="143">
        <f t="shared" si="322"/>
        <v>0</v>
      </c>
      <c r="OFQ462" s="143">
        <f t="shared" si="322"/>
        <v>0</v>
      </c>
      <c r="OFR462" s="143">
        <f t="shared" si="322"/>
        <v>0</v>
      </c>
      <c r="OFS462" s="143">
        <f t="shared" si="322"/>
        <v>0</v>
      </c>
      <c r="OFT462" s="143">
        <f t="shared" si="322"/>
        <v>0</v>
      </c>
      <c r="OFU462" s="143">
        <f t="shared" si="322"/>
        <v>0</v>
      </c>
      <c r="OFV462" s="143">
        <f t="shared" si="322"/>
        <v>0</v>
      </c>
      <c r="OFW462" s="143">
        <f t="shared" si="322"/>
        <v>0</v>
      </c>
      <c r="OFX462" s="143">
        <f t="shared" si="322"/>
        <v>0</v>
      </c>
      <c r="OFY462" s="143">
        <f t="shared" si="322"/>
        <v>0</v>
      </c>
      <c r="OFZ462" s="143">
        <f t="shared" si="322"/>
        <v>0</v>
      </c>
      <c r="OGA462" s="143">
        <f t="shared" si="322"/>
        <v>0</v>
      </c>
      <c r="OGB462" s="143">
        <f t="shared" si="322"/>
        <v>0</v>
      </c>
      <c r="OGC462" s="143">
        <f t="shared" si="322"/>
        <v>0</v>
      </c>
      <c r="OGD462" s="143">
        <f t="shared" si="322"/>
        <v>0</v>
      </c>
      <c r="OGE462" s="143">
        <f t="shared" si="322"/>
        <v>0</v>
      </c>
      <c r="OGF462" s="143">
        <f t="shared" si="322"/>
        <v>0</v>
      </c>
      <c r="OGG462" s="143">
        <f t="shared" si="322"/>
        <v>0</v>
      </c>
      <c r="OGH462" s="143">
        <f t="shared" si="322"/>
        <v>0</v>
      </c>
      <c r="OGI462" s="143">
        <f t="shared" si="322"/>
        <v>0</v>
      </c>
      <c r="OGJ462" s="143">
        <f t="shared" si="322"/>
        <v>0</v>
      </c>
      <c r="OGK462" s="143">
        <f t="shared" si="322"/>
        <v>0</v>
      </c>
      <c r="OGL462" s="143">
        <f t="shared" si="322"/>
        <v>0</v>
      </c>
      <c r="OGM462" s="143">
        <f t="shared" si="322"/>
        <v>0</v>
      </c>
      <c r="OGN462" s="143">
        <f t="shared" si="322"/>
        <v>0</v>
      </c>
      <c r="OGO462" s="143">
        <f t="shared" si="322"/>
        <v>0</v>
      </c>
      <c r="OGP462" s="143">
        <f t="shared" si="322"/>
        <v>0</v>
      </c>
      <c r="OGQ462" s="143">
        <f t="shared" si="322"/>
        <v>0</v>
      </c>
      <c r="OGR462" s="143">
        <f t="shared" si="322"/>
        <v>0</v>
      </c>
      <c r="OGS462" s="143">
        <f t="shared" si="322"/>
        <v>0</v>
      </c>
      <c r="OGT462" s="143">
        <f t="shared" si="322"/>
        <v>0</v>
      </c>
      <c r="OGU462" s="143">
        <f t="shared" si="322"/>
        <v>0</v>
      </c>
      <c r="OGV462" s="143">
        <f t="shared" si="322"/>
        <v>0</v>
      </c>
      <c r="OGW462" s="143">
        <f t="shared" si="322"/>
        <v>0</v>
      </c>
      <c r="OGX462" s="143">
        <f t="shared" si="322"/>
        <v>0</v>
      </c>
      <c r="OGY462" s="143">
        <f t="shared" si="322"/>
        <v>0</v>
      </c>
      <c r="OGZ462" s="143">
        <f t="shared" si="322"/>
        <v>0</v>
      </c>
      <c r="OHA462" s="143">
        <f t="shared" si="322"/>
        <v>0</v>
      </c>
      <c r="OHB462" s="143">
        <f t="shared" si="322"/>
        <v>0</v>
      </c>
      <c r="OHC462" s="143">
        <f t="shared" si="322"/>
        <v>0</v>
      </c>
      <c r="OHD462" s="143">
        <f t="shared" si="322"/>
        <v>0</v>
      </c>
      <c r="OHE462" s="143">
        <f t="shared" si="322"/>
        <v>0</v>
      </c>
      <c r="OHF462" s="143">
        <f t="shared" si="322"/>
        <v>0</v>
      </c>
      <c r="OHG462" s="143">
        <f t="shared" si="322"/>
        <v>0</v>
      </c>
      <c r="OHH462" s="143">
        <f t="shared" si="322"/>
        <v>0</v>
      </c>
      <c r="OHI462" s="143">
        <f t="shared" si="322"/>
        <v>0</v>
      </c>
      <c r="OHJ462" s="143">
        <f t="shared" si="322"/>
        <v>0</v>
      </c>
      <c r="OHK462" s="143">
        <f t="shared" si="322"/>
        <v>0</v>
      </c>
      <c r="OHL462" s="143">
        <f t="shared" si="322"/>
        <v>0</v>
      </c>
      <c r="OHM462" s="143">
        <f t="shared" si="322"/>
        <v>0</v>
      </c>
      <c r="OHN462" s="143">
        <f t="shared" si="322"/>
        <v>0</v>
      </c>
      <c r="OHO462" s="143">
        <f t="shared" si="322"/>
        <v>0</v>
      </c>
      <c r="OHP462" s="143">
        <f t="shared" si="322"/>
        <v>0</v>
      </c>
      <c r="OHQ462" s="143">
        <f t="shared" si="322"/>
        <v>0</v>
      </c>
      <c r="OHR462" s="143">
        <f t="shared" si="322"/>
        <v>0</v>
      </c>
      <c r="OHS462" s="143">
        <f t="shared" si="322"/>
        <v>0</v>
      </c>
      <c r="OHT462" s="143">
        <f t="shared" si="322"/>
        <v>0</v>
      </c>
      <c r="OHU462" s="143">
        <f t="shared" si="322"/>
        <v>0</v>
      </c>
      <c r="OHV462" s="143">
        <f t="shared" si="322"/>
        <v>0</v>
      </c>
      <c r="OHW462" s="143">
        <f t="shared" si="322"/>
        <v>0</v>
      </c>
      <c r="OHX462" s="143">
        <f t="shared" si="322"/>
        <v>0</v>
      </c>
      <c r="OHY462" s="143">
        <f t="shared" ref="OHY462:OKJ462" si="323">OHY438</f>
        <v>0</v>
      </c>
      <c r="OHZ462" s="143">
        <f t="shared" si="323"/>
        <v>0</v>
      </c>
      <c r="OIA462" s="143">
        <f t="shared" si="323"/>
        <v>0</v>
      </c>
      <c r="OIB462" s="143">
        <f t="shared" si="323"/>
        <v>0</v>
      </c>
      <c r="OIC462" s="143">
        <f t="shared" si="323"/>
        <v>0</v>
      </c>
      <c r="OID462" s="143">
        <f t="shared" si="323"/>
        <v>0</v>
      </c>
      <c r="OIE462" s="143">
        <f t="shared" si="323"/>
        <v>0</v>
      </c>
      <c r="OIF462" s="143">
        <f t="shared" si="323"/>
        <v>0</v>
      </c>
      <c r="OIG462" s="143">
        <f t="shared" si="323"/>
        <v>0</v>
      </c>
      <c r="OIH462" s="143">
        <f t="shared" si="323"/>
        <v>0</v>
      </c>
      <c r="OII462" s="143">
        <f t="shared" si="323"/>
        <v>0</v>
      </c>
      <c r="OIJ462" s="143">
        <f t="shared" si="323"/>
        <v>0</v>
      </c>
      <c r="OIK462" s="143">
        <f t="shared" si="323"/>
        <v>0</v>
      </c>
      <c r="OIL462" s="143">
        <f t="shared" si="323"/>
        <v>0</v>
      </c>
      <c r="OIM462" s="143">
        <f t="shared" si="323"/>
        <v>0</v>
      </c>
      <c r="OIN462" s="143">
        <f t="shared" si="323"/>
        <v>0</v>
      </c>
      <c r="OIO462" s="143">
        <f t="shared" si="323"/>
        <v>0</v>
      </c>
      <c r="OIP462" s="143">
        <f t="shared" si="323"/>
        <v>0</v>
      </c>
      <c r="OIQ462" s="143">
        <f t="shared" si="323"/>
        <v>0</v>
      </c>
      <c r="OIR462" s="143">
        <f t="shared" si="323"/>
        <v>0</v>
      </c>
      <c r="OIS462" s="143">
        <f t="shared" si="323"/>
        <v>0</v>
      </c>
      <c r="OIT462" s="143">
        <f t="shared" si="323"/>
        <v>0</v>
      </c>
      <c r="OIU462" s="143">
        <f t="shared" si="323"/>
        <v>0</v>
      </c>
      <c r="OIV462" s="143">
        <f t="shared" si="323"/>
        <v>0</v>
      </c>
      <c r="OIW462" s="143">
        <f t="shared" si="323"/>
        <v>0</v>
      </c>
      <c r="OIX462" s="143">
        <f t="shared" si="323"/>
        <v>0</v>
      </c>
      <c r="OIY462" s="143">
        <f t="shared" si="323"/>
        <v>0</v>
      </c>
      <c r="OIZ462" s="143">
        <f t="shared" si="323"/>
        <v>0</v>
      </c>
      <c r="OJA462" s="143">
        <f t="shared" si="323"/>
        <v>0</v>
      </c>
      <c r="OJB462" s="143">
        <f t="shared" si="323"/>
        <v>0</v>
      </c>
      <c r="OJC462" s="143">
        <f t="shared" si="323"/>
        <v>0</v>
      </c>
      <c r="OJD462" s="143">
        <f t="shared" si="323"/>
        <v>0</v>
      </c>
      <c r="OJE462" s="143">
        <f t="shared" si="323"/>
        <v>0</v>
      </c>
      <c r="OJF462" s="143">
        <f t="shared" si="323"/>
        <v>0</v>
      </c>
      <c r="OJG462" s="143">
        <f t="shared" si="323"/>
        <v>0</v>
      </c>
      <c r="OJH462" s="143">
        <f t="shared" si="323"/>
        <v>0</v>
      </c>
      <c r="OJI462" s="143">
        <f t="shared" si="323"/>
        <v>0</v>
      </c>
      <c r="OJJ462" s="143">
        <f t="shared" si="323"/>
        <v>0</v>
      </c>
      <c r="OJK462" s="143">
        <f t="shared" si="323"/>
        <v>0</v>
      </c>
      <c r="OJL462" s="143">
        <f t="shared" si="323"/>
        <v>0</v>
      </c>
      <c r="OJM462" s="143">
        <f t="shared" si="323"/>
        <v>0</v>
      </c>
      <c r="OJN462" s="143">
        <f t="shared" si="323"/>
        <v>0</v>
      </c>
      <c r="OJO462" s="143">
        <f t="shared" si="323"/>
        <v>0</v>
      </c>
      <c r="OJP462" s="143">
        <f t="shared" si="323"/>
        <v>0</v>
      </c>
      <c r="OJQ462" s="143">
        <f t="shared" si="323"/>
        <v>0</v>
      </c>
      <c r="OJR462" s="143">
        <f t="shared" si="323"/>
        <v>0</v>
      </c>
      <c r="OJS462" s="143">
        <f t="shared" si="323"/>
        <v>0</v>
      </c>
      <c r="OJT462" s="143">
        <f t="shared" si="323"/>
        <v>0</v>
      </c>
      <c r="OJU462" s="143">
        <f t="shared" si="323"/>
        <v>0</v>
      </c>
      <c r="OJV462" s="143">
        <f t="shared" si="323"/>
        <v>0</v>
      </c>
      <c r="OJW462" s="143">
        <f t="shared" si="323"/>
        <v>0</v>
      </c>
      <c r="OJX462" s="143">
        <f t="shared" si="323"/>
        <v>0</v>
      </c>
      <c r="OJY462" s="143">
        <f t="shared" si="323"/>
        <v>0</v>
      </c>
      <c r="OJZ462" s="143">
        <f t="shared" si="323"/>
        <v>0</v>
      </c>
      <c r="OKA462" s="143">
        <f t="shared" si="323"/>
        <v>0</v>
      </c>
      <c r="OKB462" s="143">
        <f t="shared" si="323"/>
        <v>0</v>
      </c>
      <c r="OKC462" s="143">
        <f t="shared" si="323"/>
        <v>0</v>
      </c>
      <c r="OKD462" s="143">
        <f t="shared" si="323"/>
        <v>0</v>
      </c>
      <c r="OKE462" s="143">
        <f t="shared" si="323"/>
        <v>0</v>
      </c>
      <c r="OKF462" s="143">
        <f t="shared" si="323"/>
        <v>0</v>
      </c>
      <c r="OKG462" s="143">
        <f t="shared" si="323"/>
        <v>0</v>
      </c>
      <c r="OKH462" s="143">
        <f t="shared" si="323"/>
        <v>0</v>
      </c>
      <c r="OKI462" s="143">
        <f t="shared" si="323"/>
        <v>0</v>
      </c>
      <c r="OKJ462" s="143">
        <f t="shared" si="323"/>
        <v>0</v>
      </c>
      <c r="OKK462" s="143">
        <f t="shared" ref="OKK462:OMV462" si="324">OKK438</f>
        <v>0</v>
      </c>
      <c r="OKL462" s="143">
        <f t="shared" si="324"/>
        <v>0</v>
      </c>
      <c r="OKM462" s="143">
        <f t="shared" si="324"/>
        <v>0</v>
      </c>
      <c r="OKN462" s="143">
        <f t="shared" si="324"/>
        <v>0</v>
      </c>
      <c r="OKO462" s="143">
        <f t="shared" si="324"/>
        <v>0</v>
      </c>
      <c r="OKP462" s="143">
        <f t="shared" si="324"/>
        <v>0</v>
      </c>
      <c r="OKQ462" s="143">
        <f t="shared" si="324"/>
        <v>0</v>
      </c>
      <c r="OKR462" s="143">
        <f t="shared" si="324"/>
        <v>0</v>
      </c>
      <c r="OKS462" s="143">
        <f t="shared" si="324"/>
        <v>0</v>
      </c>
      <c r="OKT462" s="143">
        <f t="shared" si="324"/>
        <v>0</v>
      </c>
      <c r="OKU462" s="143">
        <f t="shared" si="324"/>
        <v>0</v>
      </c>
      <c r="OKV462" s="143">
        <f t="shared" si="324"/>
        <v>0</v>
      </c>
      <c r="OKW462" s="143">
        <f t="shared" si="324"/>
        <v>0</v>
      </c>
      <c r="OKX462" s="143">
        <f t="shared" si="324"/>
        <v>0</v>
      </c>
      <c r="OKY462" s="143">
        <f t="shared" si="324"/>
        <v>0</v>
      </c>
      <c r="OKZ462" s="143">
        <f t="shared" si="324"/>
        <v>0</v>
      </c>
      <c r="OLA462" s="143">
        <f t="shared" si="324"/>
        <v>0</v>
      </c>
      <c r="OLB462" s="143">
        <f t="shared" si="324"/>
        <v>0</v>
      </c>
      <c r="OLC462" s="143">
        <f t="shared" si="324"/>
        <v>0</v>
      </c>
      <c r="OLD462" s="143">
        <f t="shared" si="324"/>
        <v>0</v>
      </c>
      <c r="OLE462" s="143">
        <f t="shared" si="324"/>
        <v>0</v>
      </c>
      <c r="OLF462" s="143">
        <f t="shared" si="324"/>
        <v>0</v>
      </c>
      <c r="OLG462" s="143">
        <f t="shared" si="324"/>
        <v>0</v>
      </c>
      <c r="OLH462" s="143">
        <f t="shared" si="324"/>
        <v>0</v>
      </c>
      <c r="OLI462" s="143">
        <f t="shared" si="324"/>
        <v>0</v>
      </c>
      <c r="OLJ462" s="143">
        <f t="shared" si="324"/>
        <v>0</v>
      </c>
      <c r="OLK462" s="143">
        <f t="shared" si="324"/>
        <v>0</v>
      </c>
      <c r="OLL462" s="143">
        <f t="shared" si="324"/>
        <v>0</v>
      </c>
      <c r="OLM462" s="143">
        <f t="shared" si="324"/>
        <v>0</v>
      </c>
      <c r="OLN462" s="143">
        <f t="shared" si="324"/>
        <v>0</v>
      </c>
      <c r="OLO462" s="143">
        <f t="shared" si="324"/>
        <v>0</v>
      </c>
      <c r="OLP462" s="143">
        <f t="shared" si="324"/>
        <v>0</v>
      </c>
      <c r="OLQ462" s="143">
        <f t="shared" si="324"/>
        <v>0</v>
      </c>
      <c r="OLR462" s="143">
        <f t="shared" si="324"/>
        <v>0</v>
      </c>
      <c r="OLS462" s="143">
        <f t="shared" si="324"/>
        <v>0</v>
      </c>
      <c r="OLT462" s="143">
        <f t="shared" si="324"/>
        <v>0</v>
      </c>
      <c r="OLU462" s="143">
        <f t="shared" si="324"/>
        <v>0</v>
      </c>
      <c r="OLV462" s="143">
        <f t="shared" si="324"/>
        <v>0</v>
      </c>
      <c r="OLW462" s="143">
        <f t="shared" si="324"/>
        <v>0</v>
      </c>
      <c r="OLX462" s="143">
        <f t="shared" si="324"/>
        <v>0</v>
      </c>
      <c r="OLY462" s="143">
        <f t="shared" si="324"/>
        <v>0</v>
      </c>
      <c r="OLZ462" s="143">
        <f t="shared" si="324"/>
        <v>0</v>
      </c>
      <c r="OMA462" s="143">
        <f t="shared" si="324"/>
        <v>0</v>
      </c>
      <c r="OMB462" s="143">
        <f t="shared" si="324"/>
        <v>0</v>
      </c>
      <c r="OMC462" s="143">
        <f t="shared" si="324"/>
        <v>0</v>
      </c>
      <c r="OMD462" s="143">
        <f t="shared" si="324"/>
        <v>0</v>
      </c>
      <c r="OME462" s="143">
        <f t="shared" si="324"/>
        <v>0</v>
      </c>
      <c r="OMF462" s="143">
        <f t="shared" si="324"/>
        <v>0</v>
      </c>
      <c r="OMG462" s="143">
        <f t="shared" si="324"/>
        <v>0</v>
      </c>
      <c r="OMH462" s="143">
        <f t="shared" si="324"/>
        <v>0</v>
      </c>
      <c r="OMI462" s="143">
        <f t="shared" si="324"/>
        <v>0</v>
      </c>
      <c r="OMJ462" s="143">
        <f t="shared" si="324"/>
        <v>0</v>
      </c>
      <c r="OMK462" s="143">
        <f t="shared" si="324"/>
        <v>0</v>
      </c>
      <c r="OML462" s="143">
        <f t="shared" si="324"/>
        <v>0</v>
      </c>
      <c r="OMM462" s="143">
        <f t="shared" si="324"/>
        <v>0</v>
      </c>
      <c r="OMN462" s="143">
        <f t="shared" si="324"/>
        <v>0</v>
      </c>
      <c r="OMO462" s="143">
        <f t="shared" si="324"/>
        <v>0</v>
      </c>
      <c r="OMP462" s="143">
        <f t="shared" si="324"/>
        <v>0</v>
      </c>
      <c r="OMQ462" s="143">
        <f t="shared" si="324"/>
        <v>0</v>
      </c>
      <c r="OMR462" s="143">
        <f t="shared" si="324"/>
        <v>0</v>
      </c>
      <c r="OMS462" s="143">
        <f t="shared" si="324"/>
        <v>0</v>
      </c>
      <c r="OMT462" s="143">
        <f t="shared" si="324"/>
        <v>0</v>
      </c>
      <c r="OMU462" s="143">
        <f t="shared" si="324"/>
        <v>0</v>
      </c>
      <c r="OMV462" s="143">
        <f t="shared" si="324"/>
        <v>0</v>
      </c>
      <c r="OMW462" s="143">
        <f t="shared" ref="OMW462:OPH462" si="325">OMW438</f>
        <v>0</v>
      </c>
      <c r="OMX462" s="143">
        <f t="shared" si="325"/>
        <v>0</v>
      </c>
      <c r="OMY462" s="143">
        <f t="shared" si="325"/>
        <v>0</v>
      </c>
      <c r="OMZ462" s="143">
        <f t="shared" si="325"/>
        <v>0</v>
      </c>
      <c r="ONA462" s="143">
        <f t="shared" si="325"/>
        <v>0</v>
      </c>
      <c r="ONB462" s="143">
        <f t="shared" si="325"/>
        <v>0</v>
      </c>
      <c r="ONC462" s="143">
        <f t="shared" si="325"/>
        <v>0</v>
      </c>
      <c r="OND462" s="143">
        <f t="shared" si="325"/>
        <v>0</v>
      </c>
      <c r="ONE462" s="143">
        <f t="shared" si="325"/>
        <v>0</v>
      </c>
      <c r="ONF462" s="143">
        <f t="shared" si="325"/>
        <v>0</v>
      </c>
      <c r="ONG462" s="143">
        <f t="shared" si="325"/>
        <v>0</v>
      </c>
      <c r="ONH462" s="143">
        <f t="shared" si="325"/>
        <v>0</v>
      </c>
      <c r="ONI462" s="143">
        <f t="shared" si="325"/>
        <v>0</v>
      </c>
      <c r="ONJ462" s="143">
        <f t="shared" si="325"/>
        <v>0</v>
      </c>
      <c r="ONK462" s="143">
        <f t="shared" si="325"/>
        <v>0</v>
      </c>
      <c r="ONL462" s="143">
        <f t="shared" si="325"/>
        <v>0</v>
      </c>
      <c r="ONM462" s="143">
        <f t="shared" si="325"/>
        <v>0</v>
      </c>
      <c r="ONN462" s="143">
        <f t="shared" si="325"/>
        <v>0</v>
      </c>
      <c r="ONO462" s="143">
        <f t="shared" si="325"/>
        <v>0</v>
      </c>
      <c r="ONP462" s="143">
        <f t="shared" si="325"/>
        <v>0</v>
      </c>
      <c r="ONQ462" s="143">
        <f t="shared" si="325"/>
        <v>0</v>
      </c>
      <c r="ONR462" s="143">
        <f t="shared" si="325"/>
        <v>0</v>
      </c>
      <c r="ONS462" s="143">
        <f t="shared" si="325"/>
        <v>0</v>
      </c>
      <c r="ONT462" s="143">
        <f t="shared" si="325"/>
        <v>0</v>
      </c>
      <c r="ONU462" s="143">
        <f t="shared" si="325"/>
        <v>0</v>
      </c>
      <c r="ONV462" s="143">
        <f t="shared" si="325"/>
        <v>0</v>
      </c>
      <c r="ONW462" s="143">
        <f t="shared" si="325"/>
        <v>0</v>
      </c>
      <c r="ONX462" s="143">
        <f t="shared" si="325"/>
        <v>0</v>
      </c>
      <c r="ONY462" s="143">
        <f t="shared" si="325"/>
        <v>0</v>
      </c>
      <c r="ONZ462" s="143">
        <f t="shared" si="325"/>
        <v>0</v>
      </c>
      <c r="OOA462" s="143">
        <f t="shared" si="325"/>
        <v>0</v>
      </c>
      <c r="OOB462" s="143">
        <f t="shared" si="325"/>
        <v>0</v>
      </c>
      <c r="OOC462" s="143">
        <f t="shared" si="325"/>
        <v>0</v>
      </c>
      <c r="OOD462" s="143">
        <f t="shared" si="325"/>
        <v>0</v>
      </c>
      <c r="OOE462" s="143">
        <f t="shared" si="325"/>
        <v>0</v>
      </c>
      <c r="OOF462" s="143">
        <f t="shared" si="325"/>
        <v>0</v>
      </c>
      <c r="OOG462" s="143">
        <f t="shared" si="325"/>
        <v>0</v>
      </c>
      <c r="OOH462" s="143">
        <f t="shared" si="325"/>
        <v>0</v>
      </c>
      <c r="OOI462" s="143">
        <f t="shared" si="325"/>
        <v>0</v>
      </c>
      <c r="OOJ462" s="143">
        <f t="shared" si="325"/>
        <v>0</v>
      </c>
      <c r="OOK462" s="143">
        <f t="shared" si="325"/>
        <v>0</v>
      </c>
      <c r="OOL462" s="143">
        <f t="shared" si="325"/>
        <v>0</v>
      </c>
      <c r="OOM462" s="143">
        <f t="shared" si="325"/>
        <v>0</v>
      </c>
      <c r="OON462" s="143">
        <f t="shared" si="325"/>
        <v>0</v>
      </c>
      <c r="OOO462" s="143">
        <f t="shared" si="325"/>
        <v>0</v>
      </c>
      <c r="OOP462" s="143">
        <f t="shared" si="325"/>
        <v>0</v>
      </c>
      <c r="OOQ462" s="143">
        <f t="shared" si="325"/>
        <v>0</v>
      </c>
      <c r="OOR462" s="143">
        <f t="shared" si="325"/>
        <v>0</v>
      </c>
      <c r="OOS462" s="143">
        <f t="shared" si="325"/>
        <v>0</v>
      </c>
      <c r="OOT462" s="143">
        <f t="shared" si="325"/>
        <v>0</v>
      </c>
      <c r="OOU462" s="143">
        <f t="shared" si="325"/>
        <v>0</v>
      </c>
      <c r="OOV462" s="143">
        <f t="shared" si="325"/>
        <v>0</v>
      </c>
      <c r="OOW462" s="143">
        <f t="shared" si="325"/>
        <v>0</v>
      </c>
      <c r="OOX462" s="143">
        <f t="shared" si="325"/>
        <v>0</v>
      </c>
      <c r="OOY462" s="143">
        <f t="shared" si="325"/>
        <v>0</v>
      </c>
      <c r="OOZ462" s="143">
        <f t="shared" si="325"/>
        <v>0</v>
      </c>
      <c r="OPA462" s="143">
        <f t="shared" si="325"/>
        <v>0</v>
      </c>
      <c r="OPB462" s="143">
        <f t="shared" si="325"/>
        <v>0</v>
      </c>
      <c r="OPC462" s="143">
        <f t="shared" si="325"/>
        <v>0</v>
      </c>
      <c r="OPD462" s="143">
        <f t="shared" si="325"/>
        <v>0</v>
      </c>
      <c r="OPE462" s="143">
        <f t="shared" si="325"/>
        <v>0</v>
      </c>
      <c r="OPF462" s="143">
        <f t="shared" si="325"/>
        <v>0</v>
      </c>
      <c r="OPG462" s="143">
        <f t="shared" si="325"/>
        <v>0</v>
      </c>
      <c r="OPH462" s="143">
        <f t="shared" si="325"/>
        <v>0</v>
      </c>
      <c r="OPI462" s="143">
        <f t="shared" ref="OPI462:ORT462" si="326">OPI438</f>
        <v>0</v>
      </c>
      <c r="OPJ462" s="143">
        <f t="shared" si="326"/>
        <v>0</v>
      </c>
      <c r="OPK462" s="143">
        <f t="shared" si="326"/>
        <v>0</v>
      </c>
      <c r="OPL462" s="143">
        <f t="shared" si="326"/>
        <v>0</v>
      </c>
      <c r="OPM462" s="143">
        <f t="shared" si="326"/>
        <v>0</v>
      </c>
      <c r="OPN462" s="143">
        <f t="shared" si="326"/>
        <v>0</v>
      </c>
      <c r="OPO462" s="143">
        <f t="shared" si="326"/>
        <v>0</v>
      </c>
      <c r="OPP462" s="143">
        <f t="shared" si="326"/>
        <v>0</v>
      </c>
      <c r="OPQ462" s="143">
        <f t="shared" si="326"/>
        <v>0</v>
      </c>
      <c r="OPR462" s="143">
        <f t="shared" si="326"/>
        <v>0</v>
      </c>
      <c r="OPS462" s="143">
        <f t="shared" si="326"/>
        <v>0</v>
      </c>
      <c r="OPT462" s="143">
        <f t="shared" si="326"/>
        <v>0</v>
      </c>
      <c r="OPU462" s="143">
        <f t="shared" si="326"/>
        <v>0</v>
      </c>
      <c r="OPV462" s="143">
        <f t="shared" si="326"/>
        <v>0</v>
      </c>
      <c r="OPW462" s="143">
        <f t="shared" si="326"/>
        <v>0</v>
      </c>
      <c r="OPX462" s="143">
        <f t="shared" si="326"/>
        <v>0</v>
      </c>
      <c r="OPY462" s="143">
        <f t="shared" si="326"/>
        <v>0</v>
      </c>
      <c r="OPZ462" s="143">
        <f t="shared" si="326"/>
        <v>0</v>
      </c>
      <c r="OQA462" s="143">
        <f t="shared" si="326"/>
        <v>0</v>
      </c>
      <c r="OQB462" s="143">
        <f t="shared" si="326"/>
        <v>0</v>
      </c>
      <c r="OQC462" s="143">
        <f t="shared" si="326"/>
        <v>0</v>
      </c>
      <c r="OQD462" s="143">
        <f t="shared" si="326"/>
        <v>0</v>
      </c>
      <c r="OQE462" s="143">
        <f t="shared" si="326"/>
        <v>0</v>
      </c>
      <c r="OQF462" s="143">
        <f t="shared" si="326"/>
        <v>0</v>
      </c>
      <c r="OQG462" s="143">
        <f t="shared" si="326"/>
        <v>0</v>
      </c>
      <c r="OQH462" s="143">
        <f t="shared" si="326"/>
        <v>0</v>
      </c>
      <c r="OQI462" s="143">
        <f t="shared" si="326"/>
        <v>0</v>
      </c>
      <c r="OQJ462" s="143">
        <f t="shared" si="326"/>
        <v>0</v>
      </c>
      <c r="OQK462" s="143">
        <f t="shared" si="326"/>
        <v>0</v>
      </c>
      <c r="OQL462" s="143">
        <f t="shared" si="326"/>
        <v>0</v>
      </c>
      <c r="OQM462" s="143">
        <f t="shared" si="326"/>
        <v>0</v>
      </c>
      <c r="OQN462" s="143">
        <f t="shared" si="326"/>
        <v>0</v>
      </c>
      <c r="OQO462" s="143">
        <f t="shared" si="326"/>
        <v>0</v>
      </c>
      <c r="OQP462" s="143">
        <f t="shared" si="326"/>
        <v>0</v>
      </c>
      <c r="OQQ462" s="143">
        <f t="shared" si="326"/>
        <v>0</v>
      </c>
      <c r="OQR462" s="143">
        <f t="shared" si="326"/>
        <v>0</v>
      </c>
      <c r="OQS462" s="143">
        <f t="shared" si="326"/>
        <v>0</v>
      </c>
      <c r="OQT462" s="143">
        <f t="shared" si="326"/>
        <v>0</v>
      </c>
      <c r="OQU462" s="143">
        <f t="shared" si="326"/>
        <v>0</v>
      </c>
      <c r="OQV462" s="143">
        <f t="shared" si="326"/>
        <v>0</v>
      </c>
      <c r="OQW462" s="143">
        <f t="shared" si="326"/>
        <v>0</v>
      </c>
      <c r="OQX462" s="143">
        <f t="shared" si="326"/>
        <v>0</v>
      </c>
      <c r="OQY462" s="143">
        <f t="shared" si="326"/>
        <v>0</v>
      </c>
      <c r="OQZ462" s="143">
        <f t="shared" si="326"/>
        <v>0</v>
      </c>
      <c r="ORA462" s="143">
        <f t="shared" si="326"/>
        <v>0</v>
      </c>
      <c r="ORB462" s="143">
        <f t="shared" si="326"/>
        <v>0</v>
      </c>
      <c r="ORC462" s="143">
        <f t="shared" si="326"/>
        <v>0</v>
      </c>
      <c r="ORD462" s="143">
        <f t="shared" si="326"/>
        <v>0</v>
      </c>
      <c r="ORE462" s="143">
        <f t="shared" si="326"/>
        <v>0</v>
      </c>
      <c r="ORF462" s="143">
        <f t="shared" si="326"/>
        <v>0</v>
      </c>
      <c r="ORG462" s="143">
        <f t="shared" si="326"/>
        <v>0</v>
      </c>
      <c r="ORH462" s="143">
        <f t="shared" si="326"/>
        <v>0</v>
      </c>
      <c r="ORI462" s="143">
        <f t="shared" si="326"/>
        <v>0</v>
      </c>
      <c r="ORJ462" s="143">
        <f t="shared" si="326"/>
        <v>0</v>
      </c>
      <c r="ORK462" s="143">
        <f t="shared" si="326"/>
        <v>0</v>
      </c>
      <c r="ORL462" s="143">
        <f t="shared" si="326"/>
        <v>0</v>
      </c>
      <c r="ORM462" s="143">
        <f t="shared" si="326"/>
        <v>0</v>
      </c>
      <c r="ORN462" s="143">
        <f t="shared" si="326"/>
        <v>0</v>
      </c>
      <c r="ORO462" s="143">
        <f t="shared" si="326"/>
        <v>0</v>
      </c>
      <c r="ORP462" s="143">
        <f t="shared" si="326"/>
        <v>0</v>
      </c>
      <c r="ORQ462" s="143">
        <f t="shared" si="326"/>
        <v>0</v>
      </c>
      <c r="ORR462" s="143">
        <f t="shared" si="326"/>
        <v>0</v>
      </c>
      <c r="ORS462" s="143">
        <f t="shared" si="326"/>
        <v>0</v>
      </c>
      <c r="ORT462" s="143">
        <f t="shared" si="326"/>
        <v>0</v>
      </c>
      <c r="ORU462" s="143">
        <f t="shared" ref="ORU462:OUF462" si="327">ORU438</f>
        <v>0</v>
      </c>
      <c r="ORV462" s="143">
        <f t="shared" si="327"/>
        <v>0</v>
      </c>
      <c r="ORW462" s="143">
        <f t="shared" si="327"/>
        <v>0</v>
      </c>
      <c r="ORX462" s="143">
        <f t="shared" si="327"/>
        <v>0</v>
      </c>
      <c r="ORY462" s="143">
        <f t="shared" si="327"/>
        <v>0</v>
      </c>
      <c r="ORZ462" s="143">
        <f t="shared" si="327"/>
        <v>0</v>
      </c>
      <c r="OSA462" s="143">
        <f t="shared" si="327"/>
        <v>0</v>
      </c>
      <c r="OSB462" s="143">
        <f t="shared" si="327"/>
        <v>0</v>
      </c>
      <c r="OSC462" s="143">
        <f t="shared" si="327"/>
        <v>0</v>
      </c>
      <c r="OSD462" s="143">
        <f t="shared" si="327"/>
        <v>0</v>
      </c>
      <c r="OSE462" s="143">
        <f t="shared" si="327"/>
        <v>0</v>
      </c>
      <c r="OSF462" s="143">
        <f t="shared" si="327"/>
        <v>0</v>
      </c>
      <c r="OSG462" s="143">
        <f t="shared" si="327"/>
        <v>0</v>
      </c>
      <c r="OSH462" s="143">
        <f t="shared" si="327"/>
        <v>0</v>
      </c>
      <c r="OSI462" s="143">
        <f t="shared" si="327"/>
        <v>0</v>
      </c>
      <c r="OSJ462" s="143">
        <f t="shared" si="327"/>
        <v>0</v>
      </c>
      <c r="OSK462" s="143">
        <f t="shared" si="327"/>
        <v>0</v>
      </c>
      <c r="OSL462" s="143">
        <f t="shared" si="327"/>
        <v>0</v>
      </c>
      <c r="OSM462" s="143">
        <f t="shared" si="327"/>
        <v>0</v>
      </c>
      <c r="OSN462" s="143">
        <f t="shared" si="327"/>
        <v>0</v>
      </c>
      <c r="OSO462" s="143">
        <f t="shared" si="327"/>
        <v>0</v>
      </c>
      <c r="OSP462" s="143">
        <f t="shared" si="327"/>
        <v>0</v>
      </c>
      <c r="OSQ462" s="143">
        <f t="shared" si="327"/>
        <v>0</v>
      </c>
      <c r="OSR462" s="143">
        <f t="shared" si="327"/>
        <v>0</v>
      </c>
      <c r="OSS462" s="143">
        <f t="shared" si="327"/>
        <v>0</v>
      </c>
      <c r="OST462" s="143">
        <f t="shared" si="327"/>
        <v>0</v>
      </c>
      <c r="OSU462" s="143">
        <f t="shared" si="327"/>
        <v>0</v>
      </c>
      <c r="OSV462" s="143">
        <f t="shared" si="327"/>
        <v>0</v>
      </c>
      <c r="OSW462" s="143">
        <f t="shared" si="327"/>
        <v>0</v>
      </c>
      <c r="OSX462" s="143">
        <f t="shared" si="327"/>
        <v>0</v>
      </c>
      <c r="OSY462" s="143">
        <f t="shared" si="327"/>
        <v>0</v>
      </c>
      <c r="OSZ462" s="143">
        <f t="shared" si="327"/>
        <v>0</v>
      </c>
      <c r="OTA462" s="143">
        <f t="shared" si="327"/>
        <v>0</v>
      </c>
      <c r="OTB462" s="143">
        <f t="shared" si="327"/>
        <v>0</v>
      </c>
      <c r="OTC462" s="143">
        <f t="shared" si="327"/>
        <v>0</v>
      </c>
      <c r="OTD462" s="143">
        <f t="shared" si="327"/>
        <v>0</v>
      </c>
      <c r="OTE462" s="143">
        <f t="shared" si="327"/>
        <v>0</v>
      </c>
      <c r="OTF462" s="143">
        <f t="shared" si="327"/>
        <v>0</v>
      </c>
      <c r="OTG462" s="143">
        <f t="shared" si="327"/>
        <v>0</v>
      </c>
      <c r="OTH462" s="143">
        <f t="shared" si="327"/>
        <v>0</v>
      </c>
      <c r="OTI462" s="143">
        <f t="shared" si="327"/>
        <v>0</v>
      </c>
      <c r="OTJ462" s="143">
        <f t="shared" si="327"/>
        <v>0</v>
      </c>
      <c r="OTK462" s="143">
        <f t="shared" si="327"/>
        <v>0</v>
      </c>
      <c r="OTL462" s="143">
        <f t="shared" si="327"/>
        <v>0</v>
      </c>
      <c r="OTM462" s="143">
        <f t="shared" si="327"/>
        <v>0</v>
      </c>
      <c r="OTN462" s="143">
        <f t="shared" si="327"/>
        <v>0</v>
      </c>
      <c r="OTO462" s="143">
        <f t="shared" si="327"/>
        <v>0</v>
      </c>
      <c r="OTP462" s="143">
        <f t="shared" si="327"/>
        <v>0</v>
      </c>
      <c r="OTQ462" s="143">
        <f t="shared" si="327"/>
        <v>0</v>
      </c>
      <c r="OTR462" s="143">
        <f t="shared" si="327"/>
        <v>0</v>
      </c>
      <c r="OTS462" s="143">
        <f t="shared" si="327"/>
        <v>0</v>
      </c>
      <c r="OTT462" s="143">
        <f t="shared" si="327"/>
        <v>0</v>
      </c>
      <c r="OTU462" s="143">
        <f t="shared" si="327"/>
        <v>0</v>
      </c>
      <c r="OTV462" s="143">
        <f t="shared" si="327"/>
        <v>0</v>
      </c>
      <c r="OTW462" s="143">
        <f t="shared" si="327"/>
        <v>0</v>
      </c>
      <c r="OTX462" s="143">
        <f t="shared" si="327"/>
        <v>0</v>
      </c>
      <c r="OTY462" s="143">
        <f t="shared" si="327"/>
        <v>0</v>
      </c>
      <c r="OTZ462" s="143">
        <f t="shared" si="327"/>
        <v>0</v>
      </c>
      <c r="OUA462" s="143">
        <f t="shared" si="327"/>
        <v>0</v>
      </c>
      <c r="OUB462" s="143">
        <f t="shared" si="327"/>
        <v>0</v>
      </c>
      <c r="OUC462" s="143">
        <f t="shared" si="327"/>
        <v>0</v>
      </c>
      <c r="OUD462" s="143">
        <f t="shared" si="327"/>
        <v>0</v>
      </c>
      <c r="OUE462" s="143">
        <f t="shared" si="327"/>
        <v>0</v>
      </c>
      <c r="OUF462" s="143">
        <f t="shared" si="327"/>
        <v>0</v>
      </c>
      <c r="OUG462" s="143">
        <f t="shared" ref="OUG462:OWR462" si="328">OUG438</f>
        <v>0</v>
      </c>
      <c r="OUH462" s="143">
        <f t="shared" si="328"/>
        <v>0</v>
      </c>
      <c r="OUI462" s="143">
        <f t="shared" si="328"/>
        <v>0</v>
      </c>
      <c r="OUJ462" s="143">
        <f t="shared" si="328"/>
        <v>0</v>
      </c>
      <c r="OUK462" s="143">
        <f t="shared" si="328"/>
        <v>0</v>
      </c>
      <c r="OUL462" s="143">
        <f t="shared" si="328"/>
        <v>0</v>
      </c>
      <c r="OUM462" s="143">
        <f t="shared" si="328"/>
        <v>0</v>
      </c>
      <c r="OUN462" s="143">
        <f t="shared" si="328"/>
        <v>0</v>
      </c>
      <c r="OUO462" s="143">
        <f t="shared" si="328"/>
        <v>0</v>
      </c>
      <c r="OUP462" s="143">
        <f t="shared" si="328"/>
        <v>0</v>
      </c>
      <c r="OUQ462" s="143">
        <f t="shared" si="328"/>
        <v>0</v>
      </c>
      <c r="OUR462" s="143">
        <f t="shared" si="328"/>
        <v>0</v>
      </c>
      <c r="OUS462" s="143">
        <f t="shared" si="328"/>
        <v>0</v>
      </c>
      <c r="OUT462" s="143">
        <f t="shared" si="328"/>
        <v>0</v>
      </c>
      <c r="OUU462" s="143">
        <f t="shared" si="328"/>
        <v>0</v>
      </c>
      <c r="OUV462" s="143">
        <f t="shared" si="328"/>
        <v>0</v>
      </c>
      <c r="OUW462" s="143">
        <f t="shared" si="328"/>
        <v>0</v>
      </c>
      <c r="OUX462" s="143">
        <f t="shared" si="328"/>
        <v>0</v>
      </c>
      <c r="OUY462" s="143">
        <f t="shared" si="328"/>
        <v>0</v>
      </c>
      <c r="OUZ462" s="143">
        <f t="shared" si="328"/>
        <v>0</v>
      </c>
      <c r="OVA462" s="143">
        <f t="shared" si="328"/>
        <v>0</v>
      </c>
      <c r="OVB462" s="143">
        <f t="shared" si="328"/>
        <v>0</v>
      </c>
      <c r="OVC462" s="143">
        <f t="shared" si="328"/>
        <v>0</v>
      </c>
      <c r="OVD462" s="143">
        <f t="shared" si="328"/>
        <v>0</v>
      </c>
      <c r="OVE462" s="143">
        <f t="shared" si="328"/>
        <v>0</v>
      </c>
      <c r="OVF462" s="143">
        <f t="shared" si="328"/>
        <v>0</v>
      </c>
      <c r="OVG462" s="143">
        <f t="shared" si="328"/>
        <v>0</v>
      </c>
      <c r="OVH462" s="143">
        <f t="shared" si="328"/>
        <v>0</v>
      </c>
      <c r="OVI462" s="143">
        <f t="shared" si="328"/>
        <v>0</v>
      </c>
      <c r="OVJ462" s="143">
        <f t="shared" si="328"/>
        <v>0</v>
      </c>
      <c r="OVK462" s="143">
        <f t="shared" si="328"/>
        <v>0</v>
      </c>
      <c r="OVL462" s="143">
        <f t="shared" si="328"/>
        <v>0</v>
      </c>
      <c r="OVM462" s="143">
        <f t="shared" si="328"/>
        <v>0</v>
      </c>
      <c r="OVN462" s="143">
        <f t="shared" si="328"/>
        <v>0</v>
      </c>
      <c r="OVO462" s="143">
        <f t="shared" si="328"/>
        <v>0</v>
      </c>
      <c r="OVP462" s="143">
        <f t="shared" si="328"/>
        <v>0</v>
      </c>
      <c r="OVQ462" s="143">
        <f t="shared" si="328"/>
        <v>0</v>
      </c>
      <c r="OVR462" s="143">
        <f t="shared" si="328"/>
        <v>0</v>
      </c>
      <c r="OVS462" s="143">
        <f t="shared" si="328"/>
        <v>0</v>
      </c>
      <c r="OVT462" s="143">
        <f t="shared" si="328"/>
        <v>0</v>
      </c>
      <c r="OVU462" s="143">
        <f t="shared" si="328"/>
        <v>0</v>
      </c>
      <c r="OVV462" s="143">
        <f t="shared" si="328"/>
        <v>0</v>
      </c>
      <c r="OVW462" s="143">
        <f t="shared" si="328"/>
        <v>0</v>
      </c>
      <c r="OVX462" s="143">
        <f t="shared" si="328"/>
        <v>0</v>
      </c>
      <c r="OVY462" s="143">
        <f t="shared" si="328"/>
        <v>0</v>
      </c>
      <c r="OVZ462" s="143">
        <f t="shared" si="328"/>
        <v>0</v>
      </c>
      <c r="OWA462" s="143">
        <f t="shared" si="328"/>
        <v>0</v>
      </c>
      <c r="OWB462" s="143">
        <f t="shared" si="328"/>
        <v>0</v>
      </c>
      <c r="OWC462" s="143">
        <f t="shared" si="328"/>
        <v>0</v>
      </c>
      <c r="OWD462" s="143">
        <f t="shared" si="328"/>
        <v>0</v>
      </c>
      <c r="OWE462" s="143">
        <f t="shared" si="328"/>
        <v>0</v>
      </c>
      <c r="OWF462" s="143">
        <f t="shared" si="328"/>
        <v>0</v>
      </c>
      <c r="OWG462" s="143">
        <f t="shared" si="328"/>
        <v>0</v>
      </c>
      <c r="OWH462" s="143">
        <f t="shared" si="328"/>
        <v>0</v>
      </c>
      <c r="OWI462" s="143">
        <f t="shared" si="328"/>
        <v>0</v>
      </c>
      <c r="OWJ462" s="143">
        <f t="shared" si="328"/>
        <v>0</v>
      </c>
      <c r="OWK462" s="143">
        <f t="shared" si="328"/>
        <v>0</v>
      </c>
      <c r="OWL462" s="143">
        <f t="shared" si="328"/>
        <v>0</v>
      </c>
      <c r="OWM462" s="143">
        <f t="shared" si="328"/>
        <v>0</v>
      </c>
      <c r="OWN462" s="143">
        <f t="shared" si="328"/>
        <v>0</v>
      </c>
      <c r="OWO462" s="143">
        <f t="shared" si="328"/>
        <v>0</v>
      </c>
      <c r="OWP462" s="143">
        <f t="shared" si="328"/>
        <v>0</v>
      </c>
      <c r="OWQ462" s="143">
        <f t="shared" si="328"/>
        <v>0</v>
      </c>
      <c r="OWR462" s="143">
        <f t="shared" si="328"/>
        <v>0</v>
      </c>
      <c r="OWS462" s="143">
        <f t="shared" ref="OWS462:OZD462" si="329">OWS438</f>
        <v>0</v>
      </c>
      <c r="OWT462" s="143">
        <f t="shared" si="329"/>
        <v>0</v>
      </c>
      <c r="OWU462" s="143">
        <f t="shared" si="329"/>
        <v>0</v>
      </c>
      <c r="OWV462" s="143">
        <f t="shared" si="329"/>
        <v>0</v>
      </c>
      <c r="OWW462" s="143">
        <f t="shared" si="329"/>
        <v>0</v>
      </c>
      <c r="OWX462" s="143">
        <f t="shared" si="329"/>
        <v>0</v>
      </c>
      <c r="OWY462" s="143">
        <f t="shared" si="329"/>
        <v>0</v>
      </c>
      <c r="OWZ462" s="143">
        <f t="shared" si="329"/>
        <v>0</v>
      </c>
      <c r="OXA462" s="143">
        <f t="shared" si="329"/>
        <v>0</v>
      </c>
      <c r="OXB462" s="143">
        <f t="shared" si="329"/>
        <v>0</v>
      </c>
      <c r="OXC462" s="143">
        <f t="shared" si="329"/>
        <v>0</v>
      </c>
      <c r="OXD462" s="143">
        <f t="shared" si="329"/>
        <v>0</v>
      </c>
      <c r="OXE462" s="143">
        <f t="shared" si="329"/>
        <v>0</v>
      </c>
      <c r="OXF462" s="143">
        <f t="shared" si="329"/>
        <v>0</v>
      </c>
      <c r="OXG462" s="143">
        <f t="shared" si="329"/>
        <v>0</v>
      </c>
      <c r="OXH462" s="143">
        <f t="shared" si="329"/>
        <v>0</v>
      </c>
      <c r="OXI462" s="143">
        <f t="shared" si="329"/>
        <v>0</v>
      </c>
      <c r="OXJ462" s="143">
        <f t="shared" si="329"/>
        <v>0</v>
      </c>
      <c r="OXK462" s="143">
        <f t="shared" si="329"/>
        <v>0</v>
      </c>
      <c r="OXL462" s="143">
        <f t="shared" si="329"/>
        <v>0</v>
      </c>
      <c r="OXM462" s="143">
        <f t="shared" si="329"/>
        <v>0</v>
      </c>
      <c r="OXN462" s="143">
        <f t="shared" si="329"/>
        <v>0</v>
      </c>
      <c r="OXO462" s="143">
        <f t="shared" si="329"/>
        <v>0</v>
      </c>
      <c r="OXP462" s="143">
        <f t="shared" si="329"/>
        <v>0</v>
      </c>
      <c r="OXQ462" s="143">
        <f t="shared" si="329"/>
        <v>0</v>
      </c>
      <c r="OXR462" s="143">
        <f t="shared" si="329"/>
        <v>0</v>
      </c>
      <c r="OXS462" s="143">
        <f t="shared" si="329"/>
        <v>0</v>
      </c>
      <c r="OXT462" s="143">
        <f t="shared" si="329"/>
        <v>0</v>
      </c>
      <c r="OXU462" s="143">
        <f t="shared" si="329"/>
        <v>0</v>
      </c>
      <c r="OXV462" s="143">
        <f t="shared" si="329"/>
        <v>0</v>
      </c>
      <c r="OXW462" s="143">
        <f t="shared" si="329"/>
        <v>0</v>
      </c>
      <c r="OXX462" s="143">
        <f t="shared" si="329"/>
        <v>0</v>
      </c>
      <c r="OXY462" s="143">
        <f t="shared" si="329"/>
        <v>0</v>
      </c>
      <c r="OXZ462" s="143">
        <f t="shared" si="329"/>
        <v>0</v>
      </c>
      <c r="OYA462" s="143">
        <f t="shared" si="329"/>
        <v>0</v>
      </c>
      <c r="OYB462" s="143">
        <f t="shared" si="329"/>
        <v>0</v>
      </c>
      <c r="OYC462" s="143">
        <f t="shared" si="329"/>
        <v>0</v>
      </c>
      <c r="OYD462" s="143">
        <f t="shared" si="329"/>
        <v>0</v>
      </c>
      <c r="OYE462" s="143">
        <f t="shared" si="329"/>
        <v>0</v>
      </c>
      <c r="OYF462" s="143">
        <f t="shared" si="329"/>
        <v>0</v>
      </c>
      <c r="OYG462" s="143">
        <f t="shared" si="329"/>
        <v>0</v>
      </c>
      <c r="OYH462" s="143">
        <f t="shared" si="329"/>
        <v>0</v>
      </c>
      <c r="OYI462" s="143">
        <f t="shared" si="329"/>
        <v>0</v>
      </c>
      <c r="OYJ462" s="143">
        <f t="shared" si="329"/>
        <v>0</v>
      </c>
      <c r="OYK462" s="143">
        <f t="shared" si="329"/>
        <v>0</v>
      </c>
      <c r="OYL462" s="143">
        <f t="shared" si="329"/>
        <v>0</v>
      </c>
      <c r="OYM462" s="143">
        <f t="shared" si="329"/>
        <v>0</v>
      </c>
      <c r="OYN462" s="143">
        <f t="shared" si="329"/>
        <v>0</v>
      </c>
      <c r="OYO462" s="143">
        <f t="shared" si="329"/>
        <v>0</v>
      </c>
      <c r="OYP462" s="143">
        <f t="shared" si="329"/>
        <v>0</v>
      </c>
      <c r="OYQ462" s="143">
        <f t="shared" si="329"/>
        <v>0</v>
      </c>
      <c r="OYR462" s="143">
        <f t="shared" si="329"/>
        <v>0</v>
      </c>
      <c r="OYS462" s="143">
        <f t="shared" si="329"/>
        <v>0</v>
      </c>
      <c r="OYT462" s="143">
        <f t="shared" si="329"/>
        <v>0</v>
      </c>
      <c r="OYU462" s="143">
        <f t="shared" si="329"/>
        <v>0</v>
      </c>
      <c r="OYV462" s="143">
        <f t="shared" si="329"/>
        <v>0</v>
      </c>
      <c r="OYW462" s="143">
        <f t="shared" si="329"/>
        <v>0</v>
      </c>
      <c r="OYX462" s="143">
        <f t="shared" si="329"/>
        <v>0</v>
      </c>
      <c r="OYY462" s="143">
        <f t="shared" si="329"/>
        <v>0</v>
      </c>
      <c r="OYZ462" s="143">
        <f t="shared" si="329"/>
        <v>0</v>
      </c>
      <c r="OZA462" s="143">
        <f t="shared" si="329"/>
        <v>0</v>
      </c>
      <c r="OZB462" s="143">
        <f t="shared" si="329"/>
        <v>0</v>
      </c>
      <c r="OZC462" s="143">
        <f t="shared" si="329"/>
        <v>0</v>
      </c>
      <c r="OZD462" s="143">
        <f t="shared" si="329"/>
        <v>0</v>
      </c>
      <c r="OZE462" s="143">
        <f t="shared" ref="OZE462:PBP462" si="330">OZE438</f>
        <v>0</v>
      </c>
      <c r="OZF462" s="143">
        <f t="shared" si="330"/>
        <v>0</v>
      </c>
      <c r="OZG462" s="143">
        <f t="shared" si="330"/>
        <v>0</v>
      </c>
      <c r="OZH462" s="143">
        <f t="shared" si="330"/>
        <v>0</v>
      </c>
      <c r="OZI462" s="143">
        <f t="shared" si="330"/>
        <v>0</v>
      </c>
      <c r="OZJ462" s="143">
        <f t="shared" si="330"/>
        <v>0</v>
      </c>
      <c r="OZK462" s="143">
        <f t="shared" si="330"/>
        <v>0</v>
      </c>
      <c r="OZL462" s="143">
        <f t="shared" si="330"/>
        <v>0</v>
      </c>
      <c r="OZM462" s="143">
        <f t="shared" si="330"/>
        <v>0</v>
      </c>
      <c r="OZN462" s="143">
        <f t="shared" si="330"/>
        <v>0</v>
      </c>
      <c r="OZO462" s="143">
        <f t="shared" si="330"/>
        <v>0</v>
      </c>
      <c r="OZP462" s="143">
        <f t="shared" si="330"/>
        <v>0</v>
      </c>
      <c r="OZQ462" s="143">
        <f t="shared" si="330"/>
        <v>0</v>
      </c>
      <c r="OZR462" s="143">
        <f t="shared" si="330"/>
        <v>0</v>
      </c>
      <c r="OZS462" s="143">
        <f t="shared" si="330"/>
        <v>0</v>
      </c>
      <c r="OZT462" s="143">
        <f t="shared" si="330"/>
        <v>0</v>
      </c>
      <c r="OZU462" s="143">
        <f t="shared" si="330"/>
        <v>0</v>
      </c>
      <c r="OZV462" s="143">
        <f t="shared" si="330"/>
        <v>0</v>
      </c>
      <c r="OZW462" s="143">
        <f t="shared" si="330"/>
        <v>0</v>
      </c>
      <c r="OZX462" s="143">
        <f t="shared" si="330"/>
        <v>0</v>
      </c>
      <c r="OZY462" s="143">
        <f t="shared" si="330"/>
        <v>0</v>
      </c>
      <c r="OZZ462" s="143">
        <f t="shared" si="330"/>
        <v>0</v>
      </c>
      <c r="PAA462" s="143">
        <f t="shared" si="330"/>
        <v>0</v>
      </c>
      <c r="PAB462" s="143">
        <f t="shared" si="330"/>
        <v>0</v>
      </c>
      <c r="PAC462" s="143">
        <f t="shared" si="330"/>
        <v>0</v>
      </c>
      <c r="PAD462" s="143">
        <f t="shared" si="330"/>
        <v>0</v>
      </c>
      <c r="PAE462" s="143">
        <f t="shared" si="330"/>
        <v>0</v>
      </c>
      <c r="PAF462" s="143">
        <f t="shared" si="330"/>
        <v>0</v>
      </c>
      <c r="PAG462" s="143">
        <f t="shared" si="330"/>
        <v>0</v>
      </c>
      <c r="PAH462" s="143">
        <f t="shared" si="330"/>
        <v>0</v>
      </c>
      <c r="PAI462" s="143">
        <f t="shared" si="330"/>
        <v>0</v>
      </c>
      <c r="PAJ462" s="143">
        <f t="shared" si="330"/>
        <v>0</v>
      </c>
      <c r="PAK462" s="143">
        <f t="shared" si="330"/>
        <v>0</v>
      </c>
      <c r="PAL462" s="143">
        <f t="shared" si="330"/>
        <v>0</v>
      </c>
      <c r="PAM462" s="143">
        <f t="shared" si="330"/>
        <v>0</v>
      </c>
      <c r="PAN462" s="143">
        <f t="shared" si="330"/>
        <v>0</v>
      </c>
      <c r="PAO462" s="143">
        <f t="shared" si="330"/>
        <v>0</v>
      </c>
      <c r="PAP462" s="143">
        <f t="shared" si="330"/>
        <v>0</v>
      </c>
      <c r="PAQ462" s="143">
        <f t="shared" si="330"/>
        <v>0</v>
      </c>
      <c r="PAR462" s="143">
        <f t="shared" si="330"/>
        <v>0</v>
      </c>
      <c r="PAS462" s="143">
        <f t="shared" si="330"/>
        <v>0</v>
      </c>
      <c r="PAT462" s="143">
        <f t="shared" si="330"/>
        <v>0</v>
      </c>
      <c r="PAU462" s="143">
        <f t="shared" si="330"/>
        <v>0</v>
      </c>
      <c r="PAV462" s="143">
        <f t="shared" si="330"/>
        <v>0</v>
      </c>
      <c r="PAW462" s="143">
        <f t="shared" si="330"/>
        <v>0</v>
      </c>
      <c r="PAX462" s="143">
        <f t="shared" si="330"/>
        <v>0</v>
      </c>
      <c r="PAY462" s="143">
        <f t="shared" si="330"/>
        <v>0</v>
      </c>
      <c r="PAZ462" s="143">
        <f t="shared" si="330"/>
        <v>0</v>
      </c>
      <c r="PBA462" s="143">
        <f t="shared" si="330"/>
        <v>0</v>
      </c>
      <c r="PBB462" s="143">
        <f t="shared" si="330"/>
        <v>0</v>
      </c>
      <c r="PBC462" s="143">
        <f t="shared" si="330"/>
        <v>0</v>
      </c>
      <c r="PBD462" s="143">
        <f t="shared" si="330"/>
        <v>0</v>
      </c>
      <c r="PBE462" s="143">
        <f t="shared" si="330"/>
        <v>0</v>
      </c>
      <c r="PBF462" s="143">
        <f t="shared" si="330"/>
        <v>0</v>
      </c>
      <c r="PBG462" s="143">
        <f t="shared" si="330"/>
        <v>0</v>
      </c>
      <c r="PBH462" s="143">
        <f t="shared" si="330"/>
        <v>0</v>
      </c>
      <c r="PBI462" s="143">
        <f t="shared" si="330"/>
        <v>0</v>
      </c>
      <c r="PBJ462" s="143">
        <f t="shared" si="330"/>
        <v>0</v>
      </c>
      <c r="PBK462" s="143">
        <f t="shared" si="330"/>
        <v>0</v>
      </c>
      <c r="PBL462" s="143">
        <f t="shared" si="330"/>
        <v>0</v>
      </c>
      <c r="PBM462" s="143">
        <f t="shared" si="330"/>
        <v>0</v>
      </c>
      <c r="PBN462" s="143">
        <f t="shared" si="330"/>
        <v>0</v>
      </c>
      <c r="PBO462" s="143">
        <f t="shared" si="330"/>
        <v>0</v>
      </c>
      <c r="PBP462" s="143">
        <f t="shared" si="330"/>
        <v>0</v>
      </c>
      <c r="PBQ462" s="143">
        <f t="shared" ref="PBQ462:PEB462" si="331">PBQ438</f>
        <v>0</v>
      </c>
      <c r="PBR462" s="143">
        <f t="shared" si="331"/>
        <v>0</v>
      </c>
      <c r="PBS462" s="143">
        <f t="shared" si="331"/>
        <v>0</v>
      </c>
      <c r="PBT462" s="143">
        <f t="shared" si="331"/>
        <v>0</v>
      </c>
      <c r="PBU462" s="143">
        <f t="shared" si="331"/>
        <v>0</v>
      </c>
      <c r="PBV462" s="143">
        <f t="shared" si="331"/>
        <v>0</v>
      </c>
      <c r="PBW462" s="143">
        <f t="shared" si="331"/>
        <v>0</v>
      </c>
      <c r="PBX462" s="143">
        <f t="shared" si="331"/>
        <v>0</v>
      </c>
      <c r="PBY462" s="143">
        <f t="shared" si="331"/>
        <v>0</v>
      </c>
      <c r="PBZ462" s="143">
        <f t="shared" si="331"/>
        <v>0</v>
      </c>
      <c r="PCA462" s="143">
        <f t="shared" si="331"/>
        <v>0</v>
      </c>
      <c r="PCB462" s="143">
        <f t="shared" si="331"/>
        <v>0</v>
      </c>
      <c r="PCC462" s="143">
        <f t="shared" si="331"/>
        <v>0</v>
      </c>
      <c r="PCD462" s="143">
        <f t="shared" si="331"/>
        <v>0</v>
      </c>
      <c r="PCE462" s="143">
        <f t="shared" si="331"/>
        <v>0</v>
      </c>
      <c r="PCF462" s="143">
        <f t="shared" si="331"/>
        <v>0</v>
      </c>
      <c r="PCG462" s="143">
        <f t="shared" si="331"/>
        <v>0</v>
      </c>
      <c r="PCH462" s="143">
        <f t="shared" si="331"/>
        <v>0</v>
      </c>
      <c r="PCI462" s="143">
        <f t="shared" si="331"/>
        <v>0</v>
      </c>
      <c r="PCJ462" s="143">
        <f t="shared" si="331"/>
        <v>0</v>
      </c>
      <c r="PCK462" s="143">
        <f t="shared" si="331"/>
        <v>0</v>
      </c>
      <c r="PCL462" s="143">
        <f t="shared" si="331"/>
        <v>0</v>
      </c>
      <c r="PCM462" s="143">
        <f t="shared" si="331"/>
        <v>0</v>
      </c>
      <c r="PCN462" s="143">
        <f t="shared" si="331"/>
        <v>0</v>
      </c>
      <c r="PCO462" s="143">
        <f t="shared" si="331"/>
        <v>0</v>
      </c>
      <c r="PCP462" s="143">
        <f t="shared" si="331"/>
        <v>0</v>
      </c>
      <c r="PCQ462" s="143">
        <f t="shared" si="331"/>
        <v>0</v>
      </c>
      <c r="PCR462" s="143">
        <f t="shared" si="331"/>
        <v>0</v>
      </c>
      <c r="PCS462" s="143">
        <f t="shared" si="331"/>
        <v>0</v>
      </c>
      <c r="PCT462" s="143">
        <f t="shared" si="331"/>
        <v>0</v>
      </c>
      <c r="PCU462" s="143">
        <f t="shared" si="331"/>
        <v>0</v>
      </c>
      <c r="PCV462" s="143">
        <f t="shared" si="331"/>
        <v>0</v>
      </c>
      <c r="PCW462" s="143">
        <f t="shared" si="331"/>
        <v>0</v>
      </c>
      <c r="PCX462" s="143">
        <f t="shared" si="331"/>
        <v>0</v>
      </c>
      <c r="PCY462" s="143">
        <f t="shared" si="331"/>
        <v>0</v>
      </c>
      <c r="PCZ462" s="143">
        <f t="shared" si="331"/>
        <v>0</v>
      </c>
      <c r="PDA462" s="143">
        <f t="shared" si="331"/>
        <v>0</v>
      </c>
      <c r="PDB462" s="143">
        <f t="shared" si="331"/>
        <v>0</v>
      </c>
      <c r="PDC462" s="143">
        <f t="shared" si="331"/>
        <v>0</v>
      </c>
      <c r="PDD462" s="143">
        <f t="shared" si="331"/>
        <v>0</v>
      </c>
      <c r="PDE462" s="143">
        <f t="shared" si="331"/>
        <v>0</v>
      </c>
      <c r="PDF462" s="143">
        <f t="shared" si="331"/>
        <v>0</v>
      </c>
      <c r="PDG462" s="143">
        <f t="shared" si="331"/>
        <v>0</v>
      </c>
      <c r="PDH462" s="143">
        <f t="shared" si="331"/>
        <v>0</v>
      </c>
      <c r="PDI462" s="143">
        <f t="shared" si="331"/>
        <v>0</v>
      </c>
      <c r="PDJ462" s="143">
        <f t="shared" si="331"/>
        <v>0</v>
      </c>
      <c r="PDK462" s="143">
        <f t="shared" si="331"/>
        <v>0</v>
      </c>
      <c r="PDL462" s="143">
        <f t="shared" si="331"/>
        <v>0</v>
      </c>
      <c r="PDM462" s="143">
        <f t="shared" si="331"/>
        <v>0</v>
      </c>
      <c r="PDN462" s="143">
        <f t="shared" si="331"/>
        <v>0</v>
      </c>
      <c r="PDO462" s="143">
        <f t="shared" si="331"/>
        <v>0</v>
      </c>
      <c r="PDP462" s="143">
        <f t="shared" si="331"/>
        <v>0</v>
      </c>
      <c r="PDQ462" s="143">
        <f t="shared" si="331"/>
        <v>0</v>
      </c>
      <c r="PDR462" s="143">
        <f t="shared" si="331"/>
        <v>0</v>
      </c>
      <c r="PDS462" s="143">
        <f t="shared" si="331"/>
        <v>0</v>
      </c>
      <c r="PDT462" s="143">
        <f t="shared" si="331"/>
        <v>0</v>
      </c>
      <c r="PDU462" s="143">
        <f t="shared" si="331"/>
        <v>0</v>
      </c>
      <c r="PDV462" s="143">
        <f t="shared" si="331"/>
        <v>0</v>
      </c>
      <c r="PDW462" s="143">
        <f t="shared" si="331"/>
        <v>0</v>
      </c>
      <c r="PDX462" s="143">
        <f t="shared" si="331"/>
        <v>0</v>
      </c>
      <c r="PDY462" s="143">
        <f t="shared" si="331"/>
        <v>0</v>
      </c>
      <c r="PDZ462" s="143">
        <f t="shared" si="331"/>
        <v>0</v>
      </c>
      <c r="PEA462" s="143">
        <f t="shared" si="331"/>
        <v>0</v>
      </c>
      <c r="PEB462" s="143">
        <f t="shared" si="331"/>
        <v>0</v>
      </c>
      <c r="PEC462" s="143">
        <f t="shared" ref="PEC462:PGN462" si="332">PEC438</f>
        <v>0</v>
      </c>
      <c r="PED462" s="143">
        <f t="shared" si="332"/>
        <v>0</v>
      </c>
      <c r="PEE462" s="143">
        <f t="shared" si="332"/>
        <v>0</v>
      </c>
      <c r="PEF462" s="143">
        <f t="shared" si="332"/>
        <v>0</v>
      </c>
      <c r="PEG462" s="143">
        <f t="shared" si="332"/>
        <v>0</v>
      </c>
      <c r="PEH462" s="143">
        <f t="shared" si="332"/>
        <v>0</v>
      </c>
      <c r="PEI462" s="143">
        <f t="shared" si="332"/>
        <v>0</v>
      </c>
      <c r="PEJ462" s="143">
        <f t="shared" si="332"/>
        <v>0</v>
      </c>
      <c r="PEK462" s="143">
        <f t="shared" si="332"/>
        <v>0</v>
      </c>
      <c r="PEL462" s="143">
        <f t="shared" si="332"/>
        <v>0</v>
      </c>
      <c r="PEM462" s="143">
        <f t="shared" si="332"/>
        <v>0</v>
      </c>
      <c r="PEN462" s="143">
        <f t="shared" si="332"/>
        <v>0</v>
      </c>
      <c r="PEO462" s="143">
        <f t="shared" si="332"/>
        <v>0</v>
      </c>
      <c r="PEP462" s="143">
        <f t="shared" si="332"/>
        <v>0</v>
      </c>
      <c r="PEQ462" s="143">
        <f t="shared" si="332"/>
        <v>0</v>
      </c>
      <c r="PER462" s="143">
        <f t="shared" si="332"/>
        <v>0</v>
      </c>
      <c r="PES462" s="143">
        <f t="shared" si="332"/>
        <v>0</v>
      </c>
      <c r="PET462" s="143">
        <f t="shared" si="332"/>
        <v>0</v>
      </c>
      <c r="PEU462" s="143">
        <f t="shared" si="332"/>
        <v>0</v>
      </c>
      <c r="PEV462" s="143">
        <f t="shared" si="332"/>
        <v>0</v>
      </c>
      <c r="PEW462" s="143">
        <f t="shared" si="332"/>
        <v>0</v>
      </c>
      <c r="PEX462" s="143">
        <f t="shared" si="332"/>
        <v>0</v>
      </c>
      <c r="PEY462" s="143">
        <f t="shared" si="332"/>
        <v>0</v>
      </c>
      <c r="PEZ462" s="143">
        <f t="shared" si="332"/>
        <v>0</v>
      </c>
      <c r="PFA462" s="143">
        <f t="shared" si="332"/>
        <v>0</v>
      </c>
      <c r="PFB462" s="143">
        <f t="shared" si="332"/>
        <v>0</v>
      </c>
      <c r="PFC462" s="143">
        <f t="shared" si="332"/>
        <v>0</v>
      </c>
      <c r="PFD462" s="143">
        <f t="shared" si="332"/>
        <v>0</v>
      </c>
      <c r="PFE462" s="143">
        <f t="shared" si="332"/>
        <v>0</v>
      </c>
      <c r="PFF462" s="143">
        <f t="shared" si="332"/>
        <v>0</v>
      </c>
      <c r="PFG462" s="143">
        <f t="shared" si="332"/>
        <v>0</v>
      </c>
      <c r="PFH462" s="143">
        <f t="shared" si="332"/>
        <v>0</v>
      </c>
      <c r="PFI462" s="143">
        <f t="shared" si="332"/>
        <v>0</v>
      </c>
      <c r="PFJ462" s="143">
        <f t="shared" si="332"/>
        <v>0</v>
      </c>
      <c r="PFK462" s="143">
        <f t="shared" si="332"/>
        <v>0</v>
      </c>
      <c r="PFL462" s="143">
        <f t="shared" si="332"/>
        <v>0</v>
      </c>
      <c r="PFM462" s="143">
        <f t="shared" si="332"/>
        <v>0</v>
      </c>
      <c r="PFN462" s="143">
        <f t="shared" si="332"/>
        <v>0</v>
      </c>
      <c r="PFO462" s="143">
        <f t="shared" si="332"/>
        <v>0</v>
      </c>
      <c r="PFP462" s="143">
        <f t="shared" si="332"/>
        <v>0</v>
      </c>
      <c r="PFQ462" s="143">
        <f t="shared" si="332"/>
        <v>0</v>
      </c>
      <c r="PFR462" s="143">
        <f t="shared" si="332"/>
        <v>0</v>
      </c>
      <c r="PFS462" s="143">
        <f t="shared" si="332"/>
        <v>0</v>
      </c>
      <c r="PFT462" s="143">
        <f t="shared" si="332"/>
        <v>0</v>
      </c>
      <c r="PFU462" s="143">
        <f t="shared" si="332"/>
        <v>0</v>
      </c>
      <c r="PFV462" s="143">
        <f t="shared" si="332"/>
        <v>0</v>
      </c>
      <c r="PFW462" s="143">
        <f t="shared" si="332"/>
        <v>0</v>
      </c>
      <c r="PFX462" s="143">
        <f t="shared" si="332"/>
        <v>0</v>
      </c>
      <c r="PFY462" s="143">
        <f t="shared" si="332"/>
        <v>0</v>
      </c>
      <c r="PFZ462" s="143">
        <f t="shared" si="332"/>
        <v>0</v>
      </c>
      <c r="PGA462" s="143">
        <f t="shared" si="332"/>
        <v>0</v>
      </c>
      <c r="PGB462" s="143">
        <f t="shared" si="332"/>
        <v>0</v>
      </c>
      <c r="PGC462" s="143">
        <f t="shared" si="332"/>
        <v>0</v>
      </c>
      <c r="PGD462" s="143">
        <f t="shared" si="332"/>
        <v>0</v>
      </c>
      <c r="PGE462" s="143">
        <f t="shared" si="332"/>
        <v>0</v>
      </c>
      <c r="PGF462" s="143">
        <f t="shared" si="332"/>
        <v>0</v>
      </c>
      <c r="PGG462" s="143">
        <f t="shared" si="332"/>
        <v>0</v>
      </c>
      <c r="PGH462" s="143">
        <f t="shared" si="332"/>
        <v>0</v>
      </c>
      <c r="PGI462" s="143">
        <f t="shared" si="332"/>
        <v>0</v>
      </c>
      <c r="PGJ462" s="143">
        <f t="shared" si="332"/>
        <v>0</v>
      </c>
      <c r="PGK462" s="143">
        <f t="shared" si="332"/>
        <v>0</v>
      </c>
      <c r="PGL462" s="143">
        <f t="shared" si="332"/>
        <v>0</v>
      </c>
      <c r="PGM462" s="143">
        <f t="shared" si="332"/>
        <v>0</v>
      </c>
      <c r="PGN462" s="143">
        <f t="shared" si="332"/>
        <v>0</v>
      </c>
      <c r="PGO462" s="143">
        <f t="shared" ref="PGO462:PIZ462" si="333">PGO438</f>
        <v>0</v>
      </c>
      <c r="PGP462" s="143">
        <f t="shared" si="333"/>
        <v>0</v>
      </c>
      <c r="PGQ462" s="143">
        <f t="shared" si="333"/>
        <v>0</v>
      </c>
      <c r="PGR462" s="143">
        <f t="shared" si="333"/>
        <v>0</v>
      </c>
      <c r="PGS462" s="143">
        <f t="shared" si="333"/>
        <v>0</v>
      </c>
      <c r="PGT462" s="143">
        <f t="shared" si="333"/>
        <v>0</v>
      </c>
      <c r="PGU462" s="143">
        <f t="shared" si="333"/>
        <v>0</v>
      </c>
      <c r="PGV462" s="143">
        <f t="shared" si="333"/>
        <v>0</v>
      </c>
      <c r="PGW462" s="143">
        <f t="shared" si="333"/>
        <v>0</v>
      </c>
      <c r="PGX462" s="143">
        <f t="shared" si="333"/>
        <v>0</v>
      </c>
      <c r="PGY462" s="143">
        <f t="shared" si="333"/>
        <v>0</v>
      </c>
      <c r="PGZ462" s="143">
        <f t="shared" si="333"/>
        <v>0</v>
      </c>
      <c r="PHA462" s="143">
        <f t="shared" si="333"/>
        <v>0</v>
      </c>
      <c r="PHB462" s="143">
        <f t="shared" si="333"/>
        <v>0</v>
      </c>
      <c r="PHC462" s="143">
        <f t="shared" si="333"/>
        <v>0</v>
      </c>
      <c r="PHD462" s="143">
        <f t="shared" si="333"/>
        <v>0</v>
      </c>
      <c r="PHE462" s="143">
        <f t="shared" si="333"/>
        <v>0</v>
      </c>
      <c r="PHF462" s="143">
        <f t="shared" si="333"/>
        <v>0</v>
      </c>
      <c r="PHG462" s="143">
        <f t="shared" si="333"/>
        <v>0</v>
      </c>
      <c r="PHH462" s="143">
        <f t="shared" si="333"/>
        <v>0</v>
      </c>
      <c r="PHI462" s="143">
        <f t="shared" si="333"/>
        <v>0</v>
      </c>
      <c r="PHJ462" s="143">
        <f t="shared" si="333"/>
        <v>0</v>
      </c>
      <c r="PHK462" s="143">
        <f t="shared" si="333"/>
        <v>0</v>
      </c>
      <c r="PHL462" s="143">
        <f t="shared" si="333"/>
        <v>0</v>
      </c>
      <c r="PHM462" s="143">
        <f t="shared" si="333"/>
        <v>0</v>
      </c>
      <c r="PHN462" s="143">
        <f t="shared" si="333"/>
        <v>0</v>
      </c>
      <c r="PHO462" s="143">
        <f t="shared" si="333"/>
        <v>0</v>
      </c>
      <c r="PHP462" s="143">
        <f t="shared" si="333"/>
        <v>0</v>
      </c>
      <c r="PHQ462" s="143">
        <f t="shared" si="333"/>
        <v>0</v>
      </c>
      <c r="PHR462" s="143">
        <f t="shared" si="333"/>
        <v>0</v>
      </c>
      <c r="PHS462" s="143">
        <f t="shared" si="333"/>
        <v>0</v>
      </c>
      <c r="PHT462" s="143">
        <f t="shared" si="333"/>
        <v>0</v>
      </c>
      <c r="PHU462" s="143">
        <f t="shared" si="333"/>
        <v>0</v>
      </c>
      <c r="PHV462" s="143">
        <f t="shared" si="333"/>
        <v>0</v>
      </c>
      <c r="PHW462" s="143">
        <f t="shared" si="333"/>
        <v>0</v>
      </c>
      <c r="PHX462" s="143">
        <f t="shared" si="333"/>
        <v>0</v>
      </c>
      <c r="PHY462" s="143">
        <f t="shared" si="333"/>
        <v>0</v>
      </c>
      <c r="PHZ462" s="143">
        <f t="shared" si="333"/>
        <v>0</v>
      </c>
      <c r="PIA462" s="143">
        <f t="shared" si="333"/>
        <v>0</v>
      </c>
      <c r="PIB462" s="143">
        <f t="shared" si="333"/>
        <v>0</v>
      </c>
      <c r="PIC462" s="143">
        <f t="shared" si="333"/>
        <v>0</v>
      </c>
      <c r="PID462" s="143">
        <f t="shared" si="333"/>
        <v>0</v>
      </c>
      <c r="PIE462" s="143">
        <f t="shared" si="333"/>
        <v>0</v>
      </c>
      <c r="PIF462" s="143">
        <f t="shared" si="333"/>
        <v>0</v>
      </c>
      <c r="PIG462" s="143">
        <f t="shared" si="333"/>
        <v>0</v>
      </c>
      <c r="PIH462" s="143">
        <f t="shared" si="333"/>
        <v>0</v>
      </c>
      <c r="PII462" s="143">
        <f t="shared" si="333"/>
        <v>0</v>
      </c>
      <c r="PIJ462" s="143">
        <f t="shared" si="333"/>
        <v>0</v>
      </c>
      <c r="PIK462" s="143">
        <f t="shared" si="333"/>
        <v>0</v>
      </c>
      <c r="PIL462" s="143">
        <f t="shared" si="333"/>
        <v>0</v>
      </c>
      <c r="PIM462" s="143">
        <f t="shared" si="333"/>
        <v>0</v>
      </c>
      <c r="PIN462" s="143">
        <f t="shared" si="333"/>
        <v>0</v>
      </c>
      <c r="PIO462" s="143">
        <f t="shared" si="333"/>
        <v>0</v>
      </c>
      <c r="PIP462" s="143">
        <f t="shared" si="333"/>
        <v>0</v>
      </c>
      <c r="PIQ462" s="143">
        <f t="shared" si="333"/>
        <v>0</v>
      </c>
      <c r="PIR462" s="143">
        <f t="shared" si="333"/>
        <v>0</v>
      </c>
      <c r="PIS462" s="143">
        <f t="shared" si="333"/>
        <v>0</v>
      </c>
      <c r="PIT462" s="143">
        <f t="shared" si="333"/>
        <v>0</v>
      </c>
      <c r="PIU462" s="143">
        <f t="shared" si="333"/>
        <v>0</v>
      </c>
      <c r="PIV462" s="143">
        <f t="shared" si="333"/>
        <v>0</v>
      </c>
      <c r="PIW462" s="143">
        <f t="shared" si="333"/>
        <v>0</v>
      </c>
      <c r="PIX462" s="143">
        <f t="shared" si="333"/>
        <v>0</v>
      </c>
      <c r="PIY462" s="143">
        <f t="shared" si="333"/>
        <v>0</v>
      </c>
      <c r="PIZ462" s="143">
        <f t="shared" si="333"/>
        <v>0</v>
      </c>
      <c r="PJA462" s="143">
        <f t="shared" ref="PJA462:PLL462" si="334">PJA438</f>
        <v>0</v>
      </c>
      <c r="PJB462" s="143">
        <f t="shared" si="334"/>
        <v>0</v>
      </c>
      <c r="PJC462" s="143">
        <f t="shared" si="334"/>
        <v>0</v>
      </c>
      <c r="PJD462" s="143">
        <f t="shared" si="334"/>
        <v>0</v>
      </c>
      <c r="PJE462" s="143">
        <f t="shared" si="334"/>
        <v>0</v>
      </c>
      <c r="PJF462" s="143">
        <f t="shared" si="334"/>
        <v>0</v>
      </c>
      <c r="PJG462" s="143">
        <f t="shared" si="334"/>
        <v>0</v>
      </c>
      <c r="PJH462" s="143">
        <f t="shared" si="334"/>
        <v>0</v>
      </c>
      <c r="PJI462" s="143">
        <f t="shared" si="334"/>
        <v>0</v>
      </c>
      <c r="PJJ462" s="143">
        <f t="shared" si="334"/>
        <v>0</v>
      </c>
      <c r="PJK462" s="143">
        <f t="shared" si="334"/>
        <v>0</v>
      </c>
      <c r="PJL462" s="143">
        <f t="shared" si="334"/>
        <v>0</v>
      </c>
      <c r="PJM462" s="143">
        <f t="shared" si="334"/>
        <v>0</v>
      </c>
      <c r="PJN462" s="143">
        <f t="shared" si="334"/>
        <v>0</v>
      </c>
      <c r="PJO462" s="143">
        <f t="shared" si="334"/>
        <v>0</v>
      </c>
      <c r="PJP462" s="143">
        <f t="shared" si="334"/>
        <v>0</v>
      </c>
      <c r="PJQ462" s="143">
        <f t="shared" si="334"/>
        <v>0</v>
      </c>
      <c r="PJR462" s="143">
        <f t="shared" si="334"/>
        <v>0</v>
      </c>
      <c r="PJS462" s="143">
        <f t="shared" si="334"/>
        <v>0</v>
      </c>
      <c r="PJT462" s="143">
        <f t="shared" si="334"/>
        <v>0</v>
      </c>
      <c r="PJU462" s="143">
        <f t="shared" si="334"/>
        <v>0</v>
      </c>
      <c r="PJV462" s="143">
        <f t="shared" si="334"/>
        <v>0</v>
      </c>
      <c r="PJW462" s="143">
        <f t="shared" si="334"/>
        <v>0</v>
      </c>
      <c r="PJX462" s="143">
        <f t="shared" si="334"/>
        <v>0</v>
      </c>
      <c r="PJY462" s="143">
        <f t="shared" si="334"/>
        <v>0</v>
      </c>
      <c r="PJZ462" s="143">
        <f t="shared" si="334"/>
        <v>0</v>
      </c>
      <c r="PKA462" s="143">
        <f t="shared" si="334"/>
        <v>0</v>
      </c>
      <c r="PKB462" s="143">
        <f t="shared" si="334"/>
        <v>0</v>
      </c>
      <c r="PKC462" s="143">
        <f t="shared" si="334"/>
        <v>0</v>
      </c>
      <c r="PKD462" s="143">
        <f t="shared" si="334"/>
        <v>0</v>
      </c>
      <c r="PKE462" s="143">
        <f t="shared" si="334"/>
        <v>0</v>
      </c>
      <c r="PKF462" s="143">
        <f t="shared" si="334"/>
        <v>0</v>
      </c>
      <c r="PKG462" s="143">
        <f t="shared" si="334"/>
        <v>0</v>
      </c>
      <c r="PKH462" s="143">
        <f t="shared" si="334"/>
        <v>0</v>
      </c>
      <c r="PKI462" s="143">
        <f t="shared" si="334"/>
        <v>0</v>
      </c>
      <c r="PKJ462" s="143">
        <f t="shared" si="334"/>
        <v>0</v>
      </c>
      <c r="PKK462" s="143">
        <f t="shared" si="334"/>
        <v>0</v>
      </c>
      <c r="PKL462" s="143">
        <f t="shared" si="334"/>
        <v>0</v>
      </c>
      <c r="PKM462" s="143">
        <f t="shared" si="334"/>
        <v>0</v>
      </c>
      <c r="PKN462" s="143">
        <f t="shared" si="334"/>
        <v>0</v>
      </c>
      <c r="PKO462" s="143">
        <f t="shared" si="334"/>
        <v>0</v>
      </c>
      <c r="PKP462" s="143">
        <f t="shared" si="334"/>
        <v>0</v>
      </c>
      <c r="PKQ462" s="143">
        <f t="shared" si="334"/>
        <v>0</v>
      </c>
      <c r="PKR462" s="143">
        <f t="shared" si="334"/>
        <v>0</v>
      </c>
      <c r="PKS462" s="143">
        <f t="shared" si="334"/>
        <v>0</v>
      </c>
      <c r="PKT462" s="143">
        <f t="shared" si="334"/>
        <v>0</v>
      </c>
      <c r="PKU462" s="143">
        <f t="shared" si="334"/>
        <v>0</v>
      </c>
      <c r="PKV462" s="143">
        <f t="shared" si="334"/>
        <v>0</v>
      </c>
      <c r="PKW462" s="143">
        <f t="shared" si="334"/>
        <v>0</v>
      </c>
      <c r="PKX462" s="143">
        <f t="shared" si="334"/>
        <v>0</v>
      </c>
      <c r="PKY462" s="143">
        <f t="shared" si="334"/>
        <v>0</v>
      </c>
      <c r="PKZ462" s="143">
        <f t="shared" si="334"/>
        <v>0</v>
      </c>
      <c r="PLA462" s="143">
        <f t="shared" si="334"/>
        <v>0</v>
      </c>
      <c r="PLB462" s="143">
        <f t="shared" si="334"/>
        <v>0</v>
      </c>
      <c r="PLC462" s="143">
        <f t="shared" si="334"/>
        <v>0</v>
      </c>
      <c r="PLD462" s="143">
        <f t="shared" si="334"/>
        <v>0</v>
      </c>
      <c r="PLE462" s="143">
        <f t="shared" si="334"/>
        <v>0</v>
      </c>
      <c r="PLF462" s="143">
        <f t="shared" si="334"/>
        <v>0</v>
      </c>
      <c r="PLG462" s="143">
        <f t="shared" si="334"/>
        <v>0</v>
      </c>
      <c r="PLH462" s="143">
        <f t="shared" si="334"/>
        <v>0</v>
      </c>
      <c r="PLI462" s="143">
        <f t="shared" si="334"/>
        <v>0</v>
      </c>
      <c r="PLJ462" s="143">
        <f t="shared" si="334"/>
        <v>0</v>
      </c>
      <c r="PLK462" s="143">
        <f t="shared" si="334"/>
        <v>0</v>
      </c>
      <c r="PLL462" s="143">
        <f t="shared" si="334"/>
        <v>0</v>
      </c>
      <c r="PLM462" s="143">
        <f t="shared" ref="PLM462:PNX462" si="335">PLM438</f>
        <v>0</v>
      </c>
      <c r="PLN462" s="143">
        <f t="shared" si="335"/>
        <v>0</v>
      </c>
      <c r="PLO462" s="143">
        <f t="shared" si="335"/>
        <v>0</v>
      </c>
      <c r="PLP462" s="143">
        <f t="shared" si="335"/>
        <v>0</v>
      </c>
      <c r="PLQ462" s="143">
        <f t="shared" si="335"/>
        <v>0</v>
      </c>
      <c r="PLR462" s="143">
        <f t="shared" si="335"/>
        <v>0</v>
      </c>
      <c r="PLS462" s="143">
        <f t="shared" si="335"/>
        <v>0</v>
      </c>
      <c r="PLT462" s="143">
        <f t="shared" si="335"/>
        <v>0</v>
      </c>
      <c r="PLU462" s="143">
        <f t="shared" si="335"/>
        <v>0</v>
      </c>
      <c r="PLV462" s="143">
        <f t="shared" si="335"/>
        <v>0</v>
      </c>
      <c r="PLW462" s="143">
        <f t="shared" si="335"/>
        <v>0</v>
      </c>
      <c r="PLX462" s="143">
        <f t="shared" si="335"/>
        <v>0</v>
      </c>
      <c r="PLY462" s="143">
        <f t="shared" si="335"/>
        <v>0</v>
      </c>
      <c r="PLZ462" s="143">
        <f t="shared" si="335"/>
        <v>0</v>
      </c>
      <c r="PMA462" s="143">
        <f t="shared" si="335"/>
        <v>0</v>
      </c>
      <c r="PMB462" s="143">
        <f t="shared" si="335"/>
        <v>0</v>
      </c>
      <c r="PMC462" s="143">
        <f t="shared" si="335"/>
        <v>0</v>
      </c>
      <c r="PMD462" s="143">
        <f t="shared" si="335"/>
        <v>0</v>
      </c>
      <c r="PME462" s="143">
        <f t="shared" si="335"/>
        <v>0</v>
      </c>
      <c r="PMF462" s="143">
        <f t="shared" si="335"/>
        <v>0</v>
      </c>
      <c r="PMG462" s="143">
        <f t="shared" si="335"/>
        <v>0</v>
      </c>
      <c r="PMH462" s="143">
        <f t="shared" si="335"/>
        <v>0</v>
      </c>
      <c r="PMI462" s="143">
        <f t="shared" si="335"/>
        <v>0</v>
      </c>
      <c r="PMJ462" s="143">
        <f t="shared" si="335"/>
        <v>0</v>
      </c>
      <c r="PMK462" s="143">
        <f t="shared" si="335"/>
        <v>0</v>
      </c>
      <c r="PML462" s="143">
        <f t="shared" si="335"/>
        <v>0</v>
      </c>
      <c r="PMM462" s="143">
        <f t="shared" si="335"/>
        <v>0</v>
      </c>
      <c r="PMN462" s="143">
        <f t="shared" si="335"/>
        <v>0</v>
      </c>
      <c r="PMO462" s="143">
        <f t="shared" si="335"/>
        <v>0</v>
      </c>
      <c r="PMP462" s="143">
        <f t="shared" si="335"/>
        <v>0</v>
      </c>
      <c r="PMQ462" s="143">
        <f t="shared" si="335"/>
        <v>0</v>
      </c>
      <c r="PMR462" s="143">
        <f t="shared" si="335"/>
        <v>0</v>
      </c>
      <c r="PMS462" s="143">
        <f t="shared" si="335"/>
        <v>0</v>
      </c>
      <c r="PMT462" s="143">
        <f t="shared" si="335"/>
        <v>0</v>
      </c>
      <c r="PMU462" s="143">
        <f t="shared" si="335"/>
        <v>0</v>
      </c>
      <c r="PMV462" s="143">
        <f t="shared" si="335"/>
        <v>0</v>
      </c>
      <c r="PMW462" s="143">
        <f t="shared" si="335"/>
        <v>0</v>
      </c>
      <c r="PMX462" s="143">
        <f t="shared" si="335"/>
        <v>0</v>
      </c>
      <c r="PMY462" s="143">
        <f t="shared" si="335"/>
        <v>0</v>
      </c>
      <c r="PMZ462" s="143">
        <f t="shared" si="335"/>
        <v>0</v>
      </c>
      <c r="PNA462" s="143">
        <f t="shared" si="335"/>
        <v>0</v>
      </c>
      <c r="PNB462" s="143">
        <f t="shared" si="335"/>
        <v>0</v>
      </c>
      <c r="PNC462" s="143">
        <f t="shared" si="335"/>
        <v>0</v>
      </c>
      <c r="PND462" s="143">
        <f t="shared" si="335"/>
        <v>0</v>
      </c>
      <c r="PNE462" s="143">
        <f t="shared" si="335"/>
        <v>0</v>
      </c>
      <c r="PNF462" s="143">
        <f t="shared" si="335"/>
        <v>0</v>
      </c>
      <c r="PNG462" s="143">
        <f t="shared" si="335"/>
        <v>0</v>
      </c>
      <c r="PNH462" s="143">
        <f t="shared" si="335"/>
        <v>0</v>
      </c>
      <c r="PNI462" s="143">
        <f t="shared" si="335"/>
        <v>0</v>
      </c>
      <c r="PNJ462" s="143">
        <f t="shared" si="335"/>
        <v>0</v>
      </c>
      <c r="PNK462" s="143">
        <f t="shared" si="335"/>
        <v>0</v>
      </c>
      <c r="PNL462" s="143">
        <f t="shared" si="335"/>
        <v>0</v>
      </c>
      <c r="PNM462" s="143">
        <f t="shared" si="335"/>
        <v>0</v>
      </c>
      <c r="PNN462" s="143">
        <f t="shared" si="335"/>
        <v>0</v>
      </c>
      <c r="PNO462" s="143">
        <f t="shared" si="335"/>
        <v>0</v>
      </c>
      <c r="PNP462" s="143">
        <f t="shared" si="335"/>
        <v>0</v>
      </c>
      <c r="PNQ462" s="143">
        <f t="shared" si="335"/>
        <v>0</v>
      </c>
      <c r="PNR462" s="143">
        <f t="shared" si="335"/>
        <v>0</v>
      </c>
      <c r="PNS462" s="143">
        <f t="shared" si="335"/>
        <v>0</v>
      </c>
      <c r="PNT462" s="143">
        <f t="shared" si="335"/>
        <v>0</v>
      </c>
      <c r="PNU462" s="143">
        <f t="shared" si="335"/>
        <v>0</v>
      </c>
      <c r="PNV462" s="143">
        <f t="shared" si="335"/>
        <v>0</v>
      </c>
      <c r="PNW462" s="143">
        <f t="shared" si="335"/>
        <v>0</v>
      </c>
      <c r="PNX462" s="143">
        <f t="shared" si="335"/>
        <v>0</v>
      </c>
      <c r="PNY462" s="143">
        <f t="shared" ref="PNY462:PQJ462" si="336">PNY438</f>
        <v>0</v>
      </c>
      <c r="PNZ462" s="143">
        <f t="shared" si="336"/>
        <v>0</v>
      </c>
      <c r="POA462" s="143">
        <f t="shared" si="336"/>
        <v>0</v>
      </c>
      <c r="POB462" s="143">
        <f t="shared" si="336"/>
        <v>0</v>
      </c>
      <c r="POC462" s="143">
        <f t="shared" si="336"/>
        <v>0</v>
      </c>
      <c r="POD462" s="143">
        <f t="shared" si="336"/>
        <v>0</v>
      </c>
      <c r="POE462" s="143">
        <f t="shared" si="336"/>
        <v>0</v>
      </c>
      <c r="POF462" s="143">
        <f t="shared" si="336"/>
        <v>0</v>
      </c>
      <c r="POG462" s="143">
        <f t="shared" si="336"/>
        <v>0</v>
      </c>
      <c r="POH462" s="143">
        <f t="shared" si="336"/>
        <v>0</v>
      </c>
      <c r="POI462" s="143">
        <f t="shared" si="336"/>
        <v>0</v>
      </c>
      <c r="POJ462" s="143">
        <f t="shared" si="336"/>
        <v>0</v>
      </c>
      <c r="POK462" s="143">
        <f t="shared" si="336"/>
        <v>0</v>
      </c>
      <c r="POL462" s="143">
        <f t="shared" si="336"/>
        <v>0</v>
      </c>
      <c r="POM462" s="143">
        <f t="shared" si="336"/>
        <v>0</v>
      </c>
      <c r="PON462" s="143">
        <f t="shared" si="336"/>
        <v>0</v>
      </c>
      <c r="POO462" s="143">
        <f t="shared" si="336"/>
        <v>0</v>
      </c>
      <c r="POP462" s="143">
        <f t="shared" si="336"/>
        <v>0</v>
      </c>
      <c r="POQ462" s="143">
        <f t="shared" si="336"/>
        <v>0</v>
      </c>
      <c r="POR462" s="143">
        <f t="shared" si="336"/>
        <v>0</v>
      </c>
      <c r="POS462" s="143">
        <f t="shared" si="336"/>
        <v>0</v>
      </c>
      <c r="POT462" s="143">
        <f t="shared" si="336"/>
        <v>0</v>
      </c>
      <c r="POU462" s="143">
        <f t="shared" si="336"/>
        <v>0</v>
      </c>
      <c r="POV462" s="143">
        <f t="shared" si="336"/>
        <v>0</v>
      </c>
      <c r="POW462" s="143">
        <f t="shared" si="336"/>
        <v>0</v>
      </c>
      <c r="POX462" s="143">
        <f t="shared" si="336"/>
        <v>0</v>
      </c>
      <c r="POY462" s="143">
        <f t="shared" si="336"/>
        <v>0</v>
      </c>
      <c r="POZ462" s="143">
        <f t="shared" si="336"/>
        <v>0</v>
      </c>
      <c r="PPA462" s="143">
        <f t="shared" si="336"/>
        <v>0</v>
      </c>
      <c r="PPB462" s="143">
        <f t="shared" si="336"/>
        <v>0</v>
      </c>
      <c r="PPC462" s="143">
        <f t="shared" si="336"/>
        <v>0</v>
      </c>
      <c r="PPD462" s="143">
        <f t="shared" si="336"/>
        <v>0</v>
      </c>
      <c r="PPE462" s="143">
        <f t="shared" si="336"/>
        <v>0</v>
      </c>
      <c r="PPF462" s="143">
        <f t="shared" si="336"/>
        <v>0</v>
      </c>
      <c r="PPG462" s="143">
        <f t="shared" si="336"/>
        <v>0</v>
      </c>
      <c r="PPH462" s="143">
        <f t="shared" si="336"/>
        <v>0</v>
      </c>
      <c r="PPI462" s="143">
        <f t="shared" si="336"/>
        <v>0</v>
      </c>
      <c r="PPJ462" s="143">
        <f t="shared" si="336"/>
        <v>0</v>
      </c>
      <c r="PPK462" s="143">
        <f t="shared" si="336"/>
        <v>0</v>
      </c>
      <c r="PPL462" s="143">
        <f t="shared" si="336"/>
        <v>0</v>
      </c>
      <c r="PPM462" s="143">
        <f t="shared" si="336"/>
        <v>0</v>
      </c>
      <c r="PPN462" s="143">
        <f t="shared" si="336"/>
        <v>0</v>
      </c>
      <c r="PPO462" s="143">
        <f t="shared" si="336"/>
        <v>0</v>
      </c>
      <c r="PPP462" s="143">
        <f t="shared" si="336"/>
        <v>0</v>
      </c>
      <c r="PPQ462" s="143">
        <f t="shared" si="336"/>
        <v>0</v>
      </c>
      <c r="PPR462" s="143">
        <f t="shared" si="336"/>
        <v>0</v>
      </c>
      <c r="PPS462" s="143">
        <f t="shared" si="336"/>
        <v>0</v>
      </c>
      <c r="PPT462" s="143">
        <f t="shared" si="336"/>
        <v>0</v>
      </c>
      <c r="PPU462" s="143">
        <f t="shared" si="336"/>
        <v>0</v>
      </c>
      <c r="PPV462" s="143">
        <f t="shared" si="336"/>
        <v>0</v>
      </c>
      <c r="PPW462" s="143">
        <f t="shared" si="336"/>
        <v>0</v>
      </c>
      <c r="PPX462" s="143">
        <f t="shared" si="336"/>
        <v>0</v>
      </c>
      <c r="PPY462" s="143">
        <f t="shared" si="336"/>
        <v>0</v>
      </c>
      <c r="PPZ462" s="143">
        <f t="shared" si="336"/>
        <v>0</v>
      </c>
      <c r="PQA462" s="143">
        <f t="shared" si="336"/>
        <v>0</v>
      </c>
      <c r="PQB462" s="143">
        <f t="shared" si="336"/>
        <v>0</v>
      </c>
      <c r="PQC462" s="143">
        <f t="shared" si="336"/>
        <v>0</v>
      </c>
      <c r="PQD462" s="143">
        <f t="shared" si="336"/>
        <v>0</v>
      </c>
      <c r="PQE462" s="143">
        <f t="shared" si="336"/>
        <v>0</v>
      </c>
      <c r="PQF462" s="143">
        <f t="shared" si="336"/>
        <v>0</v>
      </c>
      <c r="PQG462" s="143">
        <f t="shared" si="336"/>
        <v>0</v>
      </c>
      <c r="PQH462" s="143">
        <f t="shared" si="336"/>
        <v>0</v>
      </c>
      <c r="PQI462" s="143">
        <f t="shared" si="336"/>
        <v>0</v>
      </c>
      <c r="PQJ462" s="143">
        <f t="shared" si="336"/>
        <v>0</v>
      </c>
      <c r="PQK462" s="143">
        <f t="shared" ref="PQK462:PSV462" si="337">PQK438</f>
        <v>0</v>
      </c>
      <c r="PQL462" s="143">
        <f t="shared" si="337"/>
        <v>0</v>
      </c>
      <c r="PQM462" s="143">
        <f t="shared" si="337"/>
        <v>0</v>
      </c>
      <c r="PQN462" s="143">
        <f t="shared" si="337"/>
        <v>0</v>
      </c>
      <c r="PQO462" s="143">
        <f t="shared" si="337"/>
        <v>0</v>
      </c>
      <c r="PQP462" s="143">
        <f t="shared" si="337"/>
        <v>0</v>
      </c>
      <c r="PQQ462" s="143">
        <f t="shared" si="337"/>
        <v>0</v>
      </c>
      <c r="PQR462" s="143">
        <f t="shared" si="337"/>
        <v>0</v>
      </c>
      <c r="PQS462" s="143">
        <f t="shared" si="337"/>
        <v>0</v>
      </c>
      <c r="PQT462" s="143">
        <f t="shared" si="337"/>
        <v>0</v>
      </c>
      <c r="PQU462" s="143">
        <f t="shared" si="337"/>
        <v>0</v>
      </c>
      <c r="PQV462" s="143">
        <f t="shared" si="337"/>
        <v>0</v>
      </c>
      <c r="PQW462" s="143">
        <f t="shared" si="337"/>
        <v>0</v>
      </c>
      <c r="PQX462" s="143">
        <f t="shared" si="337"/>
        <v>0</v>
      </c>
      <c r="PQY462" s="143">
        <f t="shared" si="337"/>
        <v>0</v>
      </c>
      <c r="PQZ462" s="143">
        <f t="shared" si="337"/>
        <v>0</v>
      </c>
      <c r="PRA462" s="143">
        <f t="shared" si="337"/>
        <v>0</v>
      </c>
      <c r="PRB462" s="143">
        <f t="shared" si="337"/>
        <v>0</v>
      </c>
      <c r="PRC462" s="143">
        <f t="shared" si="337"/>
        <v>0</v>
      </c>
      <c r="PRD462" s="143">
        <f t="shared" si="337"/>
        <v>0</v>
      </c>
      <c r="PRE462" s="143">
        <f t="shared" si="337"/>
        <v>0</v>
      </c>
      <c r="PRF462" s="143">
        <f t="shared" si="337"/>
        <v>0</v>
      </c>
      <c r="PRG462" s="143">
        <f t="shared" si="337"/>
        <v>0</v>
      </c>
      <c r="PRH462" s="143">
        <f t="shared" si="337"/>
        <v>0</v>
      </c>
      <c r="PRI462" s="143">
        <f t="shared" si="337"/>
        <v>0</v>
      </c>
      <c r="PRJ462" s="143">
        <f t="shared" si="337"/>
        <v>0</v>
      </c>
      <c r="PRK462" s="143">
        <f t="shared" si="337"/>
        <v>0</v>
      </c>
      <c r="PRL462" s="143">
        <f t="shared" si="337"/>
        <v>0</v>
      </c>
      <c r="PRM462" s="143">
        <f t="shared" si="337"/>
        <v>0</v>
      </c>
      <c r="PRN462" s="143">
        <f t="shared" si="337"/>
        <v>0</v>
      </c>
      <c r="PRO462" s="143">
        <f t="shared" si="337"/>
        <v>0</v>
      </c>
      <c r="PRP462" s="143">
        <f t="shared" si="337"/>
        <v>0</v>
      </c>
      <c r="PRQ462" s="143">
        <f t="shared" si="337"/>
        <v>0</v>
      </c>
      <c r="PRR462" s="143">
        <f t="shared" si="337"/>
        <v>0</v>
      </c>
      <c r="PRS462" s="143">
        <f t="shared" si="337"/>
        <v>0</v>
      </c>
      <c r="PRT462" s="143">
        <f t="shared" si="337"/>
        <v>0</v>
      </c>
      <c r="PRU462" s="143">
        <f t="shared" si="337"/>
        <v>0</v>
      </c>
      <c r="PRV462" s="143">
        <f t="shared" si="337"/>
        <v>0</v>
      </c>
      <c r="PRW462" s="143">
        <f t="shared" si="337"/>
        <v>0</v>
      </c>
      <c r="PRX462" s="143">
        <f t="shared" si="337"/>
        <v>0</v>
      </c>
      <c r="PRY462" s="143">
        <f t="shared" si="337"/>
        <v>0</v>
      </c>
      <c r="PRZ462" s="143">
        <f t="shared" si="337"/>
        <v>0</v>
      </c>
      <c r="PSA462" s="143">
        <f t="shared" si="337"/>
        <v>0</v>
      </c>
      <c r="PSB462" s="143">
        <f t="shared" si="337"/>
        <v>0</v>
      </c>
      <c r="PSC462" s="143">
        <f t="shared" si="337"/>
        <v>0</v>
      </c>
      <c r="PSD462" s="143">
        <f t="shared" si="337"/>
        <v>0</v>
      </c>
      <c r="PSE462" s="143">
        <f t="shared" si="337"/>
        <v>0</v>
      </c>
      <c r="PSF462" s="143">
        <f t="shared" si="337"/>
        <v>0</v>
      </c>
      <c r="PSG462" s="143">
        <f t="shared" si="337"/>
        <v>0</v>
      </c>
      <c r="PSH462" s="143">
        <f t="shared" si="337"/>
        <v>0</v>
      </c>
      <c r="PSI462" s="143">
        <f t="shared" si="337"/>
        <v>0</v>
      </c>
      <c r="PSJ462" s="143">
        <f t="shared" si="337"/>
        <v>0</v>
      </c>
      <c r="PSK462" s="143">
        <f t="shared" si="337"/>
        <v>0</v>
      </c>
      <c r="PSL462" s="143">
        <f t="shared" si="337"/>
        <v>0</v>
      </c>
      <c r="PSM462" s="143">
        <f t="shared" si="337"/>
        <v>0</v>
      </c>
      <c r="PSN462" s="143">
        <f t="shared" si="337"/>
        <v>0</v>
      </c>
      <c r="PSO462" s="143">
        <f t="shared" si="337"/>
        <v>0</v>
      </c>
      <c r="PSP462" s="143">
        <f t="shared" si="337"/>
        <v>0</v>
      </c>
      <c r="PSQ462" s="143">
        <f t="shared" si="337"/>
        <v>0</v>
      </c>
      <c r="PSR462" s="143">
        <f t="shared" si="337"/>
        <v>0</v>
      </c>
      <c r="PSS462" s="143">
        <f t="shared" si="337"/>
        <v>0</v>
      </c>
      <c r="PST462" s="143">
        <f t="shared" si="337"/>
        <v>0</v>
      </c>
      <c r="PSU462" s="143">
        <f t="shared" si="337"/>
        <v>0</v>
      </c>
      <c r="PSV462" s="143">
        <f t="shared" si="337"/>
        <v>0</v>
      </c>
      <c r="PSW462" s="143">
        <f t="shared" ref="PSW462:PVH462" si="338">PSW438</f>
        <v>0</v>
      </c>
      <c r="PSX462" s="143">
        <f t="shared" si="338"/>
        <v>0</v>
      </c>
      <c r="PSY462" s="143">
        <f t="shared" si="338"/>
        <v>0</v>
      </c>
      <c r="PSZ462" s="143">
        <f t="shared" si="338"/>
        <v>0</v>
      </c>
      <c r="PTA462" s="143">
        <f t="shared" si="338"/>
        <v>0</v>
      </c>
      <c r="PTB462" s="143">
        <f t="shared" si="338"/>
        <v>0</v>
      </c>
      <c r="PTC462" s="143">
        <f t="shared" si="338"/>
        <v>0</v>
      </c>
      <c r="PTD462" s="143">
        <f t="shared" si="338"/>
        <v>0</v>
      </c>
      <c r="PTE462" s="143">
        <f t="shared" si="338"/>
        <v>0</v>
      </c>
      <c r="PTF462" s="143">
        <f t="shared" si="338"/>
        <v>0</v>
      </c>
      <c r="PTG462" s="143">
        <f t="shared" si="338"/>
        <v>0</v>
      </c>
      <c r="PTH462" s="143">
        <f t="shared" si="338"/>
        <v>0</v>
      </c>
      <c r="PTI462" s="143">
        <f t="shared" si="338"/>
        <v>0</v>
      </c>
      <c r="PTJ462" s="143">
        <f t="shared" si="338"/>
        <v>0</v>
      </c>
      <c r="PTK462" s="143">
        <f t="shared" si="338"/>
        <v>0</v>
      </c>
      <c r="PTL462" s="143">
        <f t="shared" si="338"/>
        <v>0</v>
      </c>
      <c r="PTM462" s="143">
        <f t="shared" si="338"/>
        <v>0</v>
      </c>
      <c r="PTN462" s="143">
        <f t="shared" si="338"/>
        <v>0</v>
      </c>
      <c r="PTO462" s="143">
        <f t="shared" si="338"/>
        <v>0</v>
      </c>
      <c r="PTP462" s="143">
        <f t="shared" si="338"/>
        <v>0</v>
      </c>
      <c r="PTQ462" s="143">
        <f t="shared" si="338"/>
        <v>0</v>
      </c>
      <c r="PTR462" s="143">
        <f t="shared" si="338"/>
        <v>0</v>
      </c>
      <c r="PTS462" s="143">
        <f t="shared" si="338"/>
        <v>0</v>
      </c>
      <c r="PTT462" s="143">
        <f t="shared" si="338"/>
        <v>0</v>
      </c>
      <c r="PTU462" s="143">
        <f t="shared" si="338"/>
        <v>0</v>
      </c>
      <c r="PTV462" s="143">
        <f t="shared" si="338"/>
        <v>0</v>
      </c>
      <c r="PTW462" s="143">
        <f t="shared" si="338"/>
        <v>0</v>
      </c>
      <c r="PTX462" s="143">
        <f t="shared" si="338"/>
        <v>0</v>
      </c>
      <c r="PTY462" s="143">
        <f t="shared" si="338"/>
        <v>0</v>
      </c>
      <c r="PTZ462" s="143">
        <f t="shared" si="338"/>
        <v>0</v>
      </c>
      <c r="PUA462" s="143">
        <f t="shared" si="338"/>
        <v>0</v>
      </c>
      <c r="PUB462" s="143">
        <f t="shared" si="338"/>
        <v>0</v>
      </c>
      <c r="PUC462" s="143">
        <f t="shared" si="338"/>
        <v>0</v>
      </c>
      <c r="PUD462" s="143">
        <f t="shared" si="338"/>
        <v>0</v>
      </c>
      <c r="PUE462" s="143">
        <f t="shared" si="338"/>
        <v>0</v>
      </c>
      <c r="PUF462" s="143">
        <f t="shared" si="338"/>
        <v>0</v>
      </c>
      <c r="PUG462" s="143">
        <f t="shared" si="338"/>
        <v>0</v>
      </c>
      <c r="PUH462" s="143">
        <f t="shared" si="338"/>
        <v>0</v>
      </c>
      <c r="PUI462" s="143">
        <f t="shared" si="338"/>
        <v>0</v>
      </c>
      <c r="PUJ462" s="143">
        <f t="shared" si="338"/>
        <v>0</v>
      </c>
      <c r="PUK462" s="143">
        <f t="shared" si="338"/>
        <v>0</v>
      </c>
      <c r="PUL462" s="143">
        <f t="shared" si="338"/>
        <v>0</v>
      </c>
      <c r="PUM462" s="143">
        <f t="shared" si="338"/>
        <v>0</v>
      </c>
      <c r="PUN462" s="143">
        <f t="shared" si="338"/>
        <v>0</v>
      </c>
      <c r="PUO462" s="143">
        <f t="shared" si="338"/>
        <v>0</v>
      </c>
      <c r="PUP462" s="143">
        <f t="shared" si="338"/>
        <v>0</v>
      </c>
      <c r="PUQ462" s="143">
        <f t="shared" si="338"/>
        <v>0</v>
      </c>
      <c r="PUR462" s="143">
        <f t="shared" si="338"/>
        <v>0</v>
      </c>
      <c r="PUS462" s="143">
        <f t="shared" si="338"/>
        <v>0</v>
      </c>
      <c r="PUT462" s="143">
        <f t="shared" si="338"/>
        <v>0</v>
      </c>
      <c r="PUU462" s="143">
        <f t="shared" si="338"/>
        <v>0</v>
      </c>
      <c r="PUV462" s="143">
        <f t="shared" si="338"/>
        <v>0</v>
      </c>
      <c r="PUW462" s="143">
        <f t="shared" si="338"/>
        <v>0</v>
      </c>
      <c r="PUX462" s="143">
        <f t="shared" si="338"/>
        <v>0</v>
      </c>
      <c r="PUY462" s="143">
        <f t="shared" si="338"/>
        <v>0</v>
      </c>
      <c r="PUZ462" s="143">
        <f t="shared" si="338"/>
        <v>0</v>
      </c>
      <c r="PVA462" s="143">
        <f t="shared" si="338"/>
        <v>0</v>
      </c>
      <c r="PVB462" s="143">
        <f t="shared" si="338"/>
        <v>0</v>
      </c>
      <c r="PVC462" s="143">
        <f t="shared" si="338"/>
        <v>0</v>
      </c>
      <c r="PVD462" s="143">
        <f t="shared" si="338"/>
        <v>0</v>
      </c>
      <c r="PVE462" s="143">
        <f t="shared" si="338"/>
        <v>0</v>
      </c>
      <c r="PVF462" s="143">
        <f t="shared" si="338"/>
        <v>0</v>
      </c>
      <c r="PVG462" s="143">
        <f t="shared" si="338"/>
        <v>0</v>
      </c>
      <c r="PVH462" s="143">
        <f t="shared" si="338"/>
        <v>0</v>
      </c>
      <c r="PVI462" s="143">
        <f t="shared" ref="PVI462:PXT462" si="339">PVI438</f>
        <v>0</v>
      </c>
      <c r="PVJ462" s="143">
        <f t="shared" si="339"/>
        <v>0</v>
      </c>
      <c r="PVK462" s="143">
        <f t="shared" si="339"/>
        <v>0</v>
      </c>
      <c r="PVL462" s="143">
        <f t="shared" si="339"/>
        <v>0</v>
      </c>
      <c r="PVM462" s="143">
        <f t="shared" si="339"/>
        <v>0</v>
      </c>
      <c r="PVN462" s="143">
        <f t="shared" si="339"/>
        <v>0</v>
      </c>
      <c r="PVO462" s="143">
        <f t="shared" si="339"/>
        <v>0</v>
      </c>
      <c r="PVP462" s="143">
        <f t="shared" si="339"/>
        <v>0</v>
      </c>
      <c r="PVQ462" s="143">
        <f t="shared" si="339"/>
        <v>0</v>
      </c>
      <c r="PVR462" s="143">
        <f t="shared" si="339"/>
        <v>0</v>
      </c>
      <c r="PVS462" s="143">
        <f t="shared" si="339"/>
        <v>0</v>
      </c>
      <c r="PVT462" s="143">
        <f t="shared" si="339"/>
        <v>0</v>
      </c>
      <c r="PVU462" s="143">
        <f t="shared" si="339"/>
        <v>0</v>
      </c>
      <c r="PVV462" s="143">
        <f t="shared" si="339"/>
        <v>0</v>
      </c>
      <c r="PVW462" s="143">
        <f t="shared" si="339"/>
        <v>0</v>
      </c>
      <c r="PVX462" s="143">
        <f t="shared" si="339"/>
        <v>0</v>
      </c>
      <c r="PVY462" s="143">
        <f t="shared" si="339"/>
        <v>0</v>
      </c>
      <c r="PVZ462" s="143">
        <f t="shared" si="339"/>
        <v>0</v>
      </c>
      <c r="PWA462" s="143">
        <f t="shared" si="339"/>
        <v>0</v>
      </c>
      <c r="PWB462" s="143">
        <f t="shared" si="339"/>
        <v>0</v>
      </c>
      <c r="PWC462" s="143">
        <f t="shared" si="339"/>
        <v>0</v>
      </c>
      <c r="PWD462" s="143">
        <f t="shared" si="339"/>
        <v>0</v>
      </c>
      <c r="PWE462" s="143">
        <f t="shared" si="339"/>
        <v>0</v>
      </c>
      <c r="PWF462" s="143">
        <f t="shared" si="339"/>
        <v>0</v>
      </c>
      <c r="PWG462" s="143">
        <f t="shared" si="339"/>
        <v>0</v>
      </c>
      <c r="PWH462" s="143">
        <f t="shared" si="339"/>
        <v>0</v>
      </c>
      <c r="PWI462" s="143">
        <f t="shared" si="339"/>
        <v>0</v>
      </c>
      <c r="PWJ462" s="143">
        <f t="shared" si="339"/>
        <v>0</v>
      </c>
      <c r="PWK462" s="143">
        <f t="shared" si="339"/>
        <v>0</v>
      </c>
      <c r="PWL462" s="143">
        <f t="shared" si="339"/>
        <v>0</v>
      </c>
      <c r="PWM462" s="143">
        <f t="shared" si="339"/>
        <v>0</v>
      </c>
      <c r="PWN462" s="143">
        <f t="shared" si="339"/>
        <v>0</v>
      </c>
      <c r="PWO462" s="143">
        <f t="shared" si="339"/>
        <v>0</v>
      </c>
      <c r="PWP462" s="143">
        <f t="shared" si="339"/>
        <v>0</v>
      </c>
      <c r="PWQ462" s="143">
        <f t="shared" si="339"/>
        <v>0</v>
      </c>
      <c r="PWR462" s="143">
        <f t="shared" si="339"/>
        <v>0</v>
      </c>
      <c r="PWS462" s="143">
        <f t="shared" si="339"/>
        <v>0</v>
      </c>
      <c r="PWT462" s="143">
        <f t="shared" si="339"/>
        <v>0</v>
      </c>
      <c r="PWU462" s="143">
        <f t="shared" si="339"/>
        <v>0</v>
      </c>
      <c r="PWV462" s="143">
        <f t="shared" si="339"/>
        <v>0</v>
      </c>
      <c r="PWW462" s="143">
        <f t="shared" si="339"/>
        <v>0</v>
      </c>
      <c r="PWX462" s="143">
        <f t="shared" si="339"/>
        <v>0</v>
      </c>
      <c r="PWY462" s="143">
        <f t="shared" si="339"/>
        <v>0</v>
      </c>
      <c r="PWZ462" s="143">
        <f t="shared" si="339"/>
        <v>0</v>
      </c>
      <c r="PXA462" s="143">
        <f t="shared" si="339"/>
        <v>0</v>
      </c>
      <c r="PXB462" s="143">
        <f t="shared" si="339"/>
        <v>0</v>
      </c>
      <c r="PXC462" s="143">
        <f t="shared" si="339"/>
        <v>0</v>
      </c>
      <c r="PXD462" s="143">
        <f t="shared" si="339"/>
        <v>0</v>
      </c>
      <c r="PXE462" s="143">
        <f t="shared" si="339"/>
        <v>0</v>
      </c>
      <c r="PXF462" s="143">
        <f t="shared" si="339"/>
        <v>0</v>
      </c>
      <c r="PXG462" s="143">
        <f t="shared" si="339"/>
        <v>0</v>
      </c>
      <c r="PXH462" s="143">
        <f t="shared" si="339"/>
        <v>0</v>
      </c>
      <c r="PXI462" s="143">
        <f t="shared" si="339"/>
        <v>0</v>
      </c>
      <c r="PXJ462" s="143">
        <f t="shared" si="339"/>
        <v>0</v>
      </c>
      <c r="PXK462" s="143">
        <f t="shared" si="339"/>
        <v>0</v>
      </c>
      <c r="PXL462" s="143">
        <f t="shared" si="339"/>
        <v>0</v>
      </c>
      <c r="PXM462" s="143">
        <f t="shared" si="339"/>
        <v>0</v>
      </c>
      <c r="PXN462" s="143">
        <f t="shared" si="339"/>
        <v>0</v>
      </c>
      <c r="PXO462" s="143">
        <f t="shared" si="339"/>
        <v>0</v>
      </c>
      <c r="PXP462" s="143">
        <f t="shared" si="339"/>
        <v>0</v>
      </c>
      <c r="PXQ462" s="143">
        <f t="shared" si="339"/>
        <v>0</v>
      </c>
      <c r="PXR462" s="143">
        <f t="shared" si="339"/>
        <v>0</v>
      </c>
      <c r="PXS462" s="143">
        <f t="shared" si="339"/>
        <v>0</v>
      </c>
      <c r="PXT462" s="143">
        <f t="shared" si="339"/>
        <v>0</v>
      </c>
      <c r="PXU462" s="143">
        <f t="shared" ref="PXU462:QAF462" si="340">PXU438</f>
        <v>0</v>
      </c>
      <c r="PXV462" s="143">
        <f t="shared" si="340"/>
        <v>0</v>
      </c>
      <c r="PXW462" s="143">
        <f t="shared" si="340"/>
        <v>0</v>
      </c>
      <c r="PXX462" s="143">
        <f t="shared" si="340"/>
        <v>0</v>
      </c>
      <c r="PXY462" s="143">
        <f t="shared" si="340"/>
        <v>0</v>
      </c>
      <c r="PXZ462" s="143">
        <f t="shared" si="340"/>
        <v>0</v>
      </c>
      <c r="PYA462" s="143">
        <f t="shared" si="340"/>
        <v>0</v>
      </c>
      <c r="PYB462" s="143">
        <f t="shared" si="340"/>
        <v>0</v>
      </c>
      <c r="PYC462" s="143">
        <f t="shared" si="340"/>
        <v>0</v>
      </c>
      <c r="PYD462" s="143">
        <f t="shared" si="340"/>
        <v>0</v>
      </c>
      <c r="PYE462" s="143">
        <f t="shared" si="340"/>
        <v>0</v>
      </c>
      <c r="PYF462" s="143">
        <f t="shared" si="340"/>
        <v>0</v>
      </c>
      <c r="PYG462" s="143">
        <f t="shared" si="340"/>
        <v>0</v>
      </c>
      <c r="PYH462" s="143">
        <f t="shared" si="340"/>
        <v>0</v>
      </c>
      <c r="PYI462" s="143">
        <f t="shared" si="340"/>
        <v>0</v>
      </c>
      <c r="PYJ462" s="143">
        <f t="shared" si="340"/>
        <v>0</v>
      </c>
      <c r="PYK462" s="143">
        <f t="shared" si="340"/>
        <v>0</v>
      </c>
      <c r="PYL462" s="143">
        <f t="shared" si="340"/>
        <v>0</v>
      </c>
      <c r="PYM462" s="143">
        <f t="shared" si="340"/>
        <v>0</v>
      </c>
      <c r="PYN462" s="143">
        <f t="shared" si="340"/>
        <v>0</v>
      </c>
      <c r="PYO462" s="143">
        <f t="shared" si="340"/>
        <v>0</v>
      </c>
      <c r="PYP462" s="143">
        <f t="shared" si="340"/>
        <v>0</v>
      </c>
      <c r="PYQ462" s="143">
        <f t="shared" si="340"/>
        <v>0</v>
      </c>
      <c r="PYR462" s="143">
        <f t="shared" si="340"/>
        <v>0</v>
      </c>
      <c r="PYS462" s="143">
        <f t="shared" si="340"/>
        <v>0</v>
      </c>
      <c r="PYT462" s="143">
        <f t="shared" si="340"/>
        <v>0</v>
      </c>
      <c r="PYU462" s="143">
        <f t="shared" si="340"/>
        <v>0</v>
      </c>
      <c r="PYV462" s="143">
        <f t="shared" si="340"/>
        <v>0</v>
      </c>
      <c r="PYW462" s="143">
        <f t="shared" si="340"/>
        <v>0</v>
      </c>
      <c r="PYX462" s="143">
        <f t="shared" si="340"/>
        <v>0</v>
      </c>
      <c r="PYY462" s="143">
        <f t="shared" si="340"/>
        <v>0</v>
      </c>
      <c r="PYZ462" s="143">
        <f t="shared" si="340"/>
        <v>0</v>
      </c>
      <c r="PZA462" s="143">
        <f t="shared" si="340"/>
        <v>0</v>
      </c>
      <c r="PZB462" s="143">
        <f t="shared" si="340"/>
        <v>0</v>
      </c>
      <c r="PZC462" s="143">
        <f t="shared" si="340"/>
        <v>0</v>
      </c>
      <c r="PZD462" s="143">
        <f t="shared" si="340"/>
        <v>0</v>
      </c>
      <c r="PZE462" s="143">
        <f t="shared" si="340"/>
        <v>0</v>
      </c>
      <c r="PZF462" s="143">
        <f t="shared" si="340"/>
        <v>0</v>
      </c>
      <c r="PZG462" s="143">
        <f t="shared" si="340"/>
        <v>0</v>
      </c>
      <c r="PZH462" s="143">
        <f t="shared" si="340"/>
        <v>0</v>
      </c>
      <c r="PZI462" s="143">
        <f t="shared" si="340"/>
        <v>0</v>
      </c>
      <c r="PZJ462" s="143">
        <f t="shared" si="340"/>
        <v>0</v>
      </c>
      <c r="PZK462" s="143">
        <f t="shared" si="340"/>
        <v>0</v>
      </c>
      <c r="PZL462" s="143">
        <f t="shared" si="340"/>
        <v>0</v>
      </c>
      <c r="PZM462" s="143">
        <f t="shared" si="340"/>
        <v>0</v>
      </c>
      <c r="PZN462" s="143">
        <f t="shared" si="340"/>
        <v>0</v>
      </c>
      <c r="PZO462" s="143">
        <f t="shared" si="340"/>
        <v>0</v>
      </c>
      <c r="PZP462" s="143">
        <f t="shared" si="340"/>
        <v>0</v>
      </c>
      <c r="PZQ462" s="143">
        <f t="shared" si="340"/>
        <v>0</v>
      </c>
      <c r="PZR462" s="143">
        <f t="shared" si="340"/>
        <v>0</v>
      </c>
      <c r="PZS462" s="143">
        <f t="shared" si="340"/>
        <v>0</v>
      </c>
      <c r="PZT462" s="143">
        <f t="shared" si="340"/>
        <v>0</v>
      </c>
      <c r="PZU462" s="143">
        <f t="shared" si="340"/>
        <v>0</v>
      </c>
      <c r="PZV462" s="143">
        <f t="shared" si="340"/>
        <v>0</v>
      </c>
      <c r="PZW462" s="143">
        <f t="shared" si="340"/>
        <v>0</v>
      </c>
      <c r="PZX462" s="143">
        <f t="shared" si="340"/>
        <v>0</v>
      </c>
      <c r="PZY462" s="143">
        <f t="shared" si="340"/>
        <v>0</v>
      </c>
      <c r="PZZ462" s="143">
        <f t="shared" si="340"/>
        <v>0</v>
      </c>
      <c r="QAA462" s="143">
        <f t="shared" si="340"/>
        <v>0</v>
      </c>
      <c r="QAB462" s="143">
        <f t="shared" si="340"/>
        <v>0</v>
      </c>
      <c r="QAC462" s="143">
        <f t="shared" si="340"/>
        <v>0</v>
      </c>
      <c r="QAD462" s="143">
        <f t="shared" si="340"/>
        <v>0</v>
      </c>
      <c r="QAE462" s="143">
        <f t="shared" si="340"/>
        <v>0</v>
      </c>
      <c r="QAF462" s="143">
        <f t="shared" si="340"/>
        <v>0</v>
      </c>
      <c r="QAG462" s="143">
        <f t="shared" ref="QAG462:QCR462" si="341">QAG438</f>
        <v>0</v>
      </c>
      <c r="QAH462" s="143">
        <f t="shared" si="341"/>
        <v>0</v>
      </c>
      <c r="QAI462" s="143">
        <f t="shared" si="341"/>
        <v>0</v>
      </c>
      <c r="QAJ462" s="143">
        <f t="shared" si="341"/>
        <v>0</v>
      </c>
      <c r="QAK462" s="143">
        <f t="shared" si="341"/>
        <v>0</v>
      </c>
      <c r="QAL462" s="143">
        <f t="shared" si="341"/>
        <v>0</v>
      </c>
      <c r="QAM462" s="143">
        <f t="shared" si="341"/>
        <v>0</v>
      </c>
      <c r="QAN462" s="143">
        <f t="shared" si="341"/>
        <v>0</v>
      </c>
      <c r="QAO462" s="143">
        <f t="shared" si="341"/>
        <v>0</v>
      </c>
      <c r="QAP462" s="143">
        <f t="shared" si="341"/>
        <v>0</v>
      </c>
      <c r="QAQ462" s="143">
        <f t="shared" si="341"/>
        <v>0</v>
      </c>
      <c r="QAR462" s="143">
        <f t="shared" si="341"/>
        <v>0</v>
      </c>
      <c r="QAS462" s="143">
        <f t="shared" si="341"/>
        <v>0</v>
      </c>
      <c r="QAT462" s="143">
        <f t="shared" si="341"/>
        <v>0</v>
      </c>
      <c r="QAU462" s="143">
        <f t="shared" si="341"/>
        <v>0</v>
      </c>
      <c r="QAV462" s="143">
        <f t="shared" si="341"/>
        <v>0</v>
      </c>
      <c r="QAW462" s="143">
        <f t="shared" si="341"/>
        <v>0</v>
      </c>
      <c r="QAX462" s="143">
        <f t="shared" si="341"/>
        <v>0</v>
      </c>
      <c r="QAY462" s="143">
        <f t="shared" si="341"/>
        <v>0</v>
      </c>
      <c r="QAZ462" s="143">
        <f t="shared" si="341"/>
        <v>0</v>
      </c>
      <c r="QBA462" s="143">
        <f t="shared" si="341"/>
        <v>0</v>
      </c>
      <c r="QBB462" s="143">
        <f t="shared" si="341"/>
        <v>0</v>
      </c>
      <c r="QBC462" s="143">
        <f t="shared" si="341"/>
        <v>0</v>
      </c>
      <c r="QBD462" s="143">
        <f t="shared" si="341"/>
        <v>0</v>
      </c>
      <c r="QBE462" s="143">
        <f t="shared" si="341"/>
        <v>0</v>
      </c>
      <c r="QBF462" s="143">
        <f t="shared" si="341"/>
        <v>0</v>
      </c>
      <c r="QBG462" s="143">
        <f t="shared" si="341"/>
        <v>0</v>
      </c>
      <c r="QBH462" s="143">
        <f t="shared" si="341"/>
        <v>0</v>
      </c>
      <c r="QBI462" s="143">
        <f t="shared" si="341"/>
        <v>0</v>
      </c>
      <c r="QBJ462" s="143">
        <f t="shared" si="341"/>
        <v>0</v>
      </c>
      <c r="QBK462" s="143">
        <f t="shared" si="341"/>
        <v>0</v>
      </c>
      <c r="QBL462" s="143">
        <f t="shared" si="341"/>
        <v>0</v>
      </c>
      <c r="QBM462" s="143">
        <f t="shared" si="341"/>
        <v>0</v>
      </c>
      <c r="QBN462" s="143">
        <f t="shared" si="341"/>
        <v>0</v>
      </c>
      <c r="QBO462" s="143">
        <f t="shared" si="341"/>
        <v>0</v>
      </c>
      <c r="QBP462" s="143">
        <f t="shared" si="341"/>
        <v>0</v>
      </c>
      <c r="QBQ462" s="143">
        <f t="shared" si="341"/>
        <v>0</v>
      </c>
      <c r="QBR462" s="143">
        <f t="shared" si="341"/>
        <v>0</v>
      </c>
      <c r="QBS462" s="143">
        <f t="shared" si="341"/>
        <v>0</v>
      </c>
      <c r="QBT462" s="143">
        <f t="shared" si="341"/>
        <v>0</v>
      </c>
      <c r="QBU462" s="143">
        <f t="shared" si="341"/>
        <v>0</v>
      </c>
      <c r="QBV462" s="143">
        <f t="shared" si="341"/>
        <v>0</v>
      </c>
      <c r="QBW462" s="143">
        <f t="shared" si="341"/>
        <v>0</v>
      </c>
      <c r="QBX462" s="143">
        <f t="shared" si="341"/>
        <v>0</v>
      </c>
      <c r="QBY462" s="143">
        <f t="shared" si="341"/>
        <v>0</v>
      </c>
      <c r="QBZ462" s="143">
        <f t="shared" si="341"/>
        <v>0</v>
      </c>
      <c r="QCA462" s="143">
        <f t="shared" si="341"/>
        <v>0</v>
      </c>
      <c r="QCB462" s="143">
        <f t="shared" si="341"/>
        <v>0</v>
      </c>
      <c r="QCC462" s="143">
        <f t="shared" si="341"/>
        <v>0</v>
      </c>
      <c r="QCD462" s="143">
        <f t="shared" si="341"/>
        <v>0</v>
      </c>
      <c r="QCE462" s="143">
        <f t="shared" si="341"/>
        <v>0</v>
      </c>
      <c r="QCF462" s="143">
        <f t="shared" si="341"/>
        <v>0</v>
      </c>
      <c r="QCG462" s="143">
        <f t="shared" si="341"/>
        <v>0</v>
      </c>
      <c r="QCH462" s="143">
        <f t="shared" si="341"/>
        <v>0</v>
      </c>
      <c r="QCI462" s="143">
        <f t="shared" si="341"/>
        <v>0</v>
      </c>
      <c r="QCJ462" s="143">
        <f t="shared" si="341"/>
        <v>0</v>
      </c>
      <c r="QCK462" s="143">
        <f t="shared" si="341"/>
        <v>0</v>
      </c>
      <c r="QCL462" s="143">
        <f t="shared" si="341"/>
        <v>0</v>
      </c>
      <c r="QCM462" s="143">
        <f t="shared" si="341"/>
        <v>0</v>
      </c>
      <c r="QCN462" s="143">
        <f t="shared" si="341"/>
        <v>0</v>
      </c>
      <c r="QCO462" s="143">
        <f t="shared" si="341"/>
        <v>0</v>
      </c>
      <c r="QCP462" s="143">
        <f t="shared" si="341"/>
        <v>0</v>
      </c>
      <c r="QCQ462" s="143">
        <f t="shared" si="341"/>
        <v>0</v>
      </c>
      <c r="QCR462" s="143">
        <f t="shared" si="341"/>
        <v>0</v>
      </c>
      <c r="QCS462" s="143">
        <f t="shared" ref="QCS462:QFD462" si="342">QCS438</f>
        <v>0</v>
      </c>
      <c r="QCT462" s="143">
        <f t="shared" si="342"/>
        <v>0</v>
      </c>
      <c r="QCU462" s="143">
        <f t="shared" si="342"/>
        <v>0</v>
      </c>
      <c r="QCV462" s="143">
        <f t="shared" si="342"/>
        <v>0</v>
      </c>
      <c r="QCW462" s="143">
        <f t="shared" si="342"/>
        <v>0</v>
      </c>
      <c r="QCX462" s="143">
        <f t="shared" si="342"/>
        <v>0</v>
      </c>
      <c r="QCY462" s="143">
        <f t="shared" si="342"/>
        <v>0</v>
      </c>
      <c r="QCZ462" s="143">
        <f t="shared" si="342"/>
        <v>0</v>
      </c>
      <c r="QDA462" s="143">
        <f t="shared" si="342"/>
        <v>0</v>
      </c>
      <c r="QDB462" s="143">
        <f t="shared" si="342"/>
        <v>0</v>
      </c>
      <c r="QDC462" s="143">
        <f t="shared" si="342"/>
        <v>0</v>
      </c>
      <c r="QDD462" s="143">
        <f t="shared" si="342"/>
        <v>0</v>
      </c>
      <c r="QDE462" s="143">
        <f t="shared" si="342"/>
        <v>0</v>
      </c>
      <c r="QDF462" s="143">
        <f t="shared" si="342"/>
        <v>0</v>
      </c>
      <c r="QDG462" s="143">
        <f t="shared" si="342"/>
        <v>0</v>
      </c>
      <c r="QDH462" s="143">
        <f t="shared" si="342"/>
        <v>0</v>
      </c>
      <c r="QDI462" s="143">
        <f t="shared" si="342"/>
        <v>0</v>
      </c>
      <c r="QDJ462" s="143">
        <f t="shared" si="342"/>
        <v>0</v>
      </c>
      <c r="QDK462" s="143">
        <f t="shared" si="342"/>
        <v>0</v>
      </c>
      <c r="QDL462" s="143">
        <f t="shared" si="342"/>
        <v>0</v>
      </c>
      <c r="QDM462" s="143">
        <f t="shared" si="342"/>
        <v>0</v>
      </c>
      <c r="QDN462" s="143">
        <f t="shared" si="342"/>
        <v>0</v>
      </c>
      <c r="QDO462" s="143">
        <f t="shared" si="342"/>
        <v>0</v>
      </c>
      <c r="QDP462" s="143">
        <f t="shared" si="342"/>
        <v>0</v>
      </c>
      <c r="QDQ462" s="143">
        <f t="shared" si="342"/>
        <v>0</v>
      </c>
      <c r="QDR462" s="143">
        <f t="shared" si="342"/>
        <v>0</v>
      </c>
      <c r="QDS462" s="143">
        <f t="shared" si="342"/>
        <v>0</v>
      </c>
      <c r="QDT462" s="143">
        <f t="shared" si="342"/>
        <v>0</v>
      </c>
      <c r="QDU462" s="143">
        <f t="shared" si="342"/>
        <v>0</v>
      </c>
      <c r="QDV462" s="143">
        <f t="shared" si="342"/>
        <v>0</v>
      </c>
      <c r="QDW462" s="143">
        <f t="shared" si="342"/>
        <v>0</v>
      </c>
      <c r="QDX462" s="143">
        <f t="shared" si="342"/>
        <v>0</v>
      </c>
      <c r="QDY462" s="143">
        <f t="shared" si="342"/>
        <v>0</v>
      </c>
      <c r="QDZ462" s="143">
        <f t="shared" si="342"/>
        <v>0</v>
      </c>
      <c r="QEA462" s="143">
        <f t="shared" si="342"/>
        <v>0</v>
      </c>
      <c r="QEB462" s="143">
        <f t="shared" si="342"/>
        <v>0</v>
      </c>
      <c r="QEC462" s="143">
        <f t="shared" si="342"/>
        <v>0</v>
      </c>
      <c r="QED462" s="143">
        <f t="shared" si="342"/>
        <v>0</v>
      </c>
      <c r="QEE462" s="143">
        <f t="shared" si="342"/>
        <v>0</v>
      </c>
      <c r="QEF462" s="143">
        <f t="shared" si="342"/>
        <v>0</v>
      </c>
      <c r="QEG462" s="143">
        <f t="shared" si="342"/>
        <v>0</v>
      </c>
      <c r="QEH462" s="143">
        <f t="shared" si="342"/>
        <v>0</v>
      </c>
      <c r="QEI462" s="143">
        <f t="shared" si="342"/>
        <v>0</v>
      </c>
      <c r="QEJ462" s="143">
        <f t="shared" si="342"/>
        <v>0</v>
      </c>
      <c r="QEK462" s="143">
        <f t="shared" si="342"/>
        <v>0</v>
      </c>
      <c r="QEL462" s="143">
        <f t="shared" si="342"/>
        <v>0</v>
      </c>
      <c r="QEM462" s="143">
        <f t="shared" si="342"/>
        <v>0</v>
      </c>
      <c r="QEN462" s="143">
        <f t="shared" si="342"/>
        <v>0</v>
      </c>
      <c r="QEO462" s="143">
        <f t="shared" si="342"/>
        <v>0</v>
      </c>
      <c r="QEP462" s="143">
        <f t="shared" si="342"/>
        <v>0</v>
      </c>
      <c r="QEQ462" s="143">
        <f t="shared" si="342"/>
        <v>0</v>
      </c>
      <c r="QER462" s="143">
        <f t="shared" si="342"/>
        <v>0</v>
      </c>
      <c r="QES462" s="143">
        <f t="shared" si="342"/>
        <v>0</v>
      </c>
      <c r="QET462" s="143">
        <f t="shared" si="342"/>
        <v>0</v>
      </c>
      <c r="QEU462" s="143">
        <f t="shared" si="342"/>
        <v>0</v>
      </c>
      <c r="QEV462" s="143">
        <f t="shared" si="342"/>
        <v>0</v>
      </c>
      <c r="QEW462" s="143">
        <f t="shared" si="342"/>
        <v>0</v>
      </c>
      <c r="QEX462" s="143">
        <f t="shared" si="342"/>
        <v>0</v>
      </c>
      <c r="QEY462" s="143">
        <f t="shared" si="342"/>
        <v>0</v>
      </c>
      <c r="QEZ462" s="143">
        <f t="shared" si="342"/>
        <v>0</v>
      </c>
      <c r="QFA462" s="143">
        <f t="shared" si="342"/>
        <v>0</v>
      </c>
      <c r="QFB462" s="143">
        <f t="shared" si="342"/>
        <v>0</v>
      </c>
      <c r="QFC462" s="143">
        <f t="shared" si="342"/>
        <v>0</v>
      </c>
      <c r="QFD462" s="143">
        <f t="shared" si="342"/>
        <v>0</v>
      </c>
      <c r="QFE462" s="143">
        <f t="shared" ref="QFE462:QHP462" si="343">QFE438</f>
        <v>0</v>
      </c>
      <c r="QFF462" s="143">
        <f t="shared" si="343"/>
        <v>0</v>
      </c>
      <c r="QFG462" s="143">
        <f t="shared" si="343"/>
        <v>0</v>
      </c>
      <c r="QFH462" s="143">
        <f t="shared" si="343"/>
        <v>0</v>
      </c>
      <c r="QFI462" s="143">
        <f t="shared" si="343"/>
        <v>0</v>
      </c>
      <c r="QFJ462" s="143">
        <f t="shared" si="343"/>
        <v>0</v>
      </c>
      <c r="QFK462" s="143">
        <f t="shared" si="343"/>
        <v>0</v>
      </c>
      <c r="QFL462" s="143">
        <f t="shared" si="343"/>
        <v>0</v>
      </c>
      <c r="QFM462" s="143">
        <f t="shared" si="343"/>
        <v>0</v>
      </c>
      <c r="QFN462" s="143">
        <f t="shared" si="343"/>
        <v>0</v>
      </c>
      <c r="QFO462" s="143">
        <f t="shared" si="343"/>
        <v>0</v>
      </c>
      <c r="QFP462" s="143">
        <f t="shared" si="343"/>
        <v>0</v>
      </c>
      <c r="QFQ462" s="143">
        <f t="shared" si="343"/>
        <v>0</v>
      </c>
      <c r="QFR462" s="143">
        <f t="shared" si="343"/>
        <v>0</v>
      </c>
      <c r="QFS462" s="143">
        <f t="shared" si="343"/>
        <v>0</v>
      </c>
      <c r="QFT462" s="143">
        <f t="shared" si="343"/>
        <v>0</v>
      </c>
      <c r="QFU462" s="143">
        <f t="shared" si="343"/>
        <v>0</v>
      </c>
      <c r="QFV462" s="143">
        <f t="shared" si="343"/>
        <v>0</v>
      </c>
      <c r="QFW462" s="143">
        <f t="shared" si="343"/>
        <v>0</v>
      </c>
      <c r="QFX462" s="143">
        <f t="shared" si="343"/>
        <v>0</v>
      </c>
      <c r="QFY462" s="143">
        <f t="shared" si="343"/>
        <v>0</v>
      </c>
      <c r="QFZ462" s="143">
        <f t="shared" si="343"/>
        <v>0</v>
      </c>
      <c r="QGA462" s="143">
        <f t="shared" si="343"/>
        <v>0</v>
      </c>
      <c r="QGB462" s="143">
        <f t="shared" si="343"/>
        <v>0</v>
      </c>
      <c r="QGC462" s="143">
        <f t="shared" si="343"/>
        <v>0</v>
      </c>
      <c r="QGD462" s="143">
        <f t="shared" si="343"/>
        <v>0</v>
      </c>
      <c r="QGE462" s="143">
        <f t="shared" si="343"/>
        <v>0</v>
      </c>
      <c r="QGF462" s="143">
        <f t="shared" si="343"/>
        <v>0</v>
      </c>
      <c r="QGG462" s="143">
        <f t="shared" si="343"/>
        <v>0</v>
      </c>
      <c r="QGH462" s="143">
        <f t="shared" si="343"/>
        <v>0</v>
      </c>
      <c r="QGI462" s="143">
        <f t="shared" si="343"/>
        <v>0</v>
      </c>
      <c r="QGJ462" s="143">
        <f t="shared" si="343"/>
        <v>0</v>
      </c>
      <c r="QGK462" s="143">
        <f t="shared" si="343"/>
        <v>0</v>
      </c>
      <c r="QGL462" s="143">
        <f t="shared" si="343"/>
        <v>0</v>
      </c>
      <c r="QGM462" s="143">
        <f t="shared" si="343"/>
        <v>0</v>
      </c>
      <c r="QGN462" s="143">
        <f t="shared" si="343"/>
        <v>0</v>
      </c>
      <c r="QGO462" s="143">
        <f t="shared" si="343"/>
        <v>0</v>
      </c>
      <c r="QGP462" s="143">
        <f t="shared" si="343"/>
        <v>0</v>
      </c>
      <c r="QGQ462" s="143">
        <f t="shared" si="343"/>
        <v>0</v>
      </c>
      <c r="QGR462" s="143">
        <f t="shared" si="343"/>
        <v>0</v>
      </c>
      <c r="QGS462" s="143">
        <f t="shared" si="343"/>
        <v>0</v>
      </c>
      <c r="QGT462" s="143">
        <f t="shared" si="343"/>
        <v>0</v>
      </c>
      <c r="QGU462" s="143">
        <f t="shared" si="343"/>
        <v>0</v>
      </c>
      <c r="QGV462" s="143">
        <f t="shared" si="343"/>
        <v>0</v>
      </c>
      <c r="QGW462" s="143">
        <f t="shared" si="343"/>
        <v>0</v>
      </c>
      <c r="QGX462" s="143">
        <f t="shared" si="343"/>
        <v>0</v>
      </c>
      <c r="QGY462" s="143">
        <f t="shared" si="343"/>
        <v>0</v>
      </c>
      <c r="QGZ462" s="143">
        <f t="shared" si="343"/>
        <v>0</v>
      </c>
      <c r="QHA462" s="143">
        <f t="shared" si="343"/>
        <v>0</v>
      </c>
      <c r="QHB462" s="143">
        <f t="shared" si="343"/>
        <v>0</v>
      </c>
      <c r="QHC462" s="143">
        <f t="shared" si="343"/>
        <v>0</v>
      </c>
      <c r="QHD462" s="143">
        <f t="shared" si="343"/>
        <v>0</v>
      </c>
      <c r="QHE462" s="143">
        <f t="shared" si="343"/>
        <v>0</v>
      </c>
      <c r="QHF462" s="143">
        <f t="shared" si="343"/>
        <v>0</v>
      </c>
      <c r="QHG462" s="143">
        <f t="shared" si="343"/>
        <v>0</v>
      </c>
      <c r="QHH462" s="143">
        <f t="shared" si="343"/>
        <v>0</v>
      </c>
      <c r="QHI462" s="143">
        <f t="shared" si="343"/>
        <v>0</v>
      </c>
      <c r="QHJ462" s="143">
        <f t="shared" si="343"/>
        <v>0</v>
      </c>
      <c r="QHK462" s="143">
        <f t="shared" si="343"/>
        <v>0</v>
      </c>
      <c r="QHL462" s="143">
        <f t="shared" si="343"/>
        <v>0</v>
      </c>
      <c r="QHM462" s="143">
        <f t="shared" si="343"/>
        <v>0</v>
      </c>
      <c r="QHN462" s="143">
        <f t="shared" si="343"/>
        <v>0</v>
      </c>
      <c r="QHO462" s="143">
        <f t="shared" si="343"/>
        <v>0</v>
      </c>
      <c r="QHP462" s="143">
        <f t="shared" si="343"/>
        <v>0</v>
      </c>
      <c r="QHQ462" s="143">
        <f t="shared" ref="QHQ462:QKB462" si="344">QHQ438</f>
        <v>0</v>
      </c>
      <c r="QHR462" s="143">
        <f t="shared" si="344"/>
        <v>0</v>
      </c>
      <c r="QHS462" s="143">
        <f t="shared" si="344"/>
        <v>0</v>
      </c>
      <c r="QHT462" s="143">
        <f t="shared" si="344"/>
        <v>0</v>
      </c>
      <c r="QHU462" s="143">
        <f t="shared" si="344"/>
        <v>0</v>
      </c>
      <c r="QHV462" s="143">
        <f t="shared" si="344"/>
        <v>0</v>
      </c>
      <c r="QHW462" s="143">
        <f t="shared" si="344"/>
        <v>0</v>
      </c>
      <c r="QHX462" s="143">
        <f t="shared" si="344"/>
        <v>0</v>
      </c>
      <c r="QHY462" s="143">
        <f t="shared" si="344"/>
        <v>0</v>
      </c>
      <c r="QHZ462" s="143">
        <f t="shared" si="344"/>
        <v>0</v>
      </c>
      <c r="QIA462" s="143">
        <f t="shared" si="344"/>
        <v>0</v>
      </c>
      <c r="QIB462" s="143">
        <f t="shared" si="344"/>
        <v>0</v>
      </c>
      <c r="QIC462" s="143">
        <f t="shared" si="344"/>
        <v>0</v>
      </c>
      <c r="QID462" s="143">
        <f t="shared" si="344"/>
        <v>0</v>
      </c>
      <c r="QIE462" s="143">
        <f t="shared" si="344"/>
        <v>0</v>
      </c>
      <c r="QIF462" s="143">
        <f t="shared" si="344"/>
        <v>0</v>
      </c>
      <c r="QIG462" s="143">
        <f t="shared" si="344"/>
        <v>0</v>
      </c>
      <c r="QIH462" s="143">
        <f t="shared" si="344"/>
        <v>0</v>
      </c>
      <c r="QII462" s="143">
        <f t="shared" si="344"/>
        <v>0</v>
      </c>
      <c r="QIJ462" s="143">
        <f t="shared" si="344"/>
        <v>0</v>
      </c>
      <c r="QIK462" s="143">
        <f t="shared" si="344"/>
        <v>0</v>
      </c>
      <c r="QIL462" s="143">
        <f t="shared" si="344"/>
        <v>0</v>
      </c>
      <c r="QIM462" s="143">
        <f t="shared" si="344"/>
        <v>0</v>
      </c>
      <c r="QIN462" s="143">
        <f t="shared" si="344"/>
        <v>0</v>
      </c>
      <c r="QIO462" s="143">
        <f t="shared" si="344"/>
        <v>0</v>
      </c>
      <c r="QIP462" s="143">
        <f t="shared" si="344"/>
        <v>0</v>
      </c>
      <c r="QIQ462" s="143">
        <f t="shared" si="344"/>
        <v>0</v>
      </c>
      <c r="QIR462" s="143">
        <f t="shared" si="344"/>
        <v>0</v>
      </c>
      <c r="QIS462" s="143">
        <f t="shared" si="344"/>
        <v>0</v>
      </c>
      <c r="QIT462" s="143">
        <f t="shared" si="344"/>
        <v>0</v>
      </c>
      <c r="QIU462" s="143">
        <f t="shared" si="344"/>
        <v>0</v>
      </c>
      <c r="QIV462" s="143">
        <f t="shared" si="344"/>
        <v>0</v>
      </c>
      <c r="QIW462" s="143">
        <f t="shared" si="344"/>
        <v>0</v>
      </c>
      <c r="QIX462" s="143">
        <f t="shared" si="344"/>
        <v>0</v>
      </c>
      <c r="QIY462" s="143">
        <f t="shared" si="344"/>
        <v>0</v>
      </c>
      <c r="QIZ462" s="143">
        <f t="shared" si="344"/>
        <v>0</v>
      </c>
      <c r="QJA462" s="143">
        <f t="shared" si="344"/>
        <v>0</v>
      </c>
      <c r="QJB462" s="143">
        <f t="shared" si="344"/>
        <v>0</v>
      </c>
      <c r="QJC462" s="143">
        <f t="shared" si="344"/>
        <v>0</v>
      </c>
      <c r="QJD462" s="143">
        <f t="shared" si="344"/>
        <v>0</v>
      </c>
      <c r="QJE462" s="143">
        <f t="shared" si="344"/>
        <v>0</v>
      </c>
      <c r="QJF462" s="143">
        <f t="shared" si="344"/>
        <v>0</v>
      </c>
      <c r="QJG462" s="143">
        <f t="shared" si="344"/>
        <v>0</v>
      </c>
      <c r="QJH462" s="143">
        <f t="shared" si="344"/>
        <v>0</v>
      </c>
      <c r="QJI462" s="143">
        <f t="shared" si="344"/>
        <v>0</v>
      </c>
      <c r="QJJ462" s="143">
        <f t="shared" si="344"/>
        <v>0</v>
      </c>
      <c r="QJK462" s="143">
        <f t="shared" si="344"/>
        <v>0</v>
      </c>
      <c r="QJL462" s="143">
        <f t="shared" si="344"/>
        <v>0</v>
      </c>
      <c r="QJM462" s="143">
        <f t="shared" si="344"/>
        <v>0</v>
      </c>
      <c r="QJN462" s="143">
        <f t="shared" si="344"/>
        <v>0</v>
      </c>
      <c r="QJO462" s="143">
        <f t="shared" si="344"/>
        <v>0</v>
      </c>
      <c r="QJP462" s="143">
        <f t="shared" si="344"/>
        <v>0</v>
      </c>
      <c r="QJQ462" s="143">
        <f t="shared" si="344"/>
        <v>0</v>
      </c>
      <c r="QJR462" s="143">
        <f t="shared" si="344"/>
        <v>0</v>
      </c>
      <c r="QJS462" s="143">
        <f t="shared" si="344"/>
        <v>0</v>
      </c>
      <c r="QJT462" s="143">
        <f t="shared" si="344"/>
        <v>0</v>
      </c>
      <c r="QJU462" s="143">
        <f t="shared" si="344"/>
        <v>0</v>
      </c>
      <c r="QJV462" s="143">
        <f t="shared" si="344"/>
        <v>0</v>
      </c>
      <c r="QJW462" s="143">
        <f t="shared" si="344"/>
        <v>0</v>
      </c>
      <c r="QJX462" s="143">
        <f t="shared" si="344"/>
        <v>0</v>
      </c>
      <c r="QJY462" s="143">
        <f t="shared" si="344"/>
        <v>0</v>
      </c>
      <c r="QJZ462" s="143">
        <f t="shared" si="344"/>
        <v>0</v>
      </c>
      <c r="QKA462" s="143">
        <f t="shared" si="344"/>
        <v>0</v>
      </c>
      <c r="QKB462" s="143">
        <f t="shared" si="344"/>
        <v>0</v>
      </c>
      <c r="QKC462" s="143">
        <f t="shared" ref="QKC462:QMN462" si="345">QKC438</f>
        <v>0</v>
      </c>
      <c r="QKD462" s="143">
        <f t="shared" si="345"/>
        <v>0</v>
      </c>
      <c r="QKE462" s="143">
        <f t="shared" si="345"/>
        <v>0</v>
      </c>
      <c r="QKF462" s="143">
        <f t="shared" si="345"/>
        <v>0</v>
      </c>
      <c r="QKG462" s="143">
        <f t="shared" si="345"/>
        <v>0</v>
      </c>
      <c r="QKH462" s="143">
        <f t="shared" si="345"/>
        <v>0</v>
      </c>
      <c r="QKI462" s="143">
        <f t="shared" si="345"/>
        <v>0</v>
      </c>
      <c r="QKJ462" s="143">
        <f t="shared" si="345"/>
        <v>0</v>
      </c>
      <c r="QKK462" s="143">
        <f t="shared" si="345"/>
        <v>0</v>
      </c>
      <c r="QKL462" s="143">
        <f t="shared" si="345"/>
        <v>0</v>
      </c>
      <c r="QKM462" s="143">
        <f t="shared" si="345"/>
        <v>0</v>
      </c>
      <c r="QKN462" s="143">
        <f t="shared" si="345"/>
        <v>0</v>
      </c>
      <c r="QKO462" s="143">
        <f t="shared" si="345"/>
        <v>0</v>
      </c>
      <c r="QKP462" s="143">
        <f t="shared" si="345"/>
        <v>0</v>
      </c>
      <c r="QKQ462" s="143">
        <f t="shared" si="345"/>
        <v>0</v>
      </c>
      <c r="QKR462" s="143">
        <f t="shared" si="345"/>
        <v>0</v>
      </c>
      <c r="QKS462" s="143">
        <f t="shared" si="345"/>
        <v>0</v>
      </c>
      <c r="QKT462" s="143">
        <f t="shared" si="345"/>
        <v>0</v>
      </c>
      <c r="QKU462" s="143">
        <f t="shared" si="345"/>
        <v>0</v>
      </c>
      <c r="QKV462" s="143">
        <f t="shared" si="345"/>
        <v>0</v>
      </c>
      <c r="QKW462" s="143">
        <f t="shared" si="345"/>
        <v>0</v>
      </c>
      <c r="QKX462" s="143">
        <f t="shared" si="345"/>
        <v>0</v>
      </c>
      <c r="QKY462" s="143">
        <f t="shared" si="345"/>
        <v>0</v>
      </c>
      <c r="QKZ462" s="143">
        <f t="shared" si="345"/>
        <v>0</v>
      </c>
      <c r="QLA462" s="143">
        <f t="shared" si="345"/>
        <v>0</v>
      </c>
      <c r="QLB462" s="143">
        <f t="shared" si="345"/>
        <v>0</v>
      </c>
      <c r="QLC462" s="143">
        <f t="shared" si="345"/>
        <v>0</v>
      </c>
      <c r="QLD462" s="143">
        <f t="shared" si="345"/>
        <v>0</v>
      </c>
      <c r="QLE462" s="143">
        <f t="shared" si="345"/>
        <v>0</v>
      </c>
      <c r="QLF462" s="143">
        <f t="shared" si="345"/>
        <v>0</v>
      </c>
      <c r="QLG462" s="143">
        <f t="shared" si="345"/>
        <v>0</v>
      </c>
      <c r="QLH462" s="143">
        <f t="shared" si="345"/>
        <v>0</v>
      </c>
      <c r="QLI462" s="143">
        <f t="shared" si="345"/>
        <v>0</v>
      </c>
      <c r="QLJ462" s="143">
        <f t="shared" si="345"/>
        <v>0</v>
      </c>
      <c r="QLK462" s="143">
        <f t="shared" si="345"/>
        <v>0</v>
      </c>
      <c r="QLL462" s="143">
        <f t="shared" si="345"/>
        <v>0</v>
      </c>
      <c r="QLM462" s="143">
        <f t="shared" si="345"/>
        <v>0</v>
      </c>
      <c r="QLN462" s="143">
        <f t="shared" si="345"/>
        <v>0</v>
      </c>
      <c r="QLO462" s="143">
        <f t="shared" si="345"/>
        <v>0</v>
      </c>
      <c r="QLP462" s="143">
        <f t="shared" si="345"/>
        <v>0</v>
      </c>
      <c r="QLQ462" s="143">
        <f t="shared" si="345"/>
        <v>0</v>
      </c>
      <c r="QLR462" s="143">
        <f t="shared" si="345"/>
        <v>0</v>
      </c>
      <c r="QLS462" s="143">
        <f t="shared" si="345"/>
        <v>0</v>
      </c>
      <c r="QLT462" s="143">
        <f t="shared" si="345"/>
        <v>0</v>
      </c>
      <c r="QLU462" s="143">
        <f t="shared" si="345"/>
        <v>0</v>
      </c>
      <c r="QLV462" s="143">
        <f t="shared" si="345"/>
        <v>0</v>
      </c>
      <c r="QLW462" s="143">
        <f t="shared" si="345"/>
        <v>0</v>
      </c>
      <c r="QLX462" s="143">
        <f t="shared" si="345"/>
        <v>0</v>
      </c>
      <c r="QLY462" s="143">
        <f t="shared" si="345"/>
        <v>0</v>
      </c>
      <c r="QLZ462" s="143">
        <f t="shared" si="345"/>
        <v>0</v>
      </c>
      <c r="QMA462" s="143">
        <f t="shared" si="345"/>
        <v>0</v>
      </c>
      <c r="QMB462" s="143">
        <f t="shared" si="345"/>
        <v>0</v>
      </c>
      <c r="QMC462" s="143">
        <f t="shared" si="345"/>
        <v>0</v>
      </c>
      <c r="QMD462" s="143">
        <f t="shared" si="345"/>
        <v>0</v>
      </c>
      <c r="QME462" s="143">
        <f t="shared" si="345"/>
        <v>0</v>
      </c>
      <c r="QMF462" s="143">
        <f t="shared" si="345"/>
        <v>0</v>
      </c>
      <c r="QMG462" s="143">
        <f t="shared" si="345"/>
        <v>0</v>
      </c>
      <c r="QMH462" s="143">
        <f t="shared" si="345"/>
        <v>0</v>
      </c>
      <c r="QMI462" s="143">
        <f t="shared" si="345"/>
        <v>0</v>
      </c>
      <c r="QMJ462" s="143">
        <f t="shared" si="345"/>
        <v>0</v>
      </c>
      <c r="QMK462" s="143">
        <f t="shared" si="345"/>
        <v>0</v>
      </c>
      <c r="QML462" s="143">
        <f t="shared" si="345"/>
        <v>0</v>
      </c>
      <c r="QMM462" s="143">
        <f t="shared" si="345"/>
        <v>0</v>
      </c>
      <c r="QMN462" s="143">
        <f t="shared" si="345"/>
        <v>0</v>
      </c>
      <c r="QMO462" s="143">
        <f t="shared" ref="QMO462:QOZ462" si="346">QMO438</f>
        <v>0</v>
      </c>
      <c r="QMP462" s="143">
        <f t="shared" si="346"/>
        <v>0</v>
      </c>
      <c r="QMQ462" s="143">
        <f t="shared" si="346"/>
        <v>0</v>
      </c>
      <c r="QMR462" s="143">
        <f t="shared" si="346"/>
        <v>0</v>
      </c>
      <c r="QMS462" s="143">
        <f t="shared" si="346"/>
        <v>0</v>
      </c>
      <c r="QMT462" s="143">
        <f t="shared" si="346"/>
        <v>0</v>
      </c>
      <c r="QMU462" s="143">
        <f t="shared" si="346"/>
        <v>0</v>
      </c>
      <c r="QMV462" s="143">
        <f t="shared" si="346"/>
        <v>0</v>
      </c>
      <c r="QMW462" s="143">
        <f t="shared" si="346"/>
        <v>0</v>
      </c>
      <c r="QMX462" s="143">
        <f t="shared" si="346"/>
        <v>0</v>
      </c>
      <c r="QMY462" s="143">
        <f t="shared" si="346"/>
        <v>0</v>
      </c>
      <c r="QMZ462" s="143">
        <f t="shared" si="346"/>
        <v>0</v>
      </c>
      <c r="QNA462" s="143">
        <f t="shared" si="346"/>
        <v>0</v>
      </c>
      <c r="QNB462" s="143">
        <f t="shared" si="346"/>
        <v>0</v>
      </c>
      <c r="QNC462" s="143">
        <f t="shared" si="346"/>
        <v>0</v>
      </c>
      <c r="QND462" s="143">
        <f t="shared" si="346"/>
        <v>0</v>
      </c>
      <c r="QNE462" s="143">
        <f t="shared" si="346"/>
        <v>0</v>
      </c>
      <c r="QNF462" s="143">
        <f t="shared" si="346"/>
        <v>0</v>
      </c>
      <c r="QNG462" s="143">
        <f t="shared" si="346"/>
        <v>0</v>
      </c>
      <c r="QNH462" s="143">
        <f t="shared" si="346"/>
        <v>0</v>
      </c>
      <c r="QNI462" s="143">
        <f t="shared" si="346"/>
        <v>0</v>
      </c>
      <c r="QNJ462" s="143">
        <f t="shared" si="346"/>
        <v>0</v>
      </c>
      <c r="QNK462" s="143">
        <f t="shared" si="346"/>
        <v>0</v>
      </c>
      <c r="QNL462" s="143">
        <f t="shared" si="346"/>
        <v>0</v>
      </c>
      <c r="QNM462" s="143">
        <f t="shared" si="346"/>
        <v>0</v>
      </c>
      <c r="QNN462" s="143">
        <f t="shared" si="346"/>
        <v>0</v>
      </c>
      <c r="QNO462" s="143">
        <f t="shared" si="346"/>
        <v>0</v>
      </c>
      <c r="QNP462" s="143">
        <f t="shared" si="346"/>
        <v>0</v>
      </c>
      <c r="QNQ462" s="143">
        <f t="shared" si="346"/>
        <v>0</v>
      </c>
      <c r="QNR462" s="143">
        <f t="shared" si="346"/>
        <v>0</v>
      </c>
      <c r="QNS462" s="143">
        <f t="shared" si="346"/>
        <v>0</v>
      </c>
      <c r="QNT462" s="143">
        <f t="shared" si="346"/>
        <v>0</v>
      </c>
      <c r="QNU462" s="143">
        <f t="shared" si="346"/>
        <v>0</v>
      </c>
      <c r="QNV462" s="143">
        <f t="shared" si="346"/>
        <v>0</v>
      </c>
      <c r="QNW462" s="143">
        <f t="shared" si="346"/>
        <v>0</v>
      </c>
      <c r="QNX462" s="143">
        <f t="shared" si="346"/>
        <v>0</v>
      </c>
      <c r="QNY462" s="143">
        <f t="shared" si="346"/>
        <v>0</v>
      </c>
      <c r="QNZ462" s="143">
        <f t="shared" si="346"/>
        <v>0</v>
      </c>
      <c r="QOA462" s="143">
        <f t="shared" si="346"/>
        <v>0</v>
      </c>
      <c r="QOB462" s="143">
        <f t="shared" si="346"/>
        <v>0</v>
      </c>
      <c r="QOC462" s="143">
        <f t="shared" si="346"/>
        <v>0</v>
      </c>
      <c r="QOD462" s="143">
        <f t="shared" si="346"/>
        <v>0</v>
      </c>
      <c r="QOE462" s="143">
        <f t="shared" si="346"/>
        <v>0</v>
      </c>
      <c r="QOF462" s="143">
        <f t="shared" si="346"/>
        <v>0</v>
      </c>
      <c r="QOG462" s="143">
        <f t="shared" si="346"/>
        <v>0</v>
      </c>
      <c r="QOH462" s="143">
        <f t="shared" si="346"/>
        <v>0</v>
      </c>
      <c r="QOI462" s="143">
        <f t="shared" si="346"/>
        <v>0</v>
      </c>
      <c r="QOJ462" s="143">
        <f t="shared" si="346"/>
        <v>0</v>
      </c>
      <c r="QOK462" s="143">
        <f t="shared" si="346"/>
        <v>0</v>
      </c>
      <c r="QOL462" s="143">
        <f t="shared" si="346"/>
        <v>0</v>
      </c>
      <c r="QOM462" s="143">
        <f t="shared" si="346"/>
        <v>0</v>
      </c>
      <c r="QON462" s="143">
        <f t="shared" si="346"/>
        <v>0</v>
      </c>
      <c r="QOO462" s="143">
        <f t="shared" si="346"/>
        <v>0</v>
      </c>
      <c r="QOP462" s="143">
        <f t="shared" si="346"/>
        <v>0</v>
      </c>
      <c r="QOQ462" s="143">
        <f t="shared" si="346"/>
        <v>0</v>
      </c>
      <c r="QOR462" s="143">
        <f t="shared" si="346"/>
        <v>0</v>
      </c>
      <c r="QOS462" s="143">
        <f t="shared" si="346"/>
        <v>0</v>
      </c>
      <c r="QOT462" s="143">
        <f t="shared" si="346"/>
        <v>0</v>
      </c>
      <c r="QOU462" s="143">
        <f t="shared" si="346"/>
        <v>0</v>
      </c>
      <c r="QOV462" s="143">
        <f t="shared" si="346"/>
        <v>0</v>
      </c>
      <c r="QOW462" s="143">
        <f t="shared" si="346"/>
        <v>0</v>
      </c>
      <c r="QOX462" s="143">
        <f t="shared" si="346"/>
        <v>0</v>
      </c>
      <c r="QOY462" s="143">
        <f t="shared" si="346"/>
        <v>0</v>
      </c>
      <c r="QOZ462" s="143">
        <f t="shared" si="346"/>
        <v>0</v>
      </c>
      <c r="QPA462" s="143">
        <f t="shared" ref="QPA462:QRL462" si="347">QPA438</f>
        <v>0</v>
      </c>
      <c r="QPB462" s="143">
        <f t="shared" si="347"/>
        <v>0</v>
      </c>
      <c r="QPC462" s="143">
        <f t="shared" si="347"/>
        <v>0</v>
      </c>
      <c r="QPD462" s="143">
        <f t="shared" si="347"/>
        <v>0</v>
      </c>
      <c r="QPE462" s="143">
        <f t="shared" si="347"/>
        <v>0</v>
      </c>
      <c r="QPF462" s="143">
        <f t="shared" si="347"/>
        <v>0</v>
      </c>
      <c r="QPG462" s="143">
        <f t="shared" si="347"/>
        <v>0</v>
      </c>
      <c r="QPH462" s="143">
        <f t="shared" si="347"/>
        <v>0</v>
      </c>
      <c r="QPI462" s="143">
        <f t="shared" si="347"/>
        <v>0</v>
      </c>
      <c r="QPJ462" s="143">
        <f t="shared" si="347"/>
        <v>0</v>
      </c>
      <c r="QPK462" s="143">
        <f t="shared" si="347"/>
        <v>0</v>
      </c>
      <c r="QPL462" s="143">
        <f t="shared" si="347"/>
        <v>0</v>
      </c>
      <c r="QPM462" s="143">
        <f t="shared" si="347"/>
        <v>0</v>
      </c>
      <c r="QPN462" s="143">
        <f t="shared" si="347"/>
        <v>0</v>
      </c>
      <c r="QPO462" s="143">
        <f t="shared" si="347"/>
        <v>0</v>
      </c>
      <c r="QPP462" s="143">
        <f t="shared" si="347"/>
        <v>0</v>
      </c>
      <c r="QPQ462" s="143">
        <f t="shared" si="347"/>
        <v>0</v>
      </c>
      <c r="QPR462" s="143">
        <f t="shared" si="347"/>
        <v>0</v>
      </c>
      <c r="QPS462" s="143">
        <f t="shared" si="347"/>
        <v>0</v>
      </c>
      <c r="QPT462" s="143">
        <f t="shared" si="347"/>
        <v>0</v>
      </c>
      <c r="QPU462" s="143">
        <f t="shared" si="347"/>
        <v>0</v>
      </c>
      <c r="QPV462" s="143">
        <f t="shared" si="347"/>
        <v>0</v>
      </c>
      <c r="QPW462" s="143">
        <f t="shared" si="347"/>
        <v>0</v>
      </c>
      <c r="QPX462" s="143">
        <f t="shared" si="347"/>
        <v>0</v>
      </c>
      <c r="QPY462" s="143">
        <f t="shared" si="347"/>
        <v>0</v>
      </c>
      <c r="QPZ462" s="143">
        <f t="shared" si="347"/>
        <v>0</v>
      </c>
      <c r="QQA462" s="143">
        <f t="shared" si="347"/>
        <v>0</v>
      </c>
      <c r="QQB462" s="143">
        <f t="shared" si="347"/>
        <v>0</v>
      </c>
      <c r="QQC462" s="143">
        <f t="shared" si="347"/>
        <v>0</v>
      </c>
      <c r="QQD462" s="143">
        <f t="shared" si="347"/>
        <v>0</v>
      </c>
      <c r="QQE462" s="143">
        <f t="shared" si="347"/>
        <v>0</v>
      </c>
      <c r="QQF462" s="143">
        <f t="shared" si="347"/>
        <v>0</v>
      </c>
      <c r="QQG462" s="143">
        <f t="shared" si="347"/>
        <v>0</v>
      </c>
      <c r="QQH462" s="143">
        <f t="shared" si="347"/>
        <v>0</v>
      </c>
      <c r="QQI462" s="143">
        <f t="shared" si="347"/>
        <v>0</v>
      </c>
      <c r="QQJ462" s="143">
        <f t="shared" si="347"/>
        <v>0</v>
      </c>
      <c r="QQK462" s="143">
        <f t="shared" si="347"/>
        <v>0</v>
      </c>
      <c r="QQL462" s="143">
        <f t="shared" si="347"/>
        <v>0</v>
      </c>
      <c r="QQM462" s="143">
        <f t="shared" si="347"/>
        <v>0</v>
      </c>
      <c r="QQN462" s="143">
        <f t="shared" si="347"/>
        <v>0</v>
      </c>
      <c r="QQO462" s="143">
        <f t="shared" si="347"/>
        <v>0</v>
      </c>
      <c r="QQP462" s="143">
        <f t="shared" si="347"/>
        <v>0</v>
      </c>
      <c r="QQQ462" s="143">
        <f t="shared" si="347"/>
        <v>0</v>
      </c>
      <c r="QQR462" s="143">
        <f t="shared" si="347"/>
        <v>0</v>
      </c>
      <c r="QQS462" s="143">
        <f t="shared" si="347"/>
        <v>0</v>
      </c>
      <c r="QQT462" s="143">
        <f t="shared" si="347"/>
        <v>0</v>
      </c>
      <c r="QQU462" s="143">
        <f t="shared" si="347"/>
        <v>0</v>
      </c>
      <c r="QQV462" s="143">
        <f t="shared" si="347"/>
        <v>0</v>
      </c>
      <c r="QQW462" s="143">
        <f t="shared" si="347"/>
        <v>0</v>
      </c>
      <c r="QQX462" s="143">
        <f t="shared" si="347"/>
        <v>0</v>
      </c>
      <c r="QQY462" s="143">
        <f t="shared" si="347"/>
        <v>0</v>
      </c>
      <c r="QQZ462" s="143">
        <f t="shared" si="347"/>
        <v>0</v>
      </c>
      <c r="QRA462" s="143">
        <f t="shared" si="347"/>
        <v>0</v>
      </c>
      <c r="QRB462" s="143">
        <f t="shared" si="347"/>
        <v>0</v>
      </c>
      <c r="QRC462" s="143">
        <f t="shared" si="347"/>
        <v>0</v>
      </c>
      <c r="QRD462" s="143">
        <f t="shared" si="347"/>
        <v>0</v>
      </c>
      <c r="QRE462" s="143">
        <f t="shared" si="347"/>
        <v>0</v>
      </c>
      <c r="QRF462" s="143">
        <f t="shared" si="347"/>
        <v>0</v>
      </c>
      <c r="QRG462" s="143">
        <f t="shared" si="347"/>
        <v>0</v>
      </c>
      <c r="QRH462" s="143">
        <f t="shared" si="347"/>
        <v>0</v>
      </c>
      <c r="QRI462" s="143">
        <f t="shared" si="347"/>
        <v>0</v>
      </c>
      <c r="QRJ462" s="143">
        <f t="shared" si="347"/>
        <v>0</v>
      </c>
      <c r="QRK462" s="143">
        <f t="shared" si="347"/>
        <v>0</v>
      </c>
      <c r="QRL462" s="143">
        <f t="shared" si="347"/>
        <v>0</v>
      </c>
      <c r="QRM462" s="143">
        <f t="shared" ref="QRM462:QTX462" si="348">QRM438</f>
        <v>0</v>
      </c>
      <c r="QRN462" s="143">
        <f t="shared" si="348"/>
        <v>0</v>
      </c>
      <c r="QRO462" s="143">
        <f t="shared" si="348"/>
        <v>0</v>
      </c>
      <c r="QRP462" s="143">
        <f t="shared" si="348"/>
        <v>0</v>
      </c>
      <c r="QRQ462" s="143">
        <f t="shared" si="348"/>
        <v>0</v>
      </c>
      <c r="QRR462" s="143">
        <f t="shared" si="348"/>
        <v>0</v>
      </c>
      <c r="QRS462" s="143">
        <f t="shared" si="348"/>
        <v>0</v>
      </c>
      <c r="QRT462" s="143">
        <f t="shared" si="348"/>
        <v>0</v>
      </c>
      <c r="QRU462" s="143">
        <f t="shared" si="348"/>
        <v>0</v>
      </c>
      <c r="QRV462" s="143">
        <f t="shared" si="348"/>
        <v>0</v>
      </c>
      <c r="QRW462" s="143">
        <f t="shared" si="348"/>
        <v>0</v>
      </c>
      <c r="QRX462" s="143">
        <f t="shared" si="348"/>
        <v>0</v>
      </c>
      <c r="QRY462" s="143">
        <f t="shared" si="348"/>
        <v>0</v>
      </c>
      <c r="QRZ462" s="143">
        <f t="shared" si="348"/>
        <v>0</v>
      </c>
      <c r="QSA462" s="143">
        <f t="shared" si="348"/>
        <v>0</v>
      </c>
      <c r="QSB462" s="143">
        <f t="shared" si="348"/>
        <v>0</v>
      </c>
      <c r="QSC462" s="143">
        <f t="shared" si="348"/>
        <v>0</v>
      </c>
      <c r="QSD462" s="143">
        <f t="shared" si="348"/>
        <v>0</v>
      </c>
      <c r="QSE462" s="143">
        <f t="shared" si="348"/>
        <v>0</v>
      </c>
      <c r="QSF462" s="143">
        <f t="shared" si="348"/>
        <v>0</v>
      </c>
      <c r="QSG462" s="143">
        <f t="shared" si="348"/>
        <v>0</v>
      </c>
      <c r="QSH462" s="143">
        <f t="shared" si="348"/>
        <v>0</v>
      </c>
      <c r="QSI462" s="143">
        <f t="shared" si="348"/>
        <v>0</v>
      </c>
      <c r="QSJ462" s="143">
        <f t="shared" si="348"/>
        <v>0</v>
      </c>
      <c r="QSK462" s="143">
        <f t="shared" si="348"/>
        <v>0</v>
      </c>
      <c r="QSL462" s="143">
        <f t="shared" si="348"/>
        <v>0</v>
      </c>
      <c r="QSM462" s="143">
        <f t="shared" si="348"/>
        <v>0</v>
      </c>
      <c r="QSN462" s="143">
        <f t="shared" si="348"/>
        <v>0</v>
      </c>
      <c r="QSO462" s="143">
        <f t="shared" si="348"/>
        <v>0</v>
      </c>
      <c r="QSP462" s="143">
        <f t="shared" si="348"/>
        <v>0</v>
      </c>
      <c r="QSQ462" s="143">
        <f t="shared" si="348"/>
        <v>0</v>
      </c>
      <c r="QSR462" s="143">
        <f t="shared" si="348"/>
        <v>0</v>
      </c>
      <c r="QSS462" s="143">
        <f t="shared" si="348"/>
        <v>0</v>
      </c>
      <c r="QST462" s="143">
        <f t="shared" si="348"/>
        <v>0</v>
      </c>
      <c r="QSU462" s="143">
        <f t="shared" si="348"/>
        <v>0</v>
      </c>
      <c r="QSV462" s="143">
        <f t="shared" si="348"/>
        <v>0</v>
      </c>
      <c r="QSW462" s="143">
        <f t="shared" si="348"/>
        <v>0</v>
      </c>
      <c r="QSX462" s="143">
        <f t="shared" si="348"/>
        <v>0</v>
      </c>
      <c r="QSY462" s="143">
        <f t="shared" si="348"/>
        <v>0</v>
      </c>
      <c r="QSZ462" s="143">
        <f t="shared" si="348"/>
        <v>0</v>
      </c>
      <c r="QTA462" s="143">
        <f t="shared" si="348"/>
        <v>0</v>
      </c>
      <c r="QTB462" s="143">
        <f t="shared" si="348"/>
        <v>0</v>
      </c>
      <c r="QTC462" s="143">
        <f t="shared" si="348"/>
        <v>0</v>
      </c>
      <c r="QTD462" s="143">
        <f t="shared" si="348"/>
        <v>0</v>
      </c>
      <c r="QTE462" s="143">
        <f t="shared" si="348"/>
        <v>0</v>
      </c>
      <c r="QTF462" s="143">
        <f t="shared" si="348"/>
        <v>0</v>
      </c>
      <c r="QTG462" s="143">
        <f t="shared" si="348"/>
        <v>0</v>
      </c>
      <c r="QTH462" s="143">
        <f t="shared" si="348"/>
        <v>0</v>
      </c>
      <c r="QTI462" s="143">
        <f t="shared" si="348"/>
        <v>0</v>
      </c>
      <c r="QTJ462" s="143">
        <f t="shared" si="348"/>
        <v>0</v>
      </c>
      <c r="QTK462" s="143">
        <f t="shared" si="348"/>
        <v>0</v>
      </c>
      <c r="QTL462" s="143">
        <f t="shared" si="348"/>
        <v>0</v>
      </c>
      <c r="QTM462" s="143">
        <f t="shared" si="348"/>
        <v>0</v>
      </c>
      <c r="QTN462" s="143">
        <f t="shared" si="348"/>
        <v>0</v>
      </c>
      <c r="QTO462" s="143">
        <f t="shared" si="348"/>
        <v>0</v>
      </c>
      <c r="QTP462" s="143">
        <f t="shared" si="348"/>
        <v>0</v>
      </c>
      <c r="QTQ462" s="143">
        <f t="shared" si="348"/>
        <v>0</v>
      </c>
      <c r="QTR462" s="143">
        <f t="shared" si="348"/>
        <v>0</v>
      </c>
      <c r="QTS462" s="143">
        <f t="shared" si="348"/>
        <v>0</v>
      </c>
      <c r="QTT462" s="143">
        <f t="shared" si="348"/>
        <v>0</v>
      </c>
      <c r="QTU462" s="143">
        <f t="shared" si="348"/>
        <v>0</v>
      </c>
      <c r="QTV462" s="143">
        <f t="shared" si="348"/>
        <v>0</v>
      </c>
      <c r="QTW462" s="143">
        <f t="shared" si="348"/>
        <v>0</v>
      </c>
      <c r="QTX462" s="143">
        <f t="shared" si="348"/>
        <v>0</v>
      </c>
      <c r="QTY462" s="143">
        <f t="shared" ref="QTY462:QWJ462" si="349">QTY438</f>
        <v>0</v>
      </c>
      <c r="QTZ462" s="143">
        <f t="shared" si="349"/>
        <v>0</v>
      </c>
      <c r="QUA462" s="143">
        <f t="shared" si="349"/>
        <v>0</v>
      </c>
      <c r="QUB462" s="143">
        <f t="shared" si="349"/>
        <v>0</v>
      </c>
      <c r="QUC462" s="143">
        <f t="shared" si="349"/>
        <v>0</v>
      </c>
      <c r="QUD462" s="143">
        <f t="shared" si="349"/>
        <v>0</v>
      </c>
      <c r="QUE462" s="143">
        <f t="shared" si="349"/>
        <v>0</v>
      </c>
      <c r="QUF462" s="143">
        <f t="shared" si="349"/>
        <v>0</v>
      </c>
      <c r="QUG462" s="143">
        <f t="shared" si="349"/>
        <v>0</v>
      </c>
      <c r="QUH462" s="143">
        <f t="shared" si="349"/>
        <v>0</v>
      </c>
      <c r="QUI462" s="143">
        <f t="shared" si="349"/>
        <v>0</v>
      </c>
      <c r="QUJ462" s="143">
        <f t="shared" si="349"/>
        <v>0</v>
      </c>
      <c r="QUK462" s="143">
        <f t="shared" si="349"/>
        <v>0</v>
      </c>
      <c r="QUL462" s="143">
        <f t="shared" si="349"/>
        <v>0</v>
      </c>
      <c r="QUM462" s="143">
        <f t="shared" si="349"/>
        <v>0</v>
      </c>
      <c r="QUN462" s="143">
        <f t="shared" si="349"/>
        <v>0</v>
      </c>
      <c r="QUO462" s="143">
        <f t="shared" si="349"/>
        <v>0</v>
      </c>
      <c r="QUP462" s="143">
        <f t="shared" si="349"/>
        <v>0</v>
      </c>
      <c r="QUQ462" s="143">
        <f t="shared" si="349"/>
        <v>0</v>
      </c>
      <c r="QUR462" s="143">
        <f t="shared" si="349"/>
        <v>0</v>
      </c>
      <c r="QUS462" s="143">
        <f t="shared" si="349"/>
        <v>0</v>
      </c>
      <c r="QUT462" s="143">
        <f t="shared" si="349"/>
        <v>0</v>
      </c>
      <c r="QUU462" s="143">
        <f t="shared" si="349"/>
        <v>0</v>
      </c>
      <c r="QUV462" s="143">
        <f t="shared" si="349"/>
        <v>0</v>
      </c>
      <c r="QUW462" s="143">
        <f t="shared" si="349"/>
        <v>0</v>
      </c>
      <c r="QUX462" s="143">
        <f t="shared" si="349"/>
        <v>0</v>
      </c>
      <c r="QUY462" s="143">
        <f t="shared" si="349"/>
        <v>0</v>
      </c>
      <c r="QUZ462" s="143">
        <f t="shared" si="349"/>
        <v>0</v>
      </c>
      <c r="QVA462" s="143">
        <f t="shared" si="349"/>
        <v>0</v>
      </c>
      <c r="QVB462" s="143">
        <f t="shared" si="349"/>
        <v>0</v>
      </c>
      <c r="QVC462" s="143">
        <f t="shared" si="349"/>
        <v>0</v>
      </c>
      <c r="QVD462" s="143">
        <f t="shared" si="349"/>
        <v>0</v>
      </c>
      <c r="QVE462" s="143">
        <f t="shared" si="349"/>
        <v>0</v>
      </c>
      <c r="QVF462" s="143">
        <f t="shared" si="349"/>
        <v>0</v>
      </c>
      <c r="QVG462" s="143">
        <f t="shared" si="349"/>
        <v>0</v>
      </c>
      <c r="QVH462" s="143">
        <f t="shared" si="349"/>
        <v>0</v>
      </c>
      <c r="QVI462" s="143">
        <f t="shared" si="349"/>
        <v>0</v>
      </c>
      <c r="QVJ462" s="143">
        <f t="shared" si="349"/>
        <v>0</v>
      </c>
      <c r="QVK462" s="143">
        <f t="shared" si="349"/>
        <v>0</v>
      </c>
      <c r="QVL462" s="143">
        <f t="shared" si="349"/>
        <v>0</v>
      </c>
      <c r="QVM462" s="143">
        <f t="shared" si="349"/>
        <v>0</v>
      </c>
      <c r="QVN462" s="143">
        <f t="shared" si="349"/>
        <v>0</v>
      </c>
      <c r="QVO462" s="143">
        <f t="shared" si="349"/>
        <v>0</v>
      </c>
      <c r="QVP462" s="143">
        <f t="shared" si="349"/>
        <v>0</v>
      </c>
      <c r="QVQ462" s="143">
        <f t="shared" si="349"/>
        <v>0</v>
      </c>
      <c r="QVR462" s="143">
        <f t="shared" si="349"/>
        <v>0</v>
      </c>
      <c r="QVS462" s="143">
        <f t="shared" si="349"/>
        <v>0</v>
      </c>
      <c r="QVT462" s="143">
        <f t="shared" si="349"/>
        <v>0</v>
      </c>
      <c r="QVU462" s="143">
        <f t="shared" si="349"/>
        <v>0</v>
      </c>
      <c r="QVV462" s="143">
        <f t="shared" si="349"/>
        <v>0</v>
      </c>
      <c r="QVW462" s="143">
        <f t="shared" si="349"/>
        <v>0</v>
      </c>
      <c r="QVX462" s="143">
        <f t="shared" si="349"/>
        <v>0</v>
      </c>
      <c r="QVY462" s="143">
        <f t="shared" si="349"/>
        <v>0</v>
      </c>
      <c r="QVZ462" s="143">
        <f t="shared" si="349"/>
        <v>0</v>
      </c>
      <c r="QWA462" s="143">
        <f t="shared" si="349"/>
        <v>0</v>
      </c>
      <c r="QWB462" s="143">
        <f t="shared" si="349"/>
        <v>0</v>
      </c>
      <c r="QWC462" s="143">
        <f t="shared" si="349"/>
        <v>0</v>
      </c>
      <c r="QWD462" s="143">
        <f t="shared" si="349"/>
        <v>0</v>
      </c>
      <c r="QWE462" s="143">
        <f t="shared" si="349"/>
        <v>0</v>
      </c>
      <c r="QWF462" s="143">
        <f t="shared" si="349"/>
        <v>0</v>
      </c>
      <c r="QWG462" s="143">
        <f t="shared" si="349"/>
        <v>0</v>
      </c>
      <c r="QWH462" s="143">
        <f t="shared" si="349"/>
        <v>0</v>
      </c>
      <c r="QWI462" s="143">
        <f t="shared" si="349"/>
        <v>0</v>
      </c>
      <c r="QWJ462" s="143">
        <f t="shared" si="349"/>
        <v>0</v>
      </c>
      <c r="QWK462" s="143">
        <f t="shared" ref="QWK462:QYV462" si="350">QWK438</f>
        <v>0</v>
      </c>
      <c r="QWL462" s="143">
        <f t="shared" si="350"/>
        <v>0</v>
      </c>
      <c r="QWM462" s="143">
        <f t="shared" si="350"/>
        <v>0</v>
      </c>
      <c r="QWN462" s="143">
        <f t="shared" si="350"/>
        <v>0</v>
      </c>
      <c r="QWO462" s="143">
        <f t="shared" si="350"/>
        <v>0</v>
      </c>
      <c r="QWP462" s="143">
        <f t="shared" si="350"/>
        <v>0</v>
      </c>
      <c r="QWQ462" s="143">
        <f t="shared" si="350"/>
        <v>0</v>
      </c>
      <c r="QWR462" s="143">
        <f t="shared" si="350"/>
        <v>0</v>
      </c>
      <c r="QWS462" s="143">
        <f t="shared" si="350"/>
        <v>0</v>
      </c>
      <c r="QWT462" s="143">
        <f t="shared" si="350"/>
        <v>0</v>
      </c>
      <c r="QWU462" s="143">
        <f t="shared" si="350"/>
        <v>0</v>
      </c>
      <c r="QWV462" s="143">
        <f t="shared" si="350"/>
        <v>0</v>
      </c>
      <c r="QWW462" s="143">
        <f t="shared" si="350"/>
        <v>0</v>
      </c>
      <c r="QWX462" s="143">
        <f t="shared" si="350"/>
        <v>0</v>
      </c>
      <c r="QWY462" s="143">
        <f t="shared" si="350"/>
        <v>0</v>
      </c>
      <c r="QWZ462" s="143">
        <f t="shared" si="350"/>
        <v>0</v>
      </c>
      <c r="QXA462" s="143">
        <f t="shared" si="350"/>
        <v>0</v>
      </c>
      <c r="QXB462" s="143">
        <f t="shared" si="350"/>
        <v>0</v>
      </c>
      <c r="QXC462" s="143">
        <f t="shared" si="350"/>
        <v>0</v>
      </c>
      <c r="QXD462" s="143">
        <f t="shared" si="350"/>
        <v>0</v>
      </c>
      <c r="QXE462" s="143">
        <f t="shared" si="350"/>
        <v>0</v>
      </c>
      <c r="QXF462" s="143">
        <f t="shared" si="350"/>
        <v>0</v>
      </c>
      <c r="QXG462" s="143">
        <f t="shared" si="350"/>
        <v>0</v>
      </c>
      <c r="QXH462" s="143">
        <f t="shared" si="350"/>
        <v>0</v>
      </c>
      <c r="QXI462" s="143">
        <f t="shared" si="350"/>
        <v>0</v>
      </c>
      <c r="QXJ462" s="143">
        <f t="shared" si="350"/>
        <v>0</v>
      </c>
      <c r="QXK462" s="143">
        <f t="shared" si="350"/>
        <v>0</v>
      </c>
      <c r="QXL462" s="143">
        <f t="shared" si="350"/>
        <v>0</v>
      </c>
      <c r="QXM462" s="143">
        <f t="shared" si="350"/>
        <v>0</v>
      </c>
      <c r="QXN462" s="143">
        <f t="shared" si="350"/>
        <v>0</v>
      </c>
      <c r="QXO462" s="143">
        <f t="shared" si="350"/>
        <v>0</v>
      </c>
      <c r="QXP462" s="143">
        <f t="shared" si="350"/>
        <v>0</v>
      </c>
      <c r="QXQ462" s="143">
        <f t="shared" si="350"/>
        <v>0</v>
      </c>
      <c r="QXR462" s="143">
        <f t="shared" si="350"/>
        <v>0</v>
      </c>
      <c r="QXS462" s="143">
        <f t="shared" si="350"/>
        <v>0</v>
      </c>
      <c r="QXT462" s="143">
        <f t="shared" si="350"/>
        <v>0</v>
      </c>
      <c r="QXU462" s="143">
        <f t="shared" si="350"/>
        <v>0</v>
      </c>
      <c r="QXV462" s="143">
        <f t="shared" si="350"/>
        <v>0</v>
      </c>
      <c r="QXW462" s="143">
        <f t="shared" si="350"/>
        <v>0</v>
      </c>
      <c r="QXX462" s="143">
        <f t="shared" si="350"/>
        <v>0</v>
      </c>
      <c r="QXY462" s="143">
        <f t="shared" si="350"/>
        <v>0</v>
      </c>
      <c r="QXZ462" s="143">
        <f t="shared" si="350"/>
        <v>0</v>
      </c>
      <c r="QYA462" s="143">
        <f t="shared" si="350"/>
        <v>0</v>
      </c>
      <c r="QYB462" s="143">
        <f t="shared" si="350"/>
        <v>0</v>
      </c>
      <c r="QYC462" s="143">
        <f t="shared" si="350"/>
        <v>0</v>
      </c>
      <c r="QYD462" s="143">
        <f t="shared" si="350"/>
        <v>0</v>
      </c>
      <c r="QYE462" s="143">
        <f t="shared" si="350"/>
        <v>0</v>
      </c>
      <c r="QYF462" s="143">
        <f t="shared" si="350"/>
        <v>0</v>
      </c>
      <c r="QYG462" s="143">
        <f t="shared" si="350"/>
        <v>0</v>
      </c>
      <c r="QYH462" s="143">
        <f t="shared" si="350"/>
        <v>0</v>
      </c>
      <c r="QYI462" s="143">
        <f t="shared" si="350"/>
        <v>0</v>
      </c>
      <c r="QYJ462" s="143">
        <f t="shared" si="350"/>
        <v>0</v>
      </c>
      <c r="QYK462" s="143">
        <f t="shared" si="350"/>
        <v>0</v>
      </c>
      <c r="QYL462" s="143">
        <f t="shared" si="350"/>
        <v>0</v>
      </c>
      <c r="QYM462" s="143">
        <f t="shared" si="350"/>
        <v>0</v>
      </c>
      <c r="QYN462" s="143">
        <f t="shared" si="350"/>
        <v>0</v>
      </c>
      <c r="QYO462" s="143">
        <f t="shared" si="350"/>
        <v>0</v>
      </c>
      <c r="QYP462" s="143">
        <f t="shared" si="350"/>
        <v>0</v>
      </c>
      <c r="QYQ462" s="143">
        <f t="shared" si="350"/>
        <v>0</v>
      </c>
      <c r="QYR462" s="143">
        <f t="shared" si="350"/>
        <v>0</v>
      </c>
      <c r="QYS462" s="143">
        <f t="shared" si="350"/>
        <v>0</v>
      </c>
      <c r="QYT462" s="143">
        <f t="shared" si="350"/>
        <v>0</v>
      </c>
      <c r="QYU462" s="143">
        <f t="shared" si="350"/>
        <v>0</v>
      </c>
      <c r="QYV462" s="143">
        <f t="shared" si="350"/>
        <v>0</v>
      </c>
      <c r="QYW462" s="143">
        <f t="shared" ref="QYW462:RBH462" si="351">QYW438</f>
        <v>0</v>
      </c>
      <c r="QYX462" s="143">
        <f t="shared" si="351"/>
        <v>0</v>
      </c>
      <c r="QYY462" s="143">
        <f t="shared" si="351"/>
        <v>0</v>
      </c>
      <c r="QYZ462" s="143">
        <f t="shared" si="351"/>
        <v>0</v>
      </c>
      <c r="QZA462" s="143">
        <f t="shared" si="351"/>
        <v>0</v>
      </c>
      <c r="QZB462" s="143">
        <f t="shared" si="351"/>
        <v>0</v>
      </c>
      <c r="QZC462" s="143">
        <f t="shared" si="351"/>
        <v>0</v>
      </c>
      <c r="QZD462" s="143">
        <f t="shared" si="351"/>
        <v>0</v>
      </c>
      <c r="QZE462" s="143">
        <f t="shared" si="351"/>
        <v>0</v>
      </c>
      <c r="QZF462" s="143">
        <f t="shared" si="351"/>
        <v>0</v>
      </c>
      <c r="QZG462" s="143">
        <f t="shared" si="351"/>
        <v>0</v>
      </c>
      <c r="QZH462" s="143">
        <f t="shared" si="351"/>
        <v>0</v>
      </c>
      <c r="QZI462" s="143">
        <f t="shared" si="351"/>
        <v>0</v>
      </c>
      <c r="QZJ462" s="143">
        <f t="shared" si="351"/>
        <v>0</v>
      </c>
      <c r="QZK462" s="143">
        <f t="shared" si="351"/>
        <v>0</v>
      </c>
      <c r="QZL462" s="143">
        <f t="shared" si="351"/>
        <v>0</v>
      </c>
      <c r="QZM462" s="143">
        <f t="shared" si="351"/>
        <v>0</v>
      </c>
      <c r="QZN462" s="143">
        <f t="shared" si="351"/>
        <v>0</v>
      </c>
      <c r="QZO462" s="143">
        <f t="shared" si="351"/>
        <v>0</v>
      </c>
      <c r="QZP462" s="143">
        <f t="shared" si="351"/>
        <v>0</v>
      </c>
      <c r="QZQ462" s="143">
        <f t="shared" si="351"/>
        <v>0</v>
      </c>
      <c r="QZR462" s="143">
        <f t="shared" si="351"/>
        <v>0</v>
      </c>
      <c r="QZS462" s="143">
        <f t="shared" si="351"/>
        <v>0</v>
      </c>
      <c r="QZT462" s="143">
        <f t="shared" si="351"/>
        <v>0</v>
      </c>
      <c r="QZU462" s="143">
        <f t="shared" si="351"/>
        <v>0</v>
      </c>
      <c r="QZV462" s="143">
        <f t="shared" si="351"/>
        <v>0</v>
      </c>
      <c r="QZW462" s="143">
        <f t="shared" si="351"/>
        <v>0</v>
      </c>
      <c r="QZX462" s="143">
        <f t="shared" si="351"/>
        <v>0</v>
      </c>
      <c r="QZY462" s="143">
        <f t="shared" si="351"/>
        <v>0</v>
      </c>
      <c r="QZZ462" s="143">
        <f t="shared" si="351"/>
        <v>0</v>
      </c>
      <c r="RAA462" s="143">
        <f t="shared" si="351"/>
        <v>0</v>
      </c>
      <c r="RAB462" s="143">
        <f t="shared" si="351"/>
        <v>0</v>
      </c>
      <c r="RAC462" s="143">
        <f t="shared" si="351"/>
        <v>0</v>
      </c>
      <c r="RAD462" s="143">
        <f t="shared" si="351"/>
        <v>0</v>
      </c>
      <c r="RAE462" s="143">
        <f t="shared" si="351"/>
        <v>0</v>
      </c>
      <c r="RAF462" s="143">
        <f t="shared" si="351"/>
        <v>0</v>
      </c>
      <c r="RAG462" s="143">
        <f t="shared" si="351"/>
        <v>0</v>
      </c>
      <c r="RAH462" s="143">
        <f t="shared" si="351"/>
        <v>0</v>
      </c>
      <c r="RAI462" s="143">
        <f t="shared" si="351"/>
        <v>0</v>
      </c>
      <c r="RAJ462" s="143">
        <f t="shared" si="351"/>
        <v>0</v>
      </c>
      <c r="RAK462" s="143">
        <f t="shared" si="351"/>
        <v>0</v>
      </c>
      <c r="RAL462" s="143">
        <f t="shared" si="351"/>
        <v>0</v>
      </c>
      <c r="RAM462" s="143">
        <f t="shared" si="351"/>
        <v>0</v>
      </c>
      <c r="RAN462" s="143">
        <f t="shared" si="351"/>
        <v>0</v>
      </c>
      <c r="RAO462" s="143">
        <f t="shared" si="351"/>
        <v>0</v>
      </c>
      <c r="RAP462" s="143">
        <f t="shared" si="351"/>
        <v>0</v>
      </c>
      <c r="RAQ462" s="143">
        <f t="shared" si="351"/>
        <v>0</v>
      </c>
      <c r="RAR462" s="143">
        <f t="shared" si="351"/>
        <v>0</v>
      </c>
      <c r="RAS462" s="143">
        <f t="shared" si="351"/>
        <v>0</v>
      </c>
      <c r="RAT462" s="143">
        <f t="shared" si="351"/>
        <v>0</v>
      </c>
      <c r="RAU462" s="143">
        <f t="shared" si="351"/>
        <v>0</v>
      </c>
      <c r="RAV462" s="143">
        <f t="shared" si="351"/>
        <v>0</v>
      </c>
      <c r="RAW462" s="143">
        <f t="shared" si="351"/>
        <v>0</v>
      </c>
      <c r="RAX462" s="143">
        <f t="shared" si="351"/>
        <v>0</v>
      </c>
      <c r="RAY462" s="143">
        <f t="shared" si="351"/>
        <v>0</v>
      </c>
      <c r="RAZ462" s="143">
        <f t="shared" si="351"/>
        <v>0</v>
      </c>
      <c r="RBA462" s="143">
        <f t="shared" si="351"/>
        <v>0</v>
      </c>
      <c r="RBB462" s="143">
        <f t="shared" si="351"/>
        <v>0</v>
      </c>
      <c r="RBC462" s="143">
        <f t="shared" si="351"/>
        <v>0</v>
      </c>
      <c r="RBD462" s="143">
        <f t="shared" si="351"/>
        <v>0</v>
      </c>
      <c r="RBE462" s="143">
        <f t="shared" si="351"/>
        <v>0</v>
      </c>
      <c r="RBF462" s="143">
        <f t="shared" si="351"/>
        <v>0</v>
      </c>
      <c r="RBG462" s="143">
        <f t="shared" si="351"/>
        <v>0</v>
      </c>
      <c r="RBH462" s="143">
        <f t="shared" si="351"/>
        <v>0</v>
      </c>
      <c r="RBI462" s="143">
        <f t="shared" ref="RBI462:RDT462" si="352">RBI438</f>
        <v>0</v>
      </c>
      <c r="RBJ462" s="143">
        <f t="shared" si="352"/>
        <v>0</v>
      </c>
      <c r="RBK462" s="143">
        <f t="shared" si="352"/>
        <v>0</v>
      </c>
      <c r="RBL462" s="143">
        <f t="shared" si="352"/>
        <v>0</v>
      </c>
      <c r="RBM462" s="143">
        <f t="shared" si="352"/>
        <v>0</v>
      </c>
      <c r="RBN462" s="143">
        <f t="shared" si="352"/>
        <v>0</v>
      </c>
      <c r="RBO462" s="143">
        <f t="shared" si="352"/>
        <v>0</v>
      </c>
      <c r="RBP462" s="143">
        <f t="shared" si="352"/>
        <v>0</v>
      </c>
      <c r="RBQ462" s="143">
        <f t="shared" si="352"/>
        <v>0</v>
      </c>
      <c r="RBR462" s="143">
        <f t="shared" si="352"/>
        <v>0</v>
      </c>
      <c r="RBS462" s="143">
        <f t="shared" si="352"/>
        <v>0</v>
      </c>
      <c r="RBT462" s="143">
        <f t="shared" si="352"/>
        <v>0</v>
      </c>
      <c r="RBU462" s="143">
        <f t="shared" si="352"/>
        <v>0</v>
      </c>
      <c r="RBV462" s="143">
        <f t="shared" si="352"/>
        <v>0</v>
      </c>
      <c r="RBW462" s="143">
        <f t="shared" si="352"/>
        <v>0</v>
      </c>
      <c r="RBX462" s="143">
        <f t="shared" si="352"/>
        <v>0</v>
      </c>
      <c r="RBY462" s="143">
        <f t="shared" si="352"/>
        <v>0</v>
      </c>
      <c r="RBZ462" s="143">
        <f t="shared" si="352"/>
        <v>0</v>
      </c>
      <c r="RCA462" s="143">
        <f t="shared" si="352"/>
        <v>0</v>
      </c>
      <c r="RCB462" s="143">
        <f t="shared" si="352"/>
        <v>0</v>
      </c>
      <c r="RCC462" s="143">
        <f t="shared" si="352"/>
        <v>0</v>
      </c>
      <c r="RCD462" s="143">
        <f t="shared" si="352"/>
        <v>0</v>
      </c>
      <c r="RCE462" s="143">
        <f t="shared" si="352"/>
        <v>0</v>
      </c>
      <c r="RCF462" s="143">
        <f t="shared" si="352"/>
        <v>0</v>
      </c>
      <c r="RCG462" s="143">
        <f t="shared" si="352"/>
        <v>0</v>
      </c>
      <c r="RCH462" s="143">
        <f t="shared" si="352"/>
        <v>0</v>
      </c>
      <c r="RCI462" s="143">
        <f t="shared" si="352"/>
        <v>0</v>
      </c>
      <c r="RCJ462" s="143">
        <f t="shared" si="352"/>
        <v>0</v>
      </c>
      <c r="RCK462" s="143">
        <f t="shared" si="352"/>
        <v>0</v>
      </c>
      <c r="RCL462" s="143">
        <f t="shared" si="352"/>
        <v>0</v>
      </c>
      <c r="RCM462" s="143">
        <f t="shared" si="352"/>
        <v>0</v>
      </c>
      <c r="RCN462" s="143">
        <f t="shared" si="352"/>
        <v>0</v>
      </c>
      <c r="RCO462" s="143">
        <f t="shared" si="352"/>
        <v>0</v>
      </c>
      <c r="RCP462" s="143">
        <f t="shared" si="352"/>
        <v>0</v>
      </c>
      <c r="RCQ462" s="143">
        <f t="shared" si="352"/>
        <v>0</v>
      </c>
      <c r="RCR462" s="143">
        <f t="shared" si="352"/>
        <v>0</v>
      </c>
      <c r="RCS462" s="143">
        <f t="shared" si="352"/>
        <v>0</v>
      </c>
      <c r="RCT462" s="143">
        <f t="shared" si="352"/>
        <v>0</v>
      </c>
      <c r="RCU462" s="143">
        <f t="shared" si="352"/>
        <v>0</v>
      </c>
      <c r="RCV462" s="143">
        <f t="shared" si="352"/>
        <v>0</v>
      </c>
      <c r="RCW462" s="143">
        <f t="shared" si="352"/>
        <v>0</v>
      </c>
      <c r="RCX462" s="143">
        <f t="shared" si="352"/>
        <v>0</v>
      </c>
      <c r="RCY462" s="143">
        <f t="shared" si="352"/>
        <v>0</v>
      </c>
      <c r="RCZ462" s="143">
        <f t="shared" si="352"/>
        <v>0</v>
      </c>
      <c r="RDA462" s="143">
        <f t="shared" si="352"/>
        <v>0</v>
      </c>
      <c r="RDB462" s="143">
        <f t="shared" si="352"/>
        <v>0</v>
      </c>
      <c r="RDC462" s="143">
        <f t="shared" si="352"/>
        <v>0</v>
      </c>
      <c r="RDD462" s="143">
        <f t="shared" si="352"/>
        <v>0</v>
      </c>
      <c r="RDE462" s="143">
        <f t="shared" si="352"/>
        <v>0</v>
      </c>
      <c r="RDF462" s="143">
        <f t="shared" si="352"/>
        <v>0</v>
      </c>
      <c r="RDG462" s="143">
        <f t="shared" si="352"/>
        <v>0</v>
      </c>
      <c r="RDH462" s="143">
        <f t="shared" si="352"/>
        <v>0</v>
      </c>
      <c r="RDI462" s="143">
        <f t="shared" si="352"/>
        <v>0</v>
      </c>
      <c r="RDJ462" s="143">
        <f t="shared" si="352"/>
        <v>0</v>
      </c>
      <c r="RDK462" s="143">
        <f t="shared" si="352"/>
        <v>0</v>
      </c>
      <c r="RDL462" s="143">
        <f t="shared" si="352"/>
        <v>0</v>
      </c>
      <c r="RDM462" s="143">
        <f t="shared" si="352"/>
        <v>0</v>
      </c>
      <c r="RDN462" s="143">
        <f t="shared" si="352"/>
        <v>0</v>
      </c>
      <c r="RDO462" s="143">
        <f t="shared" si="352"/>
        <v>0</v>
      </c>
      <c r="RDP462" s="143">
        <f t="shared" si="352"/>
        <v>0</v>
      </c>
      <c r="RDQ462" s="143">
        <f t="shared" si="352"/>
        <v>0</v>
      </c>
      <c r="RDR462" s="143">
        <f t="shared" si="352"/>
        <v>0</v>
      </c>
      <c r="RDS462" s="143">
        <f t="shared" si="352"/>
        <v>0</v>
      </c>
      <c r="RDT462" s="143">
        <f t="shared" si="352"/>
        <v>0</v>
      </c>
      <c r="RDU462" s="143">
        <f t="shared" ref="RDU462:RGF462" si="353">RDU438</f>
        <v>0</v>
      </c>
      <c r="RDV462" s="143">
        <f t="shared" si="353"/>
        <v>0</v>
      </c>
      <c r="RDW462" s="143">
        <f t="shared" si="353"/>
        <v>0</v>
      </c>
      <c r="RDX462" s="143">
        <f t="shared" si="353"/>
        <v>0</v>
      </c>
      <c r="RDY462" s="143">
        <f t="shared" si="353"/>
        <v>0</v>
      </c>
      <c r="RDZ462" s="143">
        <f t="shared" si="353"/>
        <v>0</v>
      </c>
      <c r="REA462" s="143">
        <f t="shared" si="353"/>
        <v>0</v>
      </c>
      <c r="REB462" s="143">
        <f t="shared" si="353"/>
        <v>0</v>
      </c>
      <c r="REC462" s="143">
        <f t="shared" si="353"/>
        <v>0</v>
      </c>
      <c r="RED462" s="143">
        <f t="shared" si="353"/>
        <v>0</v>
      </c>
      <c r="REE462" s="143">
        <f t="shared" si="353"/>
        <v>0</v>
      </c>
      <c r="REF462" s="143">
        <f t="shared" si="353"/>
        <v>0</v>
      </c>
      <c r="REG462" s="143">
        <f t="shared" si="353"/>
        <v>0</v>
      </c>
      <c r="REH462" s="143">
        <f t="shared" si="353"/>
        <v>0</v>
      </c>
      <c r="REI462" s="143">
        <f t="shared" si="353"/>
        <v>0</v>
      </c>
      <c r="REJ462" s="143">
        <f t="shared" si="353"/>
        <v>0</v>
      </c>
      <c r="REK462" s="143">
        <f t="shared" si="353"/>
        <v>0</v>
      </c>
      <c r="REL462" s="143">
        <f t="shared" si="353"/>
        <v>0</v>
      </c>
      <c r="REM462" s="143">
        <f t="shared" si="353"/>
        <v>0</v>
      </c>
      <c r="REN462" s="143">
        <f t="shared" si="353"/>
        <v>0</v>
      </c>
      <c r="REO462" s="143">
        <f t="shared" si="353"/>
        <v>0</v>
      </c>
      <c r="REP462" s="143">
        <f t="shared" si="353"/>
        <v>0</v>
      </c>
      <c r="REQ462" s="143">
        <f t="shared" si="353"/>
        <v>0</v>
      </c>
      <c r="RER462" s="143">
        <f t="shared" si="353"/>
        <v>0</v>
      </c>
      <c r="RES462" s="143">
        <f t="shared" si="353"/>
        <v>0</v>
      </c>
      <c r="RET462" s="143">
        <f t="shared" si="353"/>
        <v>0</v>
      </c>
      <c r="REU462" s="143">
        <f t="shared" si="353"/>
        <v>0</v>
      </c>
      <c r="REV462" s="143">
        <f t="shared" si="353"/>
        <v>0</v>
      </c>
      <c r="REW462" s="143">
        <f t="shared" si="353"/>
        <v>0</v>
      </c>
      <c r="REX462" s="143">
        <f t="shared" si="353"/>
        <v>0</v>
      </c>
      <c r="REY462" s="143">
        <f t="shared" si="353"/>
        <v>0</v>
      </c>
      <c r="REZ462" s="143">
        <f t="shared" si="353"/>
        <v>0</v>
      </c>
      <c r="RFA462" s="143">
        <f t="shared" si="353"/>
        <v>0</v>
      </c>
      <c r="RFB462" s="143">
        <f t="shared" si="353"/>
        <v>0</v>
      </c>
      <c r="RFC462" s="143">
        <f t="shared" si="353"/>
        <v>0</v>
      </c>
      <c r="RFD462" s="143">
        <f t="shared" si="353"/>
        <v>0</v>
      </c>
      <c r="RFE462" s="143">
        <f t="shared" si="353"/>
        <v>0</v>
      </c>
      <c r="RFF462" s="143">
        <f t="shared" si="353"/>
        <v>0</v>
      </c>
      <c r="RFG462" s="143">
        <f t="shared" si="353"/>
        <v>0</v>
      </c>
      <c r="RFH462" s="143">
        <f t="shared" si="353"/>
        <v>0</v>
      </c>
      <c r="RFI462" s="143">
        <f t="shared" si="353"/>
        <v>0</v>
      </c>
      <c r="RFJ462" s="143">
        <f t="shared" si="353"/>
        <v>0</v>
      </c>
      <c r="RFK462" s="143">
        <f t="shared" si="353"/>
        <v>0</v>
      </c>
      <c r="RFL462" s="143">
        <f t="shared" si="353"/>
        <v>0</v>
      </c>
      <c r="RFM462" s="143">
        <f t="shared" si="353"/>
        <v>0</v>
      </c>
      <c r="RFN462" s="143">
        <f t="shared" si="353"/>
        <v>0</v>
      </c>
      <c r="RFO462" s="143">
        <f t="shared" si="353"/>
        <v>0</v>
      </c>
      <c r="RFP462" s="143">
        <f t="shared" si="353"/>
        <v>0</v>
      </c>
      <c r="RFQ462" s="143">
        <f t="shared" si="353"/>
        <v>0</v>
      </c>
      <c r="RFR462" s="143">
        <f t="shared" si="353"/>
        <v>0</v>
      </c>
      <c r="RFS462" s="143">
        <f t="shared" si="353"/>
        <v>0</v>
      </c>
      <c r="RFT462" s="143">
        <f t="shared" si="353"/>
        <v>0</v>
      </c>
      <c r="RFU462" s="143">
        <f t="shared" si="353"/>
        <v>0</v>
      </c>
      <c r="RFV462" s="143">
        <f t="shared" si="353"/>
        <v>0</v>
      </c>
      <c r="RFW462" s="143">
        <f t="shared" si="353"/>
        <v>0</v>
      </c>
      <c r="RFX462" s="143">
        <f t="shared" si="353"/>
        <v>0</v>
      </c>
      <c r="RFY462" s="143">
        <f t="shared" si="353"/>
        <v>0</v>
      </c>
      <c r="RFZ462" s="143">
        <f t="shared" si="353"/>
        <v>0</v>
      </c>
      <c r="RGA462" s="143">
        <f t="shared" si="353"/>
        <v>0</v>
      </c>
      <c r="RGB462" s="143">
        <f t="shared" si="353"/>
        <v>0</v>
      </c>
      <c r="RGC462" s="143">
        <f t="shared" si="353"/>
        <v>0</v>
      </c>
      <c r="RGD462" s="143">
        <f t="shared" si="353"/>
        <v>0</v>
      </c>
      <c r="RGE462" s="143">
        <f t="shared" si="353"/>
        <v>0</v>
      </c>
      <c r="RGF462" s="143">
        <f t="shared" si="353"/>
        <v>0</v>
      </c>
      <c r="RGG462" s="143">
        <f t="shared" ref="RGG462:RIR462" si="354">RGG438</f>
        <v>0</v>
      </c>
      <c r="RGH462" s="143">
        <f t="shared" si="354"/>
        <v>0</v>
      </c>
      <c r="RGI462" s="143">
        <f t="shared" si="354"/>
        <v>0</v>
      </c>
      <c r="RGJ462" s="143">
        <f t="shared" si="354"/>
        <v>0</v>
      </c>
      <c r="RGK462" s="143">
        <f t="shared" si="354"/>
        <v>0</v>
      </c>
      <c r="RGL462" s="143">
        <f t="shared" si="354"/>
        <v>0</v>
      </c>
      <c r="RGM462" s="143">
        <f t="shared" si="354"/>
        <v>0</v>
      </c>
      <c r="RGN462" s="143">
        <f t="shared" si="354"/>
        <v>0</v>
      </c>
      <c r="RGO462" s="143">
        <f t="shared" si="354"/>
        <v>0</v>
      </c>
      <c r="RGP462" s="143">
        <f t="shared" si="354"/>
        <v>0</v>
      </c>
      <c r="RGQ462" s="143">
        <f t="shared" si="354"/>
        <v>0</v>
      </c>
      <c r="RGR462" s="143">
        <f t="shared" si="354"/>
        <v>0</v>
      </c>
      <c r="RGS462" s="143">
        <f t="shared" si="354"/>
        <v>0</v>
      </c>
      <c r="RGT462" s="143">
        <f t="shared" si="354"/>
        <v>0</v>
      </c>
      <c r="RGU462" s="143">
        <f t="shared" si="354"/>
        <v>0</v>
      </c>
      <c r="RGV462" s="143">
        <f t="shared" si="354"/>
        <v>0</v>
      </c>
      <c r="RGW462" s="143">
        <f t="shared" si="354"/>
        <v>0</v>
      </c>
      <c r="RGX462" s="143">
        <f t="shared" si="354"/>
        <v>0</v>
      </c>
      <c r="RGY462" s="143">
        <f t="shared" si="354"/>
        <v>0</v>
      </c>
      <c r="RGZ462" s="143">
        <f t="shared" si="354"/>
        <v>0</v>
      </c>
      <c r="RHA462" s="143">
        <f t="shared" si="354"/>
        <v>0</v>
      </c>
      <c r="RHB462" s="143">
        <f t="shared" si="354"/>
        <v>0</v>
      </c>
      <c r="RHC462" s="143">
        <f t="shared" si="354"/>
        <v>0</v>
      </c>
      <c r="RHD462" s="143">
        <f t="shared" si="354"/>
        <v>0</v>
      </c>
      <c r="RHE462" s="143">
        <f t="shared" si="354"/>
        <v>0</v>
      </c>
      <c r="RHF462" s="143">
        <f t="shared" si="354"/>
        <v>0</v>
      </c>
      <c r="RHG462" s="143">
        <f t="shared" si="354"/>
        <v>0</v>
      </c>
      <c r="RHH462" s="143">
        <f t="shared" si="354"/>
        <v>0</v>
      </c>
      <c r="RHI462" s="143">
        <f t="shared" si="354"/>
        <v>0</v>
      </c>
      <c r="RHJ462" s="143">
        <f t="shared" si="354"/>
        <v>0</v>
      </c>
      <c r="RHK462" s="143">
        <f t="shared" si="354"/>
        <v>0</v>
      </c>
      <c r="RHL462" s="143">
        <f t="shared" si="354"/>
        <v>0</v>
      </c>
      <c r="RHM462" s="143">
        <f t="shared" si="354"/>
        <v>0</v>
      </c>
      <c r="RHN462" s="143">
        <f t="shared" si="354"/>
        <v>0</v>
      </c>
      <c r="RHO462" s="143">
        <f t="shared" si="354"/>
        <v>0</v>
      </c>
      <c r="RHP462" s="143">
        <f t="shared" si="354"/>
        <v>0</v>
      </c>
      <c r="RHQ462" s="143">
        <f t="shared" si="354"/>
        <v>0</v>
      </c>
      <c r="RHR462" s="143">
        <f t="shared" si="354"/>
        <v>0</v>
      </c>
      <c r="RHS462" s="143">
        <f t="shared" si="354"/>
        <v>0</v>
      </c>
      <c r="RHT462" s="143">
        <f t="shared" si="354"/>
        <v>0</v>
      </c>
      <c r="RHU462" s="143">
        <f t="shared" si="354"/>
        <v>0</v>
      </c>
      <c r="RHV462" s="143">
        <f t="shared" si="354"/>
        <v>0</v>
      </c>
      <c r="RHW462" s="143">
        <f t="shared" si="354"/>
        <v>0</v>
      </c>
      <c r="RHX462" s="143">
        <f t="shared" si="354"/>
        <v>0</v>
      </c>
      <c r="RHY462" s="143">
        <f t="shared" si="354"/>
        <v>0</v>
      </c>
      <c r="RHZ462" s="143">
        <f t="shared" si="354"/>
        <v>0</v>
      </c>
      <c r="RIA462" s="143">
        <f t="shared" si="354"/>
        <v>0</v>
      </c>
      <c r="RIB462" s="143">
        <f t="shared" si="354"/>
        <v>0</v>
      </c>
      <c r="RIC462" s="143">
        <f t="shared" si="354"/>
        <v>0</v>
      </c>
      <c r="RID462" s="143">
        <f t="shared" si="354"/>
        <v>0</v>
      </c>
      <c r="RIE462" s="143">
        <f t="shared" si="354"/>
        <v>0</v>
      </c>
      <c r="RIF462" s="143">
        <f t="shared" si="354"/>
        <v>0</v>
      </c>
      <c r="RIG462" s="143">
        <f t="shared" si="354"/>
        <v>0</v>
      </c>
      <c r="RIH462" s="143">
        <f t="shared" si="354"/>
        <v>0</v>
      </c>
      <c r="RII462" s="143">
        <f t="shared" si="354"/>
        <v>0</v>
      </c>
      <c r="RIJ462" s="143">
        <f t="shared" si="354"/>
        <v>0</v>
      </c>
      <c r="RIK462" s="143">
        <f t="shared" si="354"/>
        <v>0</v>
      </c>
      <c r="RIL462" s="143">
        <f t="shared" si="354"/>
        <v>0</v>
      </c>
      <c r="RIM462" s="143">
        <f t="shared" si="354"/>
        <v>0</v>
      </c>
      <c r="RIN462" s="143">
        <f t="shared" si="354"/>
        <v>0</v>
      </c>
      <c r="RIO462" s="143">
        <f t="shared" si="354"/>
        <v>0</v>
      </c>
      <c r="RIP462" s="143">
        <f t="shared" si="354"/>
        <v>0</v>
      </c>
      <c r="RIQ462" s="143">
        <f t="shared" si="354"/>
        <v>0</v>
      </c>
      <c r="RIR462" s="143">
        <f t="shared" si="354"/>
        <v>0</v>
      </c>
      <c r="RIS462" s="143">
        <f t="shared" ref="RIS462:RLD462" si="355">RIS438</f>
        <v>0</v>
      </c>
      <c r="RIT462" s="143">
        <f t="shared" si="355"/>
        <v>0</v>
      </c>
      <c r="RIU462" s="143">
        <f t="shared" si="355"/>
        <v>0</v>
      </c>
      <c r="RIV462" s="143">
        <f t="shared" si="355"/>
        <v>0</v>
      </c>
      <c r="RIW462" s="143">
        <f t="shared" si="355"/>
        <v>0</v>
      </c>
      <c r="RIX462" s="143">
        <f t="shared" si="355"/>
        <v>0</v>
      </c>
      <c r="RIY462" s="143">
        <f t="shared" si="355"/>
        <v>0</v>
      </c>
      <c r="RIZ462" s="143">
        <f t="shared" si="355"/>
        <v>0</v>
      </c>
      <c r="RJA462" s="143">
        <f t="shared" si="355"/>
        <v>0</v>
      </c>
      <c r="RJB462" s="143">
        <f t="shared" si="355"/>
        <v>0</v>
      </c>
      <c r="RJC462" s="143">
        <f t="shared" si="355"/>
        <v>0</v>
      </c>
      <c r="RJD462" s="143">
        <f t="shared" si="355"/>
        <v>0</v>
      </c>
      <c r="RJE462" s="143">
        <f t="shared" si="355"/>
        <v>0</v>
      </c>
      <c r="RJF462" s="143">
        <f t="shared" si="355"/>
        <v>0</v>
      </c>
      <c r="RJG462" s="143">
        <f t="shared" si="355"/>
        <v>0</v>
      </c>
      <c r="RJH462" s="143">
        <f t="shared" si="355"/>
        <v>0</v>
      </c>
      <c r="RJI462" s="143">
        <f t="shared" si="355"/>
        <v>0</v>
      </c>
      <c r="RJJ462" s="143">
        <f t="shared" si="355"/>
        <v>0</v>
      </c>
      <c r="RJK462" s="143">
        <f t="shared" si="355"/>
        <v>0</v>
      </c>
      <c r="RJL462" s="143">
        <f t="shared" si="355"/>
        <v>0</v>
      </c>
      <c r="RJM462" s="143">
        <f t="shared" si="355"/>
        <v>0</v>
      </c>
      <c r="RJN462" s="143">
        <f t="shared" si="355"/>
        <v>0</v>
      </c>
      <c r="RJO462" s="143">
        <f t="shared" si="355"/>
        <v>0</v>
      </c>
      <c r="RJP462" s="143">
        <f t="shared" si="355"/>
        <v>0</v>
      </c>
      <c r="RJQ462" s="143">
        <f t="shared" si="355"/>
        <v>0</v>
      </c>
      <c r="RJR462" s="143">
        <f t="shared" si="355"/>
        <v>0</v>
      </c>
      <c r="RJS462" s="143">
        <f t="shared" si="355"/>
        <v>0</v>
      </c>
      <c r="RJT462" s="143">
        <f t="shared" si="355"/>
        <v>0</v>
      </c>
      <c r="RJU462" s="143">
        <f t="shared" si="355"/>
        <v>0</v>
      </c>
      <c r="RJV462" s="143">
        <f t="shared" si="355"/>
        <v>0</v>
      </c>
      <c r="RJW462" s="143">
        <f t="shared" si="355"/>
        <v>0</v>
      </c>
      <c r="RJX462" s="143">
        <f t="shared" si="355"/>
        <v>0</v>
      </c>
      <c r="RJY462" s="143">
        <f t="shared" si="355"/>
        <v>0</v>
      </c>
      <c r="RJZ462" s="143">
        <f t="shared" si="355"/>
        <v>0</v>
      </c>
      <c r="RKA462" s="143">
        <f t="shared" si="355"/>
        <v>0</v>
      </c>
      <c r="RKB462" s="143">
        <f t="shared" si="355"/>
        <v>0</v>
      </c>
      <c r="RKC462" s="143">
        <f t="shared" si="355"/>
        <v>0</v>
      </c>
      <c r="RKD462" s="143">
        <f t="shared" si="355"/>
        <v>0</v>
      </c>
      <c r="RKE462" s="143">
        <f t="shared" si="355"/>
        <v>0</v>
      </c>
      <c r="RKF462" s="143">
        <f t="shared" si="355"/>
        <v>0</v>
      </c>
      <c r="RKG462" s="143">
        <f t="shared" si="355"/>
        <v>0</v>
      </c>
      <c r="RKH462" s="143">
        <f t="shared" si="355"/>
        <v>0</v>
      </c>
      <c r="RKI462" s="143">
        <f t="shared" si="355"/>
        <v>0</v>
      </c>
      <c r="RKJ462" s="143">
        <f t="shared" si="355"/>
        <v>0</v>
      </c>
      <c r="RKK462" s="143">
        <f t="shared" si="355"/>
        <v>0</v>
      </c>
      <c r="RKL462" s="143">
        <f t="shared" si="355"/>
        <v>0</v>
      </c>
      <c r="RKM462" s="143">
        <f t="shared" si="355"/>
        <v>0</v>
      </c>
      <c r="RKN462" s="143">
        <f t="shared" si="355"/>
        <v>0</v>
      </c>
      <c r="RKO462" s="143">
        <f t="shared" si="355"/>
        <v>0</v>
      </c>
      <c r="RKP462" s="143">
        <f t="shared" si="355"/>
        <v>0</v>
      </c>
      <c r="RKQ462" s="143">
        <f t="shared" si="355"/>
        <v>0</v>
      </c>
      <c r="RKR462" s="143">
        <f t="shared" si="355"/>
        <v>0</v>
      </c>
      <c r="RKS462" s="143">
        <f t="shared" si="355"/>
        <v>0</v>
      </c>
      <c r="RKT462" s="143">
        <f t="shared" si="355"/>
        <v>0</v>
      </c>
      <c r="RKU462" s="143">
        <f t="shared" si="355"/>
        <v>0</v>
      </c>
      <c r="RKV462" s="143">
        <f t="shared" si="355"/>
        <v>0</v>
      </c>
      <c r="RKW462" s="143">
        <f t="shared" si="355"/>
        <v>0</v>
      </c>
      <c r="RKX462" s="143">
        <f t="shared" si="355"/>
        <v>0</v>
      </c>
      <c r="RKY462" s="143">
        <f t="shared" si="355"/>
        <v>0</v>
      </c>
      <c r="RKZ462" s="143">
        <f t="shared" si="355"/>
        <v>0</v>
      </c>
      <c r="RLA462" s="143">
        <f t="shared" si="355"/>
        <v>0</v>
      </c>
      <c r="RLB462" s="143">
        <f t="shared" si="355"/>
        <v>0</v>
      </c>
      <c r="RLC462" s="143">
        <f t="shared" si="355"/>
        <v>0</v>
      </c>
      <c r="RLD462" s="143">
        <f t="shared" si="355"/>
        <v>0</v>
      </c>
      <c r="RLE462" s="143">
        <f t="shared" ref="RLE462:RNP462" si="356">RLE438</f>
        <v>0</v>
      </c>
      <c r="RLF462" s="143">
        <f t="shared" si="356"/>
        <v>0</v>
      </c>
      <c r="RLG462" s="143">
        <f t="shared" si="356"/>
        <v>0</v>
      </c>
      <c r="RLH462" s="143">
        <f t="shared" si="356"/>
        <v>0</v>
      </c>
      <c r="RLI462" s="143">
        <f t="shared" si="356"/>
        <v>0</v>
      </c>
      <c r="RLJ462" s="143">
        <f t="shared" si="356"/>
        <v>0</v>
      </c>
      <c r="RLK462" s="143">
        <f t="shared" si="356"/>
        <v>0</v>
      </c>
      <c r="RLL462" s="143">
        <f t="shared" si="356"/>
        <v>0</v>
      </c>
      <c r="RLM462" s="143">
        <f t="shared" si="356"/>
        <v>0</v>
      </c>
      <c r="RLN462" s="143">
        <f t="shared" si="356"/>
        <v>0</v>
      </c>
      <c r="RLO462" s="143">
        <f t="shared" si="356"/>
        <v>0</v>
      </c>
      <c r="RLP462" s="143">
        <f t="shared" si="356"/>
        <v>0</v>
      </c>
      <c r="RLQ462" s="143">
        <f t="shared" si="356"/>
        <v>0</v>
      </c>
      <c r="RLR462" s="143">
        <f t="shared" si="356"/>
        <v>0</v>
      </c>
      <c r="RLS462" s="143">
        <f t="shared" si="356"/>
        <v>0</v>
      </c>
      <c r="RLT462" s="143">
        <f t="shared" si="356"/>
        <v>0</v>
      </c>
      <c r="RLU462" s="143">
        <f t="shared" si="356"/>
        <v>0</v>
      </c>
      <c r="RLV462" s="143">
        <f t="shared" si="356"/>
        <v>0</v>
      </c>
      <c r="RLW462" s="143">
        <f t="shared" si="356"/>
        <v>0</v>
      </c>
      <c r="RLX462" s="143">
        <f t="shared" si="356"/>
        <v>0</v>
      </c>
      <c r="RLY462" s="143">
        <f t="shared" si="356"/>
        <v>0</v>
      </c>
      <c r="RLZ462" s="143">
        <f t="shared" si="356"/>
        <v>0</v>
      </c>
      <c r="RMA462" s="143">
        <f t="shared" si="356"/>
        <v>0</v>
      </c>
      <c r="RMB462" s="143">
        <f t="shared" si="356"/>
        <v>0</v>
      </c>
      <c r="RMC462" s="143">
        <f t="shared" si="356"/>
        <v>0</v>
      </c>
      <c r="RMD462" s="143">
        <f t="shared" si="356"/>
        <v>0</v>
      </c>
      <c r="RME462" s="143">
        <f t="shared" si="356"/>
        <v>0</v>
      </c>
      <c r="RMF462" s="143">
        <f t="shared" si="356"/>
        <v>0</v>
      </c>
      <c r="RMG462" s="143">
        <f t="shared" si="356"/>
        <v>0</v>
      </c>
      <c r="RMH462" s="143">
        <f t="shared" si="356"/>
        <v>0</v>
      </c>
      <c r="RMI462" s="143">
        <f t="shared" si="356"/>
        <v>0</v>
      </c>
      <c r="RMJ462" s="143">
        <f t="shared" si="356"/>
        <v>0</v>
      </c>
      <c r="RMK462" s="143">
        <f t="shared" si="356"/>
        <v>0</v>
      </c>
      <c r="RML462" s="143">
        <f t="shared" si="356"/>
        <v>0</v>
      </c>
      <c r="RMM462" s="143">
        <f t="shared" si="356"/>
        <v>0</v>
      </c>
      <c r="RMN462" s="143">
        <f t="shared" si="356"/>
        <v>0</v>
      </c>
      <c r="RMO462" s="143">
        <f t="shared" si="356"/>
        <v>0</v>
      </c>
      <c r="RMP462" s="143">
        <f t="shared" si="356"/>
        <v>0</v>
      </c>
      <c r="RMQ462" s="143">
        <f t="shared" si="356"/>
        <v>0</v>
      </c>
      <c r="RMR462" s="143">
        <f t="shared" si="356"/>
        <v>0</v>
      </c>
      <c r="RMS462" s="143">
        <f t="shared" si="356"/>
        <v>0</v>
      </c>
      <c r="RMT462" s="143">
        <f t="shared" si="356"/>
        <v>0</v>
      </c>
      <c r="RMU462" s="143">
        <f t="shared" si="356"/>
        <v>0</v>
      </c>
      <c r="RMV462" s="143">
        <f t="shared" si="356"/>
        <v>0</v>
      </c>
      <c r="RMW462" s="143">
        <f t="shared" si="356"/>
        <v>0</v>
      </c>
      <c r="RMX462" s="143">
        <f t="shared" si="356"/>
        <v>0</v>
      </c>
      <c r="RMY462" s="143">
        <f t="shared" si="356"/>
        <v>0</v>
      </c>
      <c r="RMZ462" s="143">
        <f t="shared" si="356"/>
        <v>0</v>
      </c>
      <c r="RNA462" s="143">
        <f t="shared" si="356"/>
        <v>0</v>
      </c>
      <c r="RNB462" s="143">
        <f t="shared" si="356"/>
        <v>0</v>
      </c>
      <c r="RNC462" s="143">
        <f t="shared" si="356"/>
        <v>0</v>
      </c>
      <c r="RND462" s="143">
        <f t="shared" si="356"/>
        <v>0</v>
      </c>
      <c r="RNE462" s="143">
        <f t="shared" si="356"/>
        <v>0</v>
      </c>
      <c r="RNF462" s="143">
        <f t="shared" si="356"/>
        <v>0</v>
      </c>
      <c r="RNG462" s="143">
        <f t="shared" si="356"/>
        <v>0</v>
      </c>
      <c r="RNH462" s="143">
        <f t="shared" si="356"/>
        <v>0</v>
      </c>
      <c r="RNI462" s="143">
        <f t="shared" si="356"/>
        <v>0</v>
      </c>
      <c r="RNJ462" s="143">
        <f t="shared" si="356"/>
        <v>0</v>
      </c>
      <c r="RNK462" s="143">
        <f t="shared" si="356"/>
        <v>0</v>
      </c>
      <c r="RNL462" s="143">
        <f t="shared" si="356"/>
        <v>0</v>
      </c>
      <c r="RNM462" s="143">
        <f t="shared" si="356"/>
        <v>0</v>
      </c>
      <c r="RNN462" s="143">
        <f t="shared" si="356"/>
        <v>0</v>
      </c>
      <c r="RNO462" s="143">
        <f t="shared" si="356"/>
        <v>0</v>
      </c>
      <c r="RNP462" s="143">
        <f t="shared" si="356"/>
        <v>0</v>
      </c>
      <c r="RNQ462" s="143">
        <f t="shared" ref="RNQ462:RQB462" si="357">RNQ438</f>
        <v>0</v>
      </c>
      <c r="RNR462" s="143">
        <f t="shared" si="357"/>
        <v>0</v>
      </c>
      <c r="RNS462" s="143">
        <f t="shared" si="357"/>
        <v>0</v>
      </c>
      <c r="RNT462" s="143">
        <f t="shared" si="357"/>
        <v>0</v>
      </c>
      <c r="RNU462" s="143">
        <f t="shared" si="357"/>
        <v>0</v>
      </c>
      <c r="RNV462" s="143">
        <f t="shared" si="357"/>
        <v>0</v>
      </c>
      <c r="RNW462" s="143">
        <f t="shared" si="357"/>
        <v>0</v>
      </c>
      <c r="RNX462" s="143">
        <f t="shared" si="357"/>
        <v>0</v>
      </c>
      <c r="RNY462" s="143">
        <f t="shared" si="357"/>
        <v>0</v>
      </c>
      <c r="RNZ462" s="143">
        <f t="shared" si="357"/>
        <v>0</v>
      </c>
      <c r="ROA462" s="143">
        <f t="shared" si="357"/>
        <v>0</v>
      </c>
      <c r="ROB462" s="143">
        <f t="shared" si="357"/>
        <v>0</v>
      </c>
      <c r="ROC462" s="143">
        <f t="shared" si="357"/>
        <v>0</v>
      </c>
      <c r="ROD462" s="143">
        <f t="shared" si="357"/>
        <v>0</v>
      </c>
      <c r="ROE462" s="143">
        <f t="shared" si="357"/>
        <v>0</v>
      </c>
      <c r="ROF462" s="143">
        <f t="shared" si="357"/>
        <v>0</v>
      </c>
      <c r="ROG462" s="143">
        <f t="shared" si="357"/>
        <v>0</v>
      </c>
      <c r="ROH462" s="143">
        <f t="shared" si="357"/>
        <v>0</v>
      </c>
      <c r="ROI462" s="143">
        <f t="shared" si="357"/>
        <v>0</v>
      </c>
      <c r="ROJ462" s="143">
        <f t="shared" si="357"/>
        <v>0</v>
      </c>
      <c r="ROK462" s="143">
        <f t="shared" si="357"/>
        <v>0</v>
      </c>
      <c r="ROL462" s="143">
        <f t="shared" si="357"/>
        <v>0</v>
      </c>
      <c r="ROM462" s="143">
        <f t="shared" si="357"/>
        <v>0</v>
      </c>
      <c r="RON462" s="143">
        <f t="shared" si="357"/>
        <v>0</v>
      </c>
      <c r="ROO462" s="143">
        <f t="shared" si="357"/>
        <v>0</v>
      </c>
      <c r="ROP462" s="143">
        <f t="shared" si="357"/>
        <v>0</v>
      </c>
      <c r="ROQ462" s="143">
        <f t="shared" si="357"/>
        <v>0</v>
      </c>
      <c r="ROR462" s="143">
        <f t="shared" si="357"/>
        <v>0</v>
      </c>
      <c r="ROS462" s="143">
        <f t="shared" si="357"/>
        <v>0</v>
      </c>
      <c r="ROT462" s="143">
        <f t="shared" si="357"/>
        <v>0</v>
      </c>
      <c r="ROU462" s="143">
        <f t="shared" si="357"/>
        <v>0</v>
      </c>
      <c r="ROV462" s="143">
        <f t="shared" si="357"/>
        <v>0</v>
      </c>
      <c r="ROW462" s="143">
        <f t="shared" si="357"/>
        <v>0</v>
      </c>
      <c r="ROX462" s="143">
        <f t="shared" si="357"/>
        <v>0</v>
      </c>
      <c r="ROY462" s="143">
        <f t="shared" si="357"/>
        <v>0</v>
      </c>
      <c r="ROZ462" s="143">
        <f t="shared" si="357"/>
        <v>0</v>
      </c>
      <c r="RPA462" s="143">
        <f t="shared" si="357"/>
        <v>0</v>
      </c>
      <c r="RPB462" s="143">
        <f t="shared" si="357"/>
        <v>0</v>
      </c>
      <c r="RPC462" s="143">
        <f t="shared" si="357"/>
        <v>0</v>
      </c>
      <c r="RPD462" s="143">
        <f t="shared" si="357"/>
        <v>0</v>
      </c>
      <c r="RPE462" s="143">
        <f t="shared" si="357"/>
        <v>0</v>
      </c>
      <c r="RPF462" s="143">
        <f t="shared" si="357"/>
        <v>0</v>
      </c>
      <c r="RPG462" s="143">
        <f t="shared" si="357"/>
        <v>0</v>
      </c>
      <c r="RPH462" s="143">
        <f t="shared" si="357"/>
        <v>0</v>
      </c>
      <c r="RPI462" s="143">
        <f t="shared" si="357"/>
        <v>0</v>
      </c>
      <c r="RPJ462" s="143">
        <f t="shared" si="357"/>
        <v>0</v>
      </c>
      <c r="RPK462" s="143">
        <f t="shared" si="357"/>
        <v>0</v>
      </c>
      <c r="RPL462" s="143">
        <f t="shared" si="357"/>
        <v>0</v>
      </c>
      <c r="RPM462" s="143">
        <f t="shared" si="357"/>
        <v>0</v>
      </c>
      <c r="RPN462" s="143">
        <f t="shared" si="357"/>
        <v>0</v>
      </c>
      <c r="RPO462" s="143">
        <f t="shared" si="357"/>
        <v>0</v>
      </c>
      <c r="RPP462" s="143">
        <f t="shared" si="357"/>
        <v>0</v>
      </c>
      <c r="RPQ462" s="143">
        <f t="shared" si="357"/>
        <v>0</v>
      </c>
      <c r="RPR462" s="143">
        <f t="shared" si="357"/>
        <v>0</v>
      </c>
      <c r="RPS462" s="143">
        <f t="shared" si="357"/>
        <v>0</v>
      </c>
      <c r="RPT462" s="143">
        <f t="shared" si="357"/>
        <v>0</v>
      </c>
      <c r="RPU462" s="143">
        <f t="shared" si="357"/>
        <v>0</v>
      </c>
      <c r="RPV462" s="143">
        <f t="shared" si="357"/>
        <v>0</v>
      </c>
      <c r="RPW462" s="143">
        <f t="shared" si="357"/>
        <v>0</v>
      </c>
      <c r="RPX462" s="143">
        <f t="shared" si="357"/>
        <v>0</v>
      </c>
      <c r="RPY462" s="143">
        <f t="shared" si="357"/>
        <v>0</v>
      </c>
      <c r="RPZ462" s="143">
        <f t="shared" si="357"/>
        <v>0</v>
      </c>
      <c r="RQA462" s="143">
        <f t="shared" si="357"/>
        <v>0</v>
      </c>
      <c r="RQB462" s="143">
        <f t="shared" si="357"/>
        <v>0</v>
      </c>
      <c r="RQC462" s="143">
        <f t="shared" ref="RQC462:RSN462" si="358">RQC438</f>
        <v>0</v>
      </c>
      <c r="RQD462" s="143">
        <f t="shared" si="358"/>
        <v>0</v>
      </c>
      <c r="RQE462" s="143">
        <f t="shared" si="358"/>
        <v>0</v>
      </c>
      <c r="RQF462" s="143">
        <f t="shared" si="358"/>
        <v>0</v>
      </c>
      <c r="RQG462" s="143">
        <f t="shared" si="358"/>
        <v>0</v>
      </c>
      <c r="RQH462" s="143">
        <f t="shared" si="358"/>
        <v>0</v>
      </c>
      <c r="RQI462" s="143">
        <f t="shared" si="358"/>
        <v>0</v>
      </c>
      <c r="RQJ462" s="143">
        <f t="shared" si="358"/>
        <v>0</v>
      </c>
      <c r="RQK462" s="143">
        <f t="shared" si="358"/>
        <v>0</v>
      </c>
      <c r="RQL462" s="143">
        <f t="shared" si="358"/>
        <v>0</v>
      </c>
      <c r="RQM462" s="143">
        <f t="shared" si="358"/>
        <v>0</v>
      </c>
      <c r="RQN462" s="143">
        <f t="shared" si="358"/>
        <v>0</v>
      </c>
      <c r="RQO462" s="143">
        <f t="shared" si="358"/>
        <v>0</v>
      </c>
      <c r="RQP462" s="143">
        <f t="shared" si="358"/>
        <v>0</v>
      </c>
      <c r="RQQ462" s="143">
        <f t="shared" si="358"/>
        <v>0</v>
      </c>
      <c r="RQR462" s="143">
        <f t="shared" si="358"/>
        <v>0</v>
      </c>
      <c r="RQS462" s="143">
        <f t="shared" si="358"/>
        <v>0</v>
      </c>
      <c r="RQT462" s="143">
        <f t="shared" si="358"/>
        <v>0</v>
      </c>
      <c r="RQU462" s="143">
        <f t="shared" si="358"/>
        <v>0</v>
      </c>
      <c r="RQV462" s="143">
        <f t="shared" si="358"/>
        <v>0</v>
      </c>
      <c r="RQW462" s="143">
        <f t="shared" si="358"/>
        <v>0</v>
      </c>
      <c r="RQX462" s="143">
        <f t="shared" si="358"/>
        <v>0</v>
      </c>
      <c r="RQY462" s="143">
        <f t="shared" si="358"/>
        <v>0</v>
      </c>
      <c r="RQZ462" s="143">
        <f t="shared" si="358"/>
        <v>0</v>
      </c>
      <c r="RRA462" s="143">
        <f t="shared" si="358"/>
        <v>0</v>
      </c>
      <c r="RRB462" s="143">
        <f t="shared" si="358"/>
        <v>0</v>
      </c>
      <c r="RRC462" s="143">
        <f t="shared" si="358"/>
        <v>0</v>
      </c>
      <c r="RRD462" s="143">
        <f t="shared" si="358"/>
        <v>0</v>
      </c>
      <c r="RRE462" s="143">
        <f t="shared" si="358"/>
        <v>0</v>
      </c>
      <c r="RRF462" s="143">
        <f t="shared" si="358"/>
        <v>0</v>
      </c>
      <c r="RRG462" s="143">
        <f t="shared" si="358"/>
        <v>0</v>
      </c>
      <c r="RRH462" s="143">
        <f t="shared" si="358"/>
        <v>0</v>
      </c>
      <c r="RRI462" s="143">
        <f t="shared" si="358"/>
        <v>0</v>
      </c>
      <c r="RRJ462" s="143">
        <f t="shared" si="358"/>
        <v>0</v>
      </c>
      <c r="RRK462" s="143">
        <f t="shared" si="358"/>
        <v>0</v>
      </c>
      <c r="RRL462" s="143">
        <f t="shared" si="358"/>
        <v>0</v>
      </c>
      <c r="RRM462" s="143">
        <f t="shared" si="358"/>
        <v>0</v>
      </c>
      <c r="RRN462" s="143">
        <f t="shared" si="358"/>
        <v>0</v>
      </c>
      <c r="RRO462" s="143">
        <f t="shared" si="358"/>
        <v>0</v>
      </c>
      <c r="RRP462" s="143">
        <f t="shared" si="358"/>
        <v>0</v>
      </c>
      <c r="RRQ462" s="143">
        <f t="shared" si="358"/>
        <v>0</v>
      </c>
      <c r="RRR462" s="143">
        <f t="shared" si="358"/>
        <v>0</v>
      </c>
      <c r="RRS462" s="143">
        <f t="shared" si="358"/>
        <v>0</v>
      </c>
      <c r="RRT462" s="143">
        <f t="shared" si="358"/>
        <v>0</v>
      </c>
      <c r="RRU462" s="143">
        <f t="shared" si="358"/>
        <v>0</v>
      </c>
      <c r="RRV462" s="143">
        <f t="shared" si="358"/>
        <v>0</v>
      </c>
      <c r="RRW462" s="143">
        <f t="shared" si="358"/>
        <v>0</v>
      </c>
      <c r="RRX462" s="143">
        <f t="shared" si="358"/>
        <v>0</v>
      </c>
      <c r="RRY462" s="143">
        <f t="shared" si="358"/>
        <v>0</v>
      </c>
      <c r="RRZ462" s="143">
        <f t="shared" si="358"/>
        <v>0</v>
      </c>
      <c r="RSA462" s="143">
        <f t="shared" si="358"/>
        <v>0</v>
      </c>
      <c r="RSB462" s="143">
        <f t="shared" si="358"/>
        <v>0</v>
      </c>
      <c r="RSC462" s="143">
        <f t="shared" si="358"/>
        <v>0</v>
      </c>
      <c r="RSD462" s="143">
        <f t="shared" si="358"/>
        <v>0</v>
      </c>
      <c r="RSE462" s="143">
        <f t="shared" si="358"/>
        <v>0</v>
      </c>
      <c r="RSF462" s="143">
        <f t="shared" si="358"/>
        <v>0</v>
      </c>
      <c r="RSG462" s="143">
        <f t="shared" si="358"/>
        <v>0</v>
      </c>
      <c r="RSH462" s="143">
        <f t="shared" si="358"/>
        <v>0</v>
      </c>
      <c r="RSI462" s="143">
        <f t="shared" si="358"/>
        <v>0</v>
      </c>
      <c r="RSJ462" s="143">
        <f t="shared" si="358"/>
        <v>0</v>
      </c>
      <c r="RSK462" s="143">
        <f t="shared" si="358"/>
        <v>0</v>
      </c>
      <c r="RSL462" s="143">
        <f t="shared" si="358"/>
        <v>0</v>
      </c>
      <c r="RSM462" s="143">
        <f t="shared" si="358"/>
        <v>0</v>
      </c>
      <c r="RSN462" s="143">
        <f t="shared" si="358"/>
        <v>0</v>
      </c>
      <c r="RSO462" s="143">
        <f t="shared" ref="RSO462:RUZ462" si="359">RSO438</f>
        <v>0</v>
      </c>
      <c r="RSP462" s="143">
        <f t="shared" si="359"/>
        <v>0</v>
      </c>
      <c r="RSQ462" s="143">
        <f t="shared" si="359"/>
        <v>0</v>
      </c>
      <c r="RSR462" s="143">
        <f t="shared" si="359"/>
        <v>0</v>
      </c>
      <c r="RSS462" s="143">
        <f t="shared" si="359"/>
        <v>0</v>
      </c>
      <c r="RST462" s="143">
        <f t="shared" si="359"/>
        <v>0</v>
      </c>
      <c r="RSU462" s="143">
        <f t="shared" si="359"/>
        <v>0</v>
      </c>
      <c r="RSV462" s="143">
        <f t="shared" si="359"/>
        <v>0</v>
      </c>
      <c r="RSW462" s="143">
        <f t="shared" si="359"/>
        <v>0</v>
      </c>
      <c r="RSX462" s="143">
        <f t="shared" si="359"/>
        <v>0</v>
      </c>
      <c r="RSY462" s="143">
        <f t="shared" si="359"/>
        <v>0</v>
      </c>
      <c r="RSZ462" s="143">
        <f t="shared" si="359"/>
        <v>0</v>
      </c>
      <c r="RTA462" s="143">
        <f t="shared" si="359"/>
        <v>0</v>
      </c>
      <c r="RTB462" s="143">
        <f t="shared" si="359"/>
        <v>0</v>
      </c>
      <c r="RTC462" s="143">
        <f t="shared" si="359"/>
        <v>0</v>
      </c>
      <c r="RTD462" s="143">
        <f t="shared" si="359"/>
        <v>0</v>
      </c>
      <c r="RTE462" s="143">
        <f t="shared" si="359"/>
        <v>0</v>
      </c>
      <c r="RTF462" s="143">
        <f t="shared" si="359"/>
        <v>0</v>
      </c>
      <c r="RTG462" s="143">
        <f t="shared" si="359"/>
        <v>0</v>
      </c>
      <c r="RTH462" s="143">
        <f t="shared" si="359"/>
        <v>0</v>
      </c>
      <c r="RTI462" s="143">
        <f t="shared" si="359"/>
        <v>0</v>
      </c>
      <c r="RTJ462" s="143">
        <f t="shared" si="359"/>
        <v>0</v>
      </c>
      <c r="RTK462" s="143">
        <f t="shared" si="359"/>
        <v>0</v>
      </c>
      <c r="RTL462" s="143">
        <f t="shared" si="359"/>
        <v>0</v>
      </c>
      <c r="RTM462" s="143">
        <f t="shared" si="359"/>
        <v>0</v>
      </c>
      <c r="RTN462" s="143">
        <f t="shared" si="359"/>
        <v>0</v>
      </c>
      <c r="RTO462" s="143">
        <f t="shared" si="359"/>
        <v>0</v>
      </c>
      <c r="RTP462" s="143">
        <f t="shared" si="359"/>
        <v>0</v>
      </c>
      <c r="RTQ462" s="143">
        <f t="shared" si="359"/>
        <v>0</v>
      </c>
      <c r="RTR462" s="143">
        <f t="shared" si="359"/>
        <v>0</v>
      </c>
      <c r="RTS462" s="143">
        <f t="shared" si="359"/>
        <v>0</v>
      </c>
      <c r="RTT462" s="143">
        <f t="shared" si="359"/>
        <v>0</v>
      </c>
      <c r="RTU462" s="143">
        <f t="shared" si="359"/>
        <v>0</v>
      </c>
      <c r="RTV462" s="143">
        <f t="shared" si="359"/>
        <v>0</v>
      </c>
      <c r="RTW462" s="143">
        <f t="shared" si="359"/>
        <v>0</v>
      </c>
      <c r="RTX462" s="143">
        <f t="shared" si="359"/>
        <v>0</v>
      </c>
      <c r="RTY462" s="143">
        <f t="shared" si="359"/>
        <v>0</v>
      </c>
      <c r="RTZ462" s="143">
        <f t="shared" si="359"/>
        <v>0</v>
      </c>
      <c r="RUA462" s="143">
        <f t="shared" si="359"/>
        <v>0</v>
      </c>
      <c r="RUB462" s="143">
        <f t="shared" si="359"/>
        <v>0</v>
      </c>
      <c r="RUC462" s="143">
        <f t="shared" si="359"/>
        <v>0</v>
      </c>
      <c r="RUD462" s="143">
        <f t="shared" si="359"/>
        <v>0</v>
      </c>
      <c r="RUE462" s="143">
        <f t="shared" si="359"/>
        <v>0</v>
      </c>
      <c r="RUF462" s="143">
        <f t="shared" si="359"/>
        <v>0</v>
      </c>
      <c r="RUG462" s="143">
        <f t="shared" si="359"/>
        <v>0</v>
      </c>
      <c r="RUH462" s="143">
        <f t="shared" si="359"/>
        <v>0</v>
      </c>
      <c r="RUI462" s="143">
        <f t="shared" si="359"/>
        <v>0</v>
      </c>
      <c r="RUJ462" s="143">
        <f t="shared" si="359"/>
        <v>0</v>
      </c>
      <c r="RUK462" s="143">
        <f t="shared" si="359"/>
        <v>0</v>
      </c>
      <c r="RUL462" s="143">
        <f t="shared" si="359"/>
        <v>0</v>
      </c>
      <c r="RUM462" s="143">
        <f t="shared" si="359"/>
        <v>0</v>
      </c>
      <c r="RUN462" s="143">
        <f t="shared" si="359"/>
        <v>0</v>
      </c>
      <c r="RUO462" s="143">
        <f t="shared" si="359"/>
        <v>0</v>
      </c>
      <c r="RUP462" s="143">
        <f t="shared" si="359"/>
        <v>0</v>
      </c>
      <c r="RUQ462" s="143">
        <f t="shared" si="359"/>
        <v>0</v>
      </c>
      <c r="RUR462" s="143">
        <f t="shared" si="359"/>
        <v>0</v>
      </c>
      <c r="RUS462" s="143">
        <f t="shared" si="359"/>
        <v>0</v>
      </c>
      <c r="RUT462" s="143">
        <f t="shared" si="359"/>
        <v>0</v>
      </c>
      <c r="RUU462" s="143">
        <f t="shared" si="359"/>
        <v>0</v>
      </c>
      <c r="RUV462" s="143">
        <f t="shared" si="359"/>
        <v>0</v>
      </c>
      <c r="RUW462" s="143">
        <f t="shared" si="359"/>
        <v>0</v>
      </c>
      <c r="RUX462" s="143">
        <f t="shared" si="359"/>
        <v>0</v>
      </c>
      <c r="RUY462" s="143">
        <f t="shared" si="359"/>
        <v>0</v>
      </c>
      <c r="RUZ462" s="143">
        <f t="shared" si="359"/>
        <v>0</v>
      </c>
      <c r="RVA462" s="143">
        <f t="shared" ref="RVA462:RXL462" si="360">RVA438</f>
        <v>0</v>
      </c>
      <c r="RVB462" s="143">
        <f t="shared" si="360"/>
        <v>0</v>
      </c>
      <c r="RVC462" s="143">
        <f t="shared" si="360"/>
        <v>0</v>
      </c>
      <c r="RVD462" s="143">
        <f t="shared" si="360"/>
        <v>0</v>
      </c>
      <c r="RVE462" s="143">
        <f t="shared" si="360"/>
        <v>0</v>
      </c>
      <c r="RVF462" s="143">
        <f t="shared" si="360"/>
        <v>0</v>
      </c>
      <c r="RVG462" s="143">
        <f t="shared" si="360"/>
        <v>0</v>
      </c>
      <c r="RVH462" s="143">
        <f t="shared" si="360"/>
        <v>0</v>
      </c>
      <c r="RVI462" s="143">
        <f t="shared" si="360"/>
        <v>0</v>
      </c>
      <c r="RVJ462" s="143">
        <f t="shared" si="360"/>
        <v>0</v>
      </c>
      <c r="RVK462" s="143">
        <f t="shared" si="360"/>
        <v>0</v>
      </c>
      <c r="RVL462" s="143">
        <f t="shared" si="360"/>
        <v>0</v>
      </c>
      <c r="RVM462" s="143">
        <f t="shared" si="360"/>
        <v>0</v>
      </c>
      <c r="RVN462" s="143">
        <f t="shared" si="360"/>
        <v>0</v>
      </c>
      <c r="RVO462" s="143">
        <f t="shared" si="360"/>
        <v>0</v>
      </c>
      <c r="RVP462" s="143">
        <f t="shared" si="360"/>
        <v>0</v>
      </c>
      <c r="RVQ462" s="143">
        <f t="shared" si="360"/>
        <v>0</v>
      </c>
      <c r="RVR462" s="143">
        <f t="shared" si="360"/>
        <v>0</v>
      </c>
      <c r="RVS462" s="143">
        <f t="shared" si="360"/>
        <v>0</v>
      </c>
      <c r="RVT462" s="143">
        <f t="shared" si="360"/>
        <v>0</v>
      </c>
      <c r="RVU462" s="143">
        <f t="shared" si="360"/>
        <v>0</v>
      </c>
      <c r="RVV462" s="143">
        <f t="shared" si="360"/>
        <v>0</v>
      </c>
      <c r="RVW462" s="143">
        <f t="shared" si="360"/>
        <v>0</v>
      </c>
      <c r="RVX462" s="143">
        <f t="shared" si="360"/>
        <v>0</v>
      </c>
      <c r="RVY462" s="143">
        <f t="shared" si="360"/>
        <v>0</v>
      </c>
      <c r="RVZ462" s="143">
        <f t="shared" si="360"/>
        <v>0</v>
      </c>
      <c r="RWA462" s="143">
        <f t="shared" si="360"/>
        <v>0</v>
      </c>
      <c r="RWB462" s="143">
        <f t="shared" si="360"/>
        <v>0</v>
      </c>
      <c r="RWC462" s="143">
        <f t="shared" si="360"/>
        <v>0</v>
      </c>
      <c r="RWD462" s="143">
        <f t="shared" si="360"/>
        <v>0</v>
      </c>
      <c r="RWE462" s="143">
        <f t="shared" si="360"/>
        <v>0</v>
      </c>
      <c r="RWF462" s="143">
        <f t="shared" si="360"/>
        <v>0</v>
      </c>
      <c r="RWG462" s="143">
        <f t="shared" si="360"/>
        <v>0</v>
      </c>
      <c r="RWH462" s="143">
        <f t="shared" si="360"/>
        <v>0</v>
      </c>
      <c r="RWI462" s="143">
        <f t="shared" si="360"/>
        <v>0</v>
      </c>
      <c r="RWJ462" s="143">
        <f t="shared" si="360"/>
        <v>0</v>
      </c>
      <c r="RWK462" s="143">
        <f t="shared" si="360"/>
        <v>0</v>
      </c>
      <c r="RWL462" s="143">
        <f t="shared" si="360"/>
        <v>0</v>
      </c>
      <c r="RWM462" s="143">
        <f t="shared" si="360"/>
        <v>0</v>
      </c>
      <c r="RWN462" s="143">
        <f t="shared" si="360"/>
        <v>0</v>
      </c>
      <c r="RWO462" s="143">
        <f t="shared" si="360"/>
        <v>0</v>
      </c>
      <c r="RWP462" s="143">
        <f t="shared" si="360"/>
        <v>0</v>
      </c>
      <c r="RWQ462" s="143">
        <f t="shared" si="360"/>
        <v>0</v>
      </c>
      <c r="RWR462" s="143">
        <f t="shared" si="360"/>
        <v>0</v>
      </c>
      <c r="RWS462" s="143">
        <f t="shared" si="360"/>
        <v>0</v>
      </c>
      <c r="RWT462" s="143">
        <f t="shared" si="360"/>
        <v>0</v>
      </c>
      <c r="RWU462" s="143">
        <f t="shared" si="360"/>
        <v>0</v>
      </c>
      <c r="RWV462" s="143">
        <f t="shared" si="360"/>
        <v>0</v>
      </c>
      <c r="RWW462" s="143">
        <f t="shared" si="360"/>
        <v>0</v>
      </c>
      <c r="RWX462" s="143">
        <f t="shared" si="360"/>
        <v>0</v>
      </c>
      <c r="RWY462" s="143">
        <f t="shared" si="360"/>
        <v>0</v>
      </c>
      <c r="RWZ462" s="143">
        <f t="shared" si="360"/>
        <v>0</v>
      </c>
      <c r="RXA462" s="143">
        <f t="shared" si="360"/>
        <v>0</v>
      </c>
      <c r="RXB462" s="143">
        <f t="shared" si="360"/>
        <v>0</v>
      </c>
      <c r="RXC462" s="143">
        <f t="shared" si="360"/>
        <v>0</v>
      </c>
      <c r="RXD462" s="143">
        <f t="shared" si="360"/>
        <v>0</v>
      </c>
      <c r="RXE462" s="143">
        <f t="shared" si="360"/>
        <v>0</v>
      </c>
      <c r="RXF462" s="143">
        <f t="shared" si="360"/>
        <v>0</v>
      </c>
      <c r="RXG462" s="143">
        <f t="shared" si="360"/>
        <v>0</v>
      </c>
      <c r="RXH462" s="143">
        <f t="shared" si="360"/>
        <v>0</v>
      </c>
      <c r="RXI462" s="143">
        <f t="shared" si="360"/>
        <v>0</v>
      </c>
      <c r="RXJ462" s="143">
        <f t="shared" si="360"/>
        <v>0</v>
      </c>
      <c r="RXK462" s="143">
        <f t="shared" si="360"/>
        <v>0</v>
      </c>
      <c r="RXL462" s="143">
        <f t="shared" si="360"/>
        <v>0</v>
      </c>
      <c r="RXM462" s="143">
        <f t="shared" ref="RXM462:RZX462" si="361">RXM438</f>
        <v>0</v>
      </c>
      <c r="RXN462" s="143">
        <f t="shared" si="361"/>
        <v>0</v>
      </c>
      <c r="RXO462" s="143">
        <f t="shared" si="361"/>
        <v>0</v>
      </c>
      <c r="RXP462" s="143">
        <f t="shared" si="361"/>
        <v>0</v>
      </c>
      <c r="RXQ462" s="143">
        <f t="shared" si="361"/>
        <v>0</v>
      </c>
      <c r="RXR462" s="143">
        <f t="shared" si="361"/>
        <v>0</v>
      </c>
      <c r="RXS462" s="143">
        <f t="shared" si="361"/>
        <v>0</v>
      </c>
      <c r="RXT462" s="143">
        <f t="shared" si="361"/>
        <v>0</v>
      </c>
      <c r="RXU462" s="143">
        <f t="shared" si="361"/>
        <v>0</v>
      </c>
      <c r="RXV462" s="143">
        <f t="shared" si="361"/>
        <v>0</v>
      </c>
      <c r="RXW462" s="143">
        <f t="shared" si="361"/>
        <v>0</v>
      </c>
      <c r="RXX462" s="143">
        <f t="shared" si="361"/>
        <v>0</v>
      </c>
      <c r="RXY462" s="143">
        <f t="shared" si="361"/>
        <v>0</v>
      </c>
      <c r="RXZ462" s="143">
        <f t="shared" si="361"/>
        <v>0</v>
      </c>
      <c r="RYA462" s="143">
        <f t="shared" si="361"/>
        <v>0</v>
      </c>
      <c r="RYB462" s="143">
        <f t="shared" si="361"/>
        <v>0</v>
      </c>
      <c r="RYC462" s="143">
        <f t="shared" si="361"/>
        <v>0</v>
      </c>
      <c r="RYD462" s="143">
        <f t="shared" si="361"/>
        <v>0</v>
      </c>
      <c r="RYE462" s="143">
        <f t="shared" si="361"/>
        <v>0</v>
      </c>
      <c r="RYF462" s="143">
        <f t="shared" si="361"/>
        <v>0</v>
      </c>
      <c r="RYG462" s="143">
        <f t="shared" si="361"/>
        <v>0</v>
      </c>
      <c r="RYH462" s="143">
        <f t="shared" si="361"/>
        <v>0</v>
      </c>
      <c r="RYI462" s="143">
        <f t="shared" si="361"/>
        <v>0</v>
      </c>
      <c r="RYJ462" s="143">
        <f t="shared" si="361"/>
        <v>0</v>
      </c>
      <c r="RYK462" s="143">
        <f t="shared" si="361"/>
        <v>0</v>
      </c>
      <c r="RYL462" s="143">
        <f t="shared" si="361"/>
        <v>0</v>
      </c>
      <c r="RYM462" s="143">
        <f t="shared" si="361"/>
        <v>0</v>
      </c>
      <c r="RYN462" s="143">
        <f t="shared" si="361"/>
        <v>0</v>
      </c>
      <c r="RYO462" s="143">
        <f t="shared" si="361"/>
        <v>0</v>
      </c>
      <c r="RYP462" s="143">
        <f t="shared" si="361"/>
        <v>0</v>
      </c>
      <c r="RYQ462" s="143">
        <f t="shared" si="361"/>
        <v>0</v>
      </c>
      <c r="RYR462" s="143">
        <f t="shared" si="361"/>
        <v>0</v>
      </c>
      <c r="RYS462" s="143">
        <f t="shared" si="361"/>
        <v>0</v>
      </c>
      <c r="RYT462" s="143">
        <f t="shared" si="361"/>
        <v>0</v>
      </c>
      <c r="RYU462" s="143">
        <f t="shared" si="361"/>
        <v>0</v>
      </c>
      <c r="RYV462" s="143">
        <f t="shared" si="361"/>
        <v>0</v>
      </c>
      <c r="RYW462" s="143">
        <f t="shared" si="361"/>
        <v>0</v>
      </c>
      <c r="RYX462" s="143">
        <f t="shared" si="361"/>
        <v>0</v>
      </c>
      <c r="RYY462" s="143">
        <f t="shared" si="361"/>
        <v>0</v>
      </c>
      <c r="RYZ462" s="143">
        <f t="shared" si="361"/>
        <v>0</v>
      </c>
      <c r="RZA462" s="143">
        <f t="shared" si="361"/>
        <v>0</v>
      </c>
      <c r="RZB462" s="143">
        <f t="shared" si="361"/>
        <v>0</v>
      </c>
      <c r="RZC462" s="143">
        <f t="shared" si="361"/>
        <v>0</v>
      </c>
      <c r="RZD462" s="143">
        <f t="shared" si="361"/>
        <v>0</v>
      </c>
      <c r="RZE462" s="143">
        <f t="shared" si="361"/>
        <v>0</v>
      </c>
      <c r="RZF462" s="143">
        <f t="shared" si="361"/>
        <v>0</v>
      </c>
      <c r="RZG462" s="143">
        <f t="shared" si="361"/>
        <v>0</v>
      </c>
      <c r="RZH462" s="143">
        <f t="shared" si="361"/>
        <v>0</v>
      </c>
      <c r="RZI462" s="143">
        <f t="shared" si="361"/>
        <v>0</v>
      </c>
      <c r="RZJ462" s="143">
        <f t="shared" si="361"/>
        <v>0</v>
      </c>
      <c r="RZK462" s="143">
        <f t="shared" si="361"/>
        <v>0</v>
      </c>
      <c r="RZL462" s="143">
        <f t="shared" si="361"/>
        <v>0</v>
      </c>
      <c r="RZM462" s="143">
        <f t="shared" si="361"/>
        <v>0</v>
      </c>
      <c r="RZN462" s="143">
        <f t="shared" si="361"/>
        <v>0</v>
      </c>
      <c r="RZO462" s="143">
        <f t="shared" si="361"/>
        <v>0</v>
      </c>
      <c r="RZP462" s="143">
        <f t="shared" si="361"/>
        <v>0</v>
      </c>
      <c r="RZQ462" s="143">
        <f t="shared" si="361"/>
        <v>0</v>
      </c>
      <c r="RZR462" s="143">
        <f t="shared" si="361"/>
        <v>0</v>
      </c>
      <c r="RZS462" s="143">
        <f t="shared" si="361"/>
        <v>0</v>
      </c>
      <c r="RZT462" s="143">
        <f t="shared" si="361"/>
        <v>0</v>
      </c>
      <c r="RZU462" s="143">
        <f t="shared" si="361"/>
        <v>0</v>
      </c>
      <c r="RZV462" s="143">
        <f t="shared" si="361"/>
        <v>0</v>
      </c>
      <c r="RZW462" s="143">
        <f t="shared" si="361"/>
        <v>0</v>
      </c>
      <c r="RZX462" s="143">
        <f t="shared" si="361"/>
        <v>0</v>
      </c>
      <c r="RZY462" s="143">
        <f t="shared" ref="RZY462:SCJ462" si="362">RZY438</f>
        <v>0</v>
      </c>
      <c r="RZZ462" s="143">
        <f t="shared" si="362"/>
        <v>0</v>
      </c>
      <c r="SAA462" s="143">
        <f t="shared" si="362"/>
        <v>0</v>
      </c>
      <c r="SAB462" s="143">
        <f t="shared" si="362"/>
        <v>0</v>
      </c>
      <c r="SAC462" s="143">
        <f t="shared" si="362"/>
        <v>0</v>
      </c>
      <c r="SAD462" s="143">
        <f t="shared" si="362"/>
        <v>0</v>
      </c>
      <c r="SAE462" s="143">
        <f t="shared" si="362"/>
        <v>0</v>
      </c>
      <c r="SAF462" s="143">
        <f t="shared" si="362"/>
        <v>0</v>
      </c>
      <c r="SAG462" s="143">
        <f t="shared" si="362"/>
        <v>0</v>
      </c>
      <c r="SAH462" s="143">
        <f t="shared" si="362"/>
        <v>0</v>
      </c>
      <c r="SAI462" s="143">
        <f t="shared" si="362"/>
        <v>0</v>
      </c>
      <c r="SAJ462" s="143">
        <f t="shared" si="362"/>
        <v>0</v>
      </c>
      <c r="SAK462" s="143">
        <f t="shared" si="362"/>
        <v>0</v>
      </c>
      <c r="SAL462" s="143">
        <f t="shared" si="362"/>
        <v>0</v>
      </c>
      <c r="SAM462" s="143">
        <f t="shared" si="362"/>
        <v>0</v>
      </c>
      <c r="SAN462" s="143">
        <f t="shared" si="362"/>
        <v>0</v>
      </c>
      <c r="SAO462" s="143">
        <f t="shared" si="362"/>
        <v>0</v>
      </c>
      <c r="SAP462" s="143">
        <f t="shared" si="362"/>
        <v>0</v>
      </c>
      <c r="SAQ462" s="143">
        <f t="shared" si="362"/>
        <v>0</v>
      </c>
      <c r="SAR462" s="143">
        <f t="shared" si="362"/>
        <v>0</v>
      </c>
      <c r="SAS462" s="143">
        <f t="shared" si="362"/>
        <v>0</v>
      </c>
      <c r="SAT462" s="143">
        <f t="shared" si="362"/>
        <v>0</v>
      </c>
      <c r="SAU462" s="143">
        <f t="shared" si="362"/>
        <v>0</v>
      </c>
      <c r="SAV462" s="143">
        <f t="shared" si="362"/>
        <v>0</v>
      </c>
      <c r="SAW462" s="143">
        <f t="shared" si="362"/>
        <v>0</v>
      </c>
      <c r="SAX462" s="143">
        <f t="shared" si="362"/>
        <v>0</v>
      </c>
      <c r="SAY462" s="143">
        <f t="shared" si="362"/>
        <v>0</v>
      </c>
      <c r="SAZ462" s="143">
        <f t="shared" si="362"/>
        <v>0</v>
      </c>
      <c r="SBA462" s="143">
        <f t="shared" si="362"/>
        <v>0</v>
      </c>
      <c r="SBB462" s="143">
        <f t="shared" si="362"/>
        <v>0</v>
      </c>
      <c r="SBC462" s="143">
        <f t="shared" si="362"/>
        <v>0</v>
      </c>
      <c r="SBD462" s="143">
        <f t="shared" si="362"/>
        <v>0</v>
      </c>
      <c r="SBE462" s="143">
        <f t="shared" si="362"/>
        <v>0</v>
      </c>
      <c r="SBF462" s="143">
        <f t="shared" si="362"/>
        <v>0</v>
      </c>
      <c r="SBG462" s="143">
        <f t="shared" si="362"/>
        <v>0</v>
      </c>
      <c r="SBH462" s="143">
        <f t="shared" si="362"/>
        <v>0</v>
      </c>
      <c r="SBI462" s="143">
        <f t="shared" si="362"/>
        <v>0</v>
      </c>
      <c r="SBJ462" s="143">
        <f t="shared" si="362"/>
        <v>0</v>
      </c>
      <c r="SBK462" s="143">
        <f t="shared" si="362"/>
        <v>0</v>
      </c>
      <c r="SBL462" s="143">
        <f t="shared" si="362"/>
        <v>0</v>
      </c>
      <c r="SBM462" s="143">
        <f t="shared" si="362"/>
        <v>0</v>
      </c>
      <c r="SBN462" s="143">
        <f t="shared" si="362"/>
        <v>0</v>
      </c>
      <c r="SBO462" s="143">
        <f t="shared" si="362"/>
        <v>0</v>
      </c>
      <c r="SBP462" s="143">
        <f t="shared" si="362"/>
        <v>0</v>
      </c>
      <c r="SBQ462" s="143">
        <f t="shared" si="362"/>
        <v>0</v>
      </c>
      <c r="SBR462" s="143">
        <f t="shared" si="362"/>
        <v>0</v>
      </c>
      <c r="SBS462" s="143">
        <f t="shared" si="362"/>
        <v>0</v>
      </c>
      <c r="SBT462" s="143">
        <f t="shared" si="362"/>
        <v>0</v>
      </c>
      <c r="SBU462" s="143">
        <f t="shared" si="362"/>
        <v>0</v>
      </c>
      <c r="SBV462" s="143">
        <f t="shared" si="362"/>
        <v>0</v>
      </c>
      <c r="SBW462" s="143">
        <f t="shared" si="362"/>
        <v>0</v>
      </c>
      <c r="SBX462" s="143">
        <f t="shared" si="362"/>
        <v>0</v>
      </c>
      <c r="SBY462" s="143">
        <f t="shared" si="362"/>
        <v>0</v>
      </c>
      <c r="SBZ462" s="143">
        <f t="shared" si="362"/>
        <v>0</v>
      </c>
      <c r="SCA462" s="143">
        <f t="shared" si="362"/>
        <v>0</v>
      </c>
      <c r="SCB462" s="143">
        <f t="shared" si="362"/>
        <v>0</v>
      </c>
      <c r="SCC462" s="143">
        <f t="shared" si="362"/>
        <v>0</v>
      </c>
      <c r="SCD462" s="143">
        <f t="shared" si="362"/>
        <v>0</v>
      </c>
      <c r="SCE462" s="143">
        <f t="shared" si="362"/>
        <v>0</v>
      </c>
      <c r="SCF462" s="143">
        <f t="shared" si="362"/>
        <v>0</v>
      </c>
      <c r="SCG462" s="143">
        <f t="shared" si="362"/>
        <v>0</v>
      </c>
      <c r="SCH462" s="143">
        <f t="shared" si="362"/>
        <v>0</v>
      </c>
      <c r="SCI462" s="143">
        <f t="shared" si="362"/>
        <v>0</v>
      </c>
      <c r="SCJ462" s="143">
        <f t="shared" si="362"/>
        <v>0</v>
      </c>
      <c r="SCK462" s="143">
        <f t="shared" ref="SCK462:SEV462" si="363">SCK438</f>
        <v>0</v>
      </c>
      <c r="SCL462" s="143">
        <f t="shared" si="363"/>
        <v>0</v>
      </c>
      <c r="SCM462" s="143">
        <f t="shared" si="363"/>
        <v>0</v>
      </c>
      <c r="SCN462" s="143">
        <f t="shared" si="363"/>
        <v>0</v>
      </c>
      <c r="SCO462" s="143">
        <f t="shared" si="363"/>
        <v>0</v>
      </c>
      <c r="SCP462" s="143">
        <f t="shared" si="363"/>
        <v>0</v>
      </c>
      <c r="SCQ462" s="143">
        <f t="shared" si="363"/>
        <v>0</v>
      </c>
      <c r="SCR462" s="143">
        <f t="shared" si="363"/>
        <v>0</v>
      </c>
      <c r="SCS462" s="143">
        <f t="shared" si="363"/>
        <v>0</v>
      </c>
      <c r="SCT462" s="143">
        <f t="shared" si="363"/>
        <v>0</v>
      </c>
      <c r="SCU462" s="143">
        <f t="shared" si="363"/>
        <v>0</v>
      </c>
      <c r="SCV462" s="143">
        <f t="shared" si="363"/>
        <v>0</v>
      </c>
      <c r="SCW462" s="143">
        <f t="shared" si="363"/>
        <v>0</v>
      </c>
      <c r="SCX462" s="143">
        <f t="shared" si="363"/>
        <v>0</v>
      </c>
      <c r="SCY462" s="143">
        <f t="shared" si="363"/>
        <v>0</v>
      </c>
      <c r="SCZ462" s="143">
        <f t="shared" si="363"/>
        <v>0</v>
      </c>
      <c r="SDA462" s="143">
        <f t="shared" si="363"/>
        <v>0</v>
      </c>
      <c r="SDB462" s="143">
        <f t="shared" si="363"/>
        <v>0</v>
      </c>
      <c r="SDC462" s="143">
        <f t="shared" si="363"/>
        <v>0</v>
      </c>
      <c r="SDD462" s="143">
        <f t="shared" si="363"/>
        <v>0</v>
      </c>
      <c r="SDE462" s="143">
        <f t="shared" si="363"/>
        <v>0</v>
      </c>
      <c r="SDF462" s="143">
        <f t="shared" si="363"/>
        <v>0</v>
      </c>
      <c r="SDG462" s="143">
        <f t="shared" si="363"/>
        <v>0</v>
      </c>
      <c r="SDH462" s="143">
        <f t="shared" si="363"/>
        <v>0</v>
      </c>
      <c r="SDI462" s="143">
        <f t="shared" si="363"/>
        <v>0</v>
      </c>
      <c r="SDJ462" s="143">
        <f t="shared" si="363"/>
        <v>0</v>
      </c>
      <c r="SDK462" s="143">
        <f t="shared" si="363"/>
        <v>0</v>
      </c>
      <c r="SDL462" s="143">
        <f t="shared" si="363"/>
        <v>0</v>
      </c>
      <c r="SDM462" s="143">
        <f t="shared" si="363"/>
        <v>0</v>
      </c>
      <c r="SDN462" s="143">
        <f t="shared" si="363"/>
        <v>0</v>
      </c>
      <c r="SDO462" s="143">
        <f t="shared" si="363"/>
        <v>0</v>
      </c>
      <c r="SDP462" s="143">
        <f t="shared" si="363"/>
        <v>0</v>
      </c>
      <c r="SDQ462" s="143">
        <f t="shared" si="363"/>
        <v>0</v>
      </c>
      <c r="SDR462" s="143">
        <f t="shared" si="363"/>
        <v>0</v>
      </c>
      <c r="SDS462" s="143">
        <f t="shared" si="363"/>
        <v>0</v>
      </c>
      <c r="SDT462" s="143">
        <f t="shared" si="363"/>
        <v>0</v>
      </c>
      <c r="SDU462" s="143">
        <f t="shared" si="363"/>
        <v>0</v>
      </c>
      <c r="SDV462" s="143">
        <f t="shared" si="363"/>
        <v>0</v>
      </c>
      <c r="SDW462" s="143">
        <f t="shared" si="363"/>
        <v>0</v>
      </c>
      <c r="SDX462" s="143">
        <f t="shared" si="363"/>
        <v>0</v>
      </c>
      <c r="SDY462" s="143">
        <f t="shared" si="363"/>
        <v>0</v>
      </c>
      <c r="SDZ462" s="143">
        <f t="shared" si="363"/>
        <v>0</v>
      </c>
      <c r="SEA462" s="143">
        <f t="shared" si="363"/>
        <v>0</v>
      </c>
      <c r="SEB462" s="143">
        <f t="shared" si="363"/>
        <v>0</v>
      </c>
      <c r="SEC462" s="143">
        <f t="shared" si="363"/>
        <v>0</v>
      </c>
      <c r="SED462" s="143">
        <f t="shared" si="363"/>
        <v>0</v>
      </c>
      <c r="SEE462" s="143">
        <f t="shared" si="363"/>
        <v>0</v>
      </c>
      <c r="SEF462" s="143">
        <f t="shared" si="363"/>
        <v>0</v>
      </c>
      <c r="SEG462" s="143">
        <f t="shared" si="363"/>
        <v>0</v>
      </c>
      <c r="SEH462" s="143">
        <f t="shared" si="363"/>
        <v>0</v>
      </c>
      <c r="SEI462" s="143">
        <f t="shared" si="363"/>
        <v>0</v>
      </c>
      <c r="SEJ462" s="143">
        <f t="shared" si="363"/>
        <v>0</v>
      </c>
      <c r="SEK462" s="143">
        <f t="shared" si="363"/>
        <v>0</v>
      </c>
      <c r="SEL462" s="143">
        <f t="shared" si="363"/>
        <v>0</v>
      </c>
      <c r="SEM462" s="143">
        <f t="shared" si="363"/>
        <v>0</v>
      </c>
      <c r="SEN462" s="143">
        <f t="shared" si="363"/>
        <v>0</v>
      </c>
      <c r="SEO462" s="143">
        <f t="shared" si="363"/>
        <v>0</v>
      </c>
      <c r="SEP462" s="143">
        <f t="shared" si="363"/>
        <v>0</v>
      </c>
      <c r="SEQ462" s="143">
        <f t="shared" si="363"/>
        <v>0</v>
      </c>
      <c r="SER462" s="143">
        <f t="shared" si="363"/>
        <v>0</v>
      </c>
      <c r="SES462" s="143">
        <f t="shared" si="363"/>
        <v>0</v>
      </c>
      <c r="SET462" s="143">
        <f t="shared" si="363"/>
        <v>0</v>
      </c>
      <c r="SEU462" s="143">
        <f t="shared" si="363"/>
        <v>0</v>
      </c>
      <c r="SEV462" s="143">
        <f t="shared" si="363"/>
        <v>0</v>
      </c>
      <c r="SEW462" s="143">
        <f t="shared" ref="SEW462:SHH462" si="364">SEW438</f>
        <v>0</v>
      </c>
      <c r="SEX462" s="143">
        <f t="shared" si="364"/>
        <v>0</v>
      </c>
      <c r="SEY462" s="143">
        <f t="shared" si="364"/>
        <v>0</v>
      </c>
      <c r="SEZ462" s="143">
        <f t="shared" si="364"/>
        <v>0</v>
      </c>
      <c r="SFA462" s="143">
        <f t="shared" si="364"/>
        <v>0</v>
      </c>
      <c r="SFB462" s="143">
        <f t="shared" si="364"/>
        <v>0</v>
      </c>
      <c r="SFC462" s="143">
        <f t="shared" si="364"/>
        <v>0</v>
      </c>
      <c r="SFD462" s="143">
        <f t="shared" si="364"/>
        <v>0</v>
      </c>
      <c r="SFE462" s="143">
        <f t="shared" si="364"/>
        <v>0</v>
      </c>
      <c r="SFF462" s="143">
        <f t="shared" si="364"/>
        <v>0</v>
      </c>
      <c r="SFG462" s="143">
        <f t="shared" si="364"/>
        <v>0</v>
      </c>
      <c r="SFH462" s="143">
        <f t="shared" si="364"/>
        <v>0</v>
      </c>
      <c r="SFI462" s="143">
        <f t="shared" si="364"/>
        <v>0</v>
      </c>
      <c r="SFJ462" s="143">
        <f t="shared" si="364"/>
        <v>0</v>
      </c>
      <c r="SFK462" s="143">
        <f t="shared" si="364"/>
        <v>0</v>
      </c>
      <c r="SFL462" s="143">
        <f t="shared" si="364"/>
        <v>0</v>
      </c>
      <c r="SFM462" s="143">
        <f t="shared" si="364"/>
        <v>0</v>
      </c>
      <c r="SFN462" s="143">
        <f t="shared" si="364"/>
        <v>0</v>
      </c>
      <c r="SFO462" s="143">
        <f t="shared" si="364"/>
        <v>0</v>
      </c>
      <c r="SFP462" s="143">
        <f t="shared" si="364"/>
        <v>0</v>
      </c>
      <c r="SFQ462" s="143">
        <f t="shared" si="364"/>
        <v>0</v>
      </c>
      <c r="SFR462" s="143">
        <f t="shared" si="364"/>
        <v>0</v>
      </c>
      <c r="SFS462" s="143">
        <f t="shared" si="364"/>
        <v>0</v>
      </c>
      <c r="SFT462" s="143">
        <f t="shared" si="364"/>
        <v>0</v>
      </c>
      <c r="SFU462" s="143">
        <f t="shared" si="364"/>
        <v>0</v>
      </c>
      <c r="SFV462" s="143">
        <f t="shared" si="364"/>
        <v>0</v>
      </c>
      <c r="SFW462" s="143">
        <f t="shared" si="364"/>
        <v>0</v>
      </c>
      <c r="SFX462" s="143">
        <f t="shared" si="364"/>
        <v>0</v>
      </c>
      <c r="SFY462" s="143">
        <f t="shared" si="364"/>
        <v>0</v>
      </c>
      <c r="SFZ462" s="143">
        <f t="shared" si="364"/>
        <v>0</v>
      </c>
      <c r="SGA462" s="143">
        <f t="shared" si="364"/>
        <v>0</v>
      </c>
      <c r="SGB462" s="143">
        <f t="shared" si="364"/>
        <v>0</v>
      </c>
      <c r="SGC462" s="143">
        <f t="shared" si="364"/>
        <v>0</v>
      </c>
      <c r="SGD462" s="143">
        <f t="shared" si="364"/>
        <v>0</v>
      </c>
      <c r="SGE462" s="143">
        <f t="shared" si="364"/>
        <v>0</v>
      </c>
      <c r="SGF462" s="143">
        <f t="shared" si="364"/>
        <v>0</v>
      </c>
      <c r="SGG462" s="143">
        <f t="shared" si="364"/>
        <v>0</v>
      </c>
      <c r="SGH462" s="143">
        <f t="shared" si="364"/>
        <v>0</v>
      </c>
      <c r="SGI462" s="143">
        <f t="shared" si="364"/>
        <v>0</v>
      </c>
      <c r="SGJ462" s="143">
        <f t="shared" si="364"/>
        <v>0</v>
      </c>
      <c r="SGK462" s="143">
        <f t="shared" si="364"/>
        <v>0</v>
      </c>
      <c r="SGL462" s="143">
        <f t="shared" si="364"/>
        <v>0</v>
      </c>
      <c r="SGM462" s="143">
        <f t="shared" si="364"/>
        <v>0</v>
      </c>
      <c r="SGN462" s="143">
        <f t="shared" si="364"/>
        <v>0</v>
      </c>
      <c r="SGO462" s="143">
        <f t="shared" si="364"/>
        <v>0</v>
      </c>
      <c r="SGP462" s="143">
        <f t="shared" si="364"/>
        <v>0</v>
      </c>
      <c r="SGQ462" s="143">
        <f t="shared" si="364"/>
        <v>0</v>
      </c>
      <c r="SGR462" s="143">
        <f t="shared" si="364"/>
        <v>0</v>
      </c>
      <c r="SGS462" s="143">
        <f t="shared" si="364"/>
        <v>0</v>
      </c>
      <c r="SGT462" s="143">
        <f t="shared" si="364"/>
        <v>0</v>
      </c>
      <c r="SGU462" s="143">
        <f t="shared" si="364"/>
        <v>0</v>
      </c>
      <c r="SGV462" s="143">
        <f t="shared" si="364"/>
        <v>0</v>
      </c>
      <c r="SGW462" s="143">
        <f t="shared" si="364"/>
        <v>0</v>
      </c>
      <c r="SGX462" s="143">
        <f t="shared" si="364"/>
        <v>0</v>
      </c>
      <c r="SGY462" s="143">
        <f t="shared" si="364"/>
        <v>0</v>
      </c>
      <c r="SGZ462" s="143">
        <f t="shared" si="364"/>
        <v>0</v>
      </c>
      <c r="SHA462" s="143">
        <f t="shared" si="364"/>
        <v>0</v>
      </c>
      <c r="SHB462" s="143">
        <f t="shared" si="364"/>
        <v>0</v>
      </c>
      <c r="SHC462" s="143">
        <f t="shared" si="364"/>
        <v>0</v>
      </c>
      <c r="SHD462" s="143">
        <f t="shared" si="364"/>
        <v>0</v>
      </c>
      <c r="SHE462" s="143">
        <f t="shared" si="364"/>
        <v>0</v>
      </c>
      <c r="SHF462" s="143">
        <f t="shared" si="364"/>
        <v>0</v>
      </c>
      <c r="SHG462" s="143">
        <f t="shared" si="364"/>
        <v>0</v>
      </c>
      <c r="SHH462" s="143">
        <f t="shared" si="364"/>
        <v>0</v>
      </c>
      <c r="SHI462" s="143">
        <f t="shared" ref="SHI462:SJT462" si="365">SHI438</f>
        <v>0</v>
      </c>
      <c r="SHJ462" s="143">
        <f t="shared" si="365"/>
        <v>0</v>
      </c>
      <c r="SHK462" s="143">
        <f t="shared" si="365"/>
        <v>0</v>
      </c>
      <c r="SHL462" s="143">
        <f t="shared" si="365"/>
        <v>0</v>
      </c>
      <c r="SHM462" s="143">
        <f t="shared" si="365"/>
        <v>0</v>
      </c>
      <c r="SHN462" s="143">
        <f t="shared" si="365"/>
        <v>0</v>
      </c>
      <c r="SHO462" s="143">
        <f t="shared" si="365"/>
        <v>0</v>
      </c>
      <c r="SHP462" s="143">
        <f t="shared" si="365"/>
        <v>0</v>
      </c>
      <c r="SHQ462" s="143">
        <f t="shared" si="365"/>
        <v>0</v>
      </c>
      <c r="SHR462" s="143">
        <f t="shared" si="365"/>
        <v>0</v>
      </c>
      <c r="SHS462" s="143">
        <f t="shared" si="365"/>
        <v>0</v>
      </c>
      <c r="SHT462" s="143">
        <f t="shared" si="365"/>
        <v>0</v>
      </c>
      <c r="SHU462" s="143">
        <f t="shared" si="365"/>
        <v>0</v>
      </c>
      <c r="SHV462" s="143">
        <f t="shared" si="365"/>
        <v>0</v>
      </c>
      <c r="SHW462" s="143">
        <f t="shared" si="365"/>
        <v>0</v>
      </c>
      <c r="SHX462" s="143">
        <f t="shared" si="365"/>
        <v>0</v>
      </c>
      <c r="SHY462" s="143">
        <f t="shared" si="365"/>
        <v>0</v>
      </c>
      <c r="SHZ462" s="143">
        <f t="shared" si="365"/>
        <v>0</v>
      </c>
      <c r="SIA462" s="143">
        <f t="shared" si="365"/>
        <v>0</v>
      </c>
      <c r="SIB462" s="143">
        <f t="shared" si="365"/>
        <v>0</v>
      </c>
      <c r="SIC462" s="143">
        <f t="shared" si="365"/>
        <v>0</v>
      </c>
      <c r="SID462" s="143">
        <f t="shared" si="365"/>
        <v>0</v>
      </c>
      <c r="SIE462" s="143">
        <f t="shared" si="365"/>
        <v>0</v>
      </c>
      <c r="SIF462" s="143">
        <f t="shared" si="365"/>
        <v>0</v>
      </c>
      <c r="SIG462" s="143">
        <f t="shared" si="365"/>
        <v>0</v>
      </c>
      <c r="SIH462" s="143">
        <f t="shared" si="365"/>
        <v>0</v>
      </c>
      <c r="SII462" s="143">
        <f t="shared" si="365"/>
        <v>0</v>
      </c>
      <c r="SIJ462" s="143">
        <f t="shared" si="365"/>
        <v>0</v>
      </c>
      <c r="SIK462" s="143">
        <f t="shared" si="365"/>
        <v>0</v>
      </c>
      <c r="SIL462" s="143">
        <f t="shared" si="365"/>
        <v>0</v>
      </c>
      <c r="SIM462" s="143">
        <f t="shared" si="365"/>
        <v>0</v>
      </c>
      <c r="SIN462" s="143">
        <f t="shared" si="365"/>
        <v>0</v>
      </c>
      <c r="SIO462" s="143">
        <f t="shared" si="365"/>
        <v>0</v>
      </c>
      <c r="SIP462" s="143">
        <f t="shared" si="365"/>
        <v>0</v>
      </c>
      <c r="SIQ462" s="143">
        <f t="shared" si="365"/>
        <v>0</v>
      </c>
      <c r="SIR462" s="143">
        <f t="shared" si="365"/>
        <v>0</v>
      </c>
      <c r="SIS462" s="143">
        <f t="shared" si="365"/>
        <v>0</v>
      </c>
      <c r="SIT462" s="143">
        <f t="shared" si="365"/>
        <v>0</v>
      </c>
      <c r="SIU462" s="143">
        <f t="shared" si="365"/>
        <v>0</v>
      </c>
      <c r="SIV462" s="143">
        <f t="shared" si="365"/>
        <v>0</v>
      </c>
      <c r="SIW462" s="143">
        <f t="shared" si="365"/>
        <v>0</v>
      </c>
      <c r="SIX462" s="143">
        <f t="shared" si="365"/>
        <v>0</v>
      </c>
      <c r="SIY462" s="143">
        <f t="shared" si="365"/>
        <v>0</v>
      </c>
      <c r="SIZ462" s="143">
        <f t="shared" si="365"/>
        <v>0</v>
      </c>
      <c r="SJA462" s="143">
        <f t="shared" si="365"/>
        <v>0</v>
      </c>
      <c r="SJB462" s="143">
        <f t="shared" si="365"/>
        <v>0</v>
      </c>
      <c r="SJC462" s="143">
        <f t="shared" si="365"/>
        <v>0</v>
      </c>
      <c r="SJD462" s="143">
        <f t="shared" si="365"/>
        <v>0</v>
      </c>
      <c r="SJE462" s="143">
        <f t="shared" si="365"/>
        <v>0</v>
      </c>
      <c r="SJF462" s="143">
        <f t="shared" si="365"/>
        <v>0</v>
      </c>
      <c r="SJG462" s="143">
        <f t="shared" si="365"/>
        <v>0</v>
      </c>
      <c r="SJH462" s="143">
        <f t="shared" si="365"/>
        <v>0</v>
      </c>
      <c r="SJI462" s="143">
        <f t="shared" si="365"/>
        <v>0</v>
      </c>
      <c r="SJJ462" s="143">
        <f t="shared" si="365"/>
        <v>0</v>
      </c>
      <c r="SJK462" s="143">
        <f t="shared" si="365"/>
        <v>0</v>
      </c>
      <c r="SJL462" s="143">
        <f t="shared" si="365"/>
        <v>0</v>
      </c>
      <c r="SJM462" s="143">
        <f t="shared" si="365"/>
        <v>0</v>
      </c>
      <c r="SJN462" s="143">
        <f t="shared" si="365"/>
        <v>0</v>
      </c>
      <c r="SJO462" s="143">
        <f t="shared" si="365"/>
        <v>0</v>
      </c>
      <c r="SJP462" s="143">
        <f t="shared" si="365"/>
        <v>0</v>
      </c>
      <c r="SJQ462" s="143">
        <f t="shared" si="365"/>
        <v>0</v>
      </c>
      <c r="SJR462" s="143">
        <f t="shared" si="365"/>
        <v>0</v>
      </c>
      <c r="SJS462" s="143">
        <f t="shared" si="365"/>
        <v>0</v>
      </c>
      <c r="SJT462" s="143">
        <f t="shared" si="365"/>
        <v>0</v>
      </c>
      <c r="SJU462" s="143">
        <f t="shared" ref="SJU462:SMF462" si="366">SJU438</f>
        <v>0</v>
      </c>
      <c r="SJV462" s="143">
        <f t="shared" si="366"/>
        <v>0</v>
      </c>
      <c r="SJW462" s="143">
        <f t="shared" si="366"/>
        <v>0</v>
      </c>
      <c r="SJX462" s="143">
        <f t="shared" si="366"/>
        <v>0</v>
      </c>
      <c r="SJY462" s="143">
        <f t="shared" si="366"/>
        <v>0</v>
      </c>
      <c r="SJZ462" s="143">
        <f t="shared" si="366"/>
        <v>0</v>
      </c>
      <c r="SKA462" s="143">
        <f t="shared" si="366"/>
        <v>0</v>
      </c>
      <c r="SKB462" s="143">
        <f t="shared" si="366"/>
        <v>0</v>
      </c>
      <c r="SKC462" s="143">
        <f t="shared" si="366"/>
        <v>0</v>
      </c>
      <c r="SKD462" s="143">
        <f t="shared" si="366"/>
        <v>0</v>
      </c>
      <c r="SKE462" s="143">
        <f t="shared" si="366"/>
        <v>0</v>
      </c>
      <c r="SKF462" s="143">
        <f t="shared" si="366"/>
        <v>0</v>
      </c>
      <c r="SKG462" s="143">
        <f t="shared" si="366"/>
        <v>0</v>
      </c>
      <c r="SKH462" s="143">
        <f t="shared" si="366"/>
        <v>0</v>
      </c>
      <c r="SKI462" s="143">
        <f t="shared" si="366"/>
        <v>0</v>
      </c>
      <c r="SKJ462" s="143">
        <f t="shared" si="366"/>
        <v>0</v>
      </c>
      <c r="SKK462" s="143">
        <f t="shared" si="366"/>
        <v>0</v>
      </c>
      <c r="SKL462" s="143">
        <f t="shared" si="366"/>
        <v>0</v>
      </c>
      <c r="SKM462" s="143">
        <f t="shared" si="366"/>
        <v>0</v>
      </c>
      <c r="SKN462" s="143">
        <f t="shared" si="366"/>
        <v>0</v>
      </c>
      <c r="SKO462" s="143">
        <f t="shared" si="366"/>
        <v>0</v>
      </c>
      <c r="SKP462" s="143">
        <f t="shared" si="366"/>
        <v>0</v>
      </c>
      <c r="SKQ462" s="143">
        <f t="shared" si="366"/>
        <v>0</v>
      </c>
      <c r="SKR462" s="143">
        <f t="shared" si="366"/>
        <v>0</v>
      </c>
      <c r="SKS462" s="143">
        <f t="shared" si="366"/>
        <v>0</v>
      </c>
      <c r="SKT462" s="143">
        <f t="shared" si="366"/>
        <v>0</v>
      </c>
      <c r="SKU462" s="143">
        <f t="shared" si="366"/>
        <v>0</v>
      </c>
      <c r="SKV462" s="143">
        <f t="shared" si="366"/>
        <v>0</v>
      </c>
      <c r="SKW462" s="143">
        <f t="shared" si="366"/>
        <v>0</v>
      </c>
      <c r="SKX462" s="143">
        <f t="shared" si="366"/>
        <v>0</v>
      </c>
      <c r="SKY462" s="143">
        <f t="shared" si="366"/>
        <v>0</v>
      </c>
      <c r="SKZ462" s="143">
        <f t="shared" si="366"/>
        <v>0</v>
      </c>
      <c r="SLA462" s="143">
        <f t="shared" si="366"/>
        <v>0</v>
      </c>
      <c r="SLB462" s="143">
        <f t="shared" si="366"/>
        <v>0</v>
      </c>
      <c r="SLC462" s="143">
        <f t="shared" si="366"/>
        <v>0</v>
      </c>
      <c r="SLD462" s="143">
        <f t="shared" si="366"/>
        <v>0</v>
      </c>
      <c r="SLE462" s="143">
        <f t="shared" si="366"/>
        <v>0</v>
      </c>
      <c r="SLF462" s="143">
        <f t="shared" si="366"/>
        <v>0</v>
      </c>
      <c r="SLG462" s="143">
        <f t="shared" si="366"/>
        <v>0</v>
      </c>
      <c r="SLH462" s="143">
        <f t="shared" si="366"/>
        <v>0</v>
      </c>
      <c r="SLI462" s="143">
        <f t="shared" si="366"/>
        <v>0</v>
      </c>
      <c r="SLJ462" s="143">
        <f t="shared" si="366"/>
        <v>0</v>
      </c>
      <c r="SLK462" s="143">
        <f t="shared" si="366"/>
        <v>0</v>
      </c>
      <c r="SLL462" s="143">
        <f t="shared" si="366"/>
        <v>0</v>
      </c>
      <c r="SLM462" s="143">
        <f t="shared" si="366"/>
        <v>0</v>
      </c>
      <c r="SLN462" s="143">
        <f t="shared" si="366"/>
        <v>0</v>
      </c>
      <c r="SLO462" s="143">
        <f t="shared" si="366"/>
        <v>0</v>
      </c>
      <c r="SLP462" s="143">
        <f t="shared" si="366"/>
        <v>0</v>
      </c>
      <c r="SLQ462" s="143">
        <f t="shared" si="366"/>
        <v>0</v>
      </c>
      <c r="SLR462" s="143">
        <f t="shared" si="366"/>
        <v>0</v>
      </c>
      <c r="SLS462" s="143">
        <f t="shared" si="366"/>
        <v>0</v>
      </c>
      <c r="SLT462" s="143">
        <f t="shared" si="366"/>
        <v>0</v>
      </c>
      <c r="SLU462" s="143">
        <f t="shared" si="366"/>
        <v>0</v>
      </c>
      <c r="SLV462" s="143">
        <f t="shared" si="366"/>
        <v>0</v>
      </c>
      <c r="SLW462" s="143">
        <f t="shared" si="366"/>
        <v>0</v>
      </c>
      <c r="SLX462" s="143">
        <f t="shared" si="366"/>
        <v>0</v>
      </c>
      <c r="SLY462" s="143">
        <f t="shared" si="366"/>
        <v>0</v>
      </c>
      <c r="SLZ462" s="143">
        <f t="shared" si="366"/>
        <v>0</v>
      </c>
      <c r="SMA462" s="143">
        <f t="shared" si="366"/>
        <v>0</v>
      </c>
      <c r="SMB462" s="143">
        <f t="shared" si="366"/>
        <v>0</v>
      </c>
      <c r="SMC462" s="143">
        <f t="shared" si="366"/>
        <v>0</v>
      </c>
      <c r="SMD462" s="143">
        <f t="shared" si="366"/>
        <v>0</v>
      </c>
      <c r="SME462" s="143">
        <f t="shared" si="366"/>
        <v>0</v>
      </c>
      <c r="SMF462" s="143">
        <f t="shared" si="366"/>
        <v>0</v>
      </c>
      <c r="SMG462" s="143">
        <f t="shared" ref="SMG462:SOR462" si="367">SMG438</f>
        <v>0</v>
      </c>
      <c r="SMH462" s="143">
        <f t="shared" si="367"/>
        <v>0</v>
      </c>
      <c r="SMI462" s="143">
        <f t="shared" si="367"/>
        <v>0</v>
      </c>
      <c r="SMJ462" s="143">
        <f t="shared" si="367"/>
        <v>0</v>
      </c>
      <c r="SMK462" s="143">
        <f t="shared" si="367"/>
        <v>0</v>
      </c>
      <c r="SML462" s="143">
        <f t="shared" si="367"/>
        <v>0</v>
      </c>
      <c r="SMM462" s="143">
        <f t="shared" si="367"/>
        <v>0</v>
      </c>
      <c r="SMN462" s="143">
        <f t="shared" si="367"/>
        <v>0</v>
      </c>
      <c r="SMO462" s="143">
        <f t="shared" si="367"/>
        <v>0</v>
      </c>
      <c r="SMP462" s="143">
        <f t="shared" si="367"/>
        <v>0</v>
      </c>
      <c r="SMQ462" s="143">
        <f t="shared" si="367"/>
        <v>0</v>
      </c>
      <c r="SMR462" s="143">
        <f t="shared" si="367"/>
        <v>0</v>
      </c>
      <c r="SMS462" s="143">
        <f t="shared" si="367"/>
        <v>0</v>
      </c>
      <c r="SMT462" s="143">
        <f t="shared" si="367"/>
        <v>0</v>
      </c>
      <c r="SMU462" s="143">
        <f t="shared" si="367"/>
        <v>0</v>
      </c>
      <c r="SMV462" s="143">
        <f t="shared" si="367"/>
        <v>0</v>
      </c>
      <c r="SMW462" s="143">
        <f t="shared" si="367"/>
        <v>0</v>
      </c>
      <c r="SMX462" s="143">
        <f t="shared" si="367"/>
        <v>0</v>
      </c>
      <c r="SMY462" s="143">
        <f t="shared" si="367"/>
        <v>0</v>
      </c>
      <c r="SMZ462" s="143">
        <f t="shared" si="367"/>
        <v>0</v>
      </c>
      <c r="SNA462" s="143">
        <f t="shared" si="367"/>
        <v>0</v>
      </c>
      <c r="SNB462" s="143">
        <f t="shared" si="367"/>
        <v>0</v>
      </c>
      <c r="SNC462" s="143">
        <f t="shared" si="367"/>
        <v>0</v>
      </c>
      <c r="SND462" s="143">
        <f t="shared" si="367"/>
        <v>0</v>
      </c>
      <c r="SNE462" s="143">
        <f t="shared" si="367"/>
        <v>0</v>
      </c>
      <c r="SNF462" s="143">
        <f t="shared" si="367"/>
        <v>0</v>
      </c>
      <c r="SNG462" s="143">
        <f t="shared" si="367"/>
        <v>0</v>
      </c>
      <c r="SNH462" s="143">
        <f t="shared" si="367"/>
        <v>0</v>
      </c>
      <c r="SNI462" s="143">
        <f t="shared" si="367"/>
        <v>0</v>
      </c>
      <c r="SNJ462" s="143">
        <f t="shared" si="367"/>
        <v>0</v>
      </c>
      <c r="SNK462" s="143">
        <f t="shared" si="367"/>
        <v>0</v>
      </c>
      <c r="SNL462" s="143">
        <f t="shared" si="367"/>
        <v>0</v>
      </c>
      <c r="SNM462" s="143">
        <f t="shared" si="367"/>
        <v>0</v>
      </c>
      <c r="SNN462" s="143">
        <f t="shared" si="367"/>
        <v>0</v>
      </c>
      <c r="SNO462" s="143">
        <f t="shared" si="367"/>
        <v>0</v>
      </c>
      <c r="SNP462" s="143">
        <f t="shared" si="367"/>
        <v>0</v>
      </c>
      <c r="SNQ462" s="143">
        <f t="shared" si="367"/>
        <v>0</v>
      </c>
      <c r="SNR462" s="143">
        <f t="shared" si="367"/>
        <v>0</v>
      </c>
      <c r="SNS462" s="143">
        <f t="shared" si="367"/>
        <v>0</v>
      </c>
      <c r="SNT462" s="143">
        <f t="shared" si="367"/>
        <v>0</v>
      </c>
      <c r="SNU462" s="143">
        <f t="shared" si="367"/>
        <v>0</v>
      </c>
      <c r="SNV462" s="143">
        <f t="shared" si="367"/>
        <v>0</v>
      </c>
      <c r="SNW462" s="143">
        <f t="shared" si="367"/>
        <v>0</v>
      </c>
      <c r="SNX462" s="143">
        <f t="shared" si="367"/>
        <v>0</v>
      </c>
      <c r="SNY462" s="143">
        <f t="shared" si="367"/>
        <v>0</v>
      </c>
      <c r="SNZ462" s="143">
        <f t="shared" si="367"/>
        <v>0</v>
      </c>
      <c r="SOA462" s="143">
        <f t="shared" si="367"/>
        <v>0</v>
      </c>
      <c r="SOB462" s="143">
        <f t="shared" si="367"/>
        <v>0</v>
      </c>
      <c r="SOC462" s="143">
        <f t="shared" si="367"/>
        <v>0</v>
      </c>
      <c r="SOD462" s="143">
        <f t="shared" si="367"/>
        <v>0</v>
      </c>
      <c r="SOE462" s="143">
        <f t="shared" si="367"/>
        <v>0</v>
      </c>
      <c r="SOF462" s="143">
        <f t="shared" si="367"/>
        <v>0</v>
      </c>
      <c r="SOG462" s="143">
        <f t="shared" si="367"/>
        <v>0</v>
      </c>
      <c r="SOH462" s="143">
        <f t="shared" si="367"/>
        <v>0</v>
      </c>
      <c r="SOI462" s="143">
        <f t="shared" si="367"/>
        <v>0</v>
      </c>
      <c r="SOJ462" s="143">
        <f t="shared" si="367"/>
        <v>0</v>
      </c>
      <c r="SOK462" s="143">
        <f t="shared" si="367"/>
        <v>0</v>
      </c>
      <c r="SOL462" s="143">
        <f t="shared" si="367"/>
        <v>0</v>
      </c>
      <c r="SOM462" s="143">
        <f t="shared" si="367"/>
        <v>0</v>
      </c>
      <c r="SON462" s="143">
        <f t="shared" si="367"/>
        <v>0</v>
      </c>
      <c r="SOO462" s="143">
        <f t="shared" si="367"/>
        <v>0</v>
      </c>
      <c r="SOP462" s="143">
        <f t="shared" si="367"/>
        <v>0</v>
      </c>
      <c r="SOQ462" s="143">
        <f t="shared" si="367"/>
        <v>0</v>
      </c>
      <c r="SOR462" s="143">
        <f t="shared" si="367"/>
        <v>0</v>
      </c>
      <c r="SOS462" s="143">
        <f t="shared" ref="SOS462:SRD462" si="368">SOS438</f>
        <v>0</v>
      </c>
      <c r="SOT462" s="143">
        <f t="shared" si="368"/>
        <v>0</v>
      </c>
      <c r="SOU462" s="143">
        <f t="shared" si="368"/>
        <v>0</v>
      </c>
      <c r="SOV462" s="143">
        <f t="shared" si="368"/>
        <v>0</v>
      </c>
      <c r="SOW462" s="143">
        <f t="shared" si="368"/>
        <v>0</v>
      </c>
      <c r="SOX462" s="143">
        <f t="shared" si="368"/>
        <v>0</v>
      </c>
      <c r="SOY462" s="143">
        <f t="shared" si="368"/>
        <v>0</v>
      </c>
      <c r="SOZ462" s="143">
        <f t="shared" si="368"/>
        <v>0</v>
      </c>
      <c r="SPA462" s="143">
        <f t="shared" si="368"/>
        <v>0</v>
      </c>
      <c r="SPB462" s="143">
        <f t="shared" si="368"/>
        <v>0</v>
      </c>
      <c r="SPC462" s="143">
        <f t="shared" si="368"/>
        <v>0</v>
      </c>
      <c r="SPD462" s="143">
        <f t="shared" si="368"/>
        <v>0</v>
      </c>
      <c r="SPE462" s="143">
        <f t="shared" si="368"/>
        <v>0</v>
      </c>
      <c r="SPF462" s="143">
        <f t="shared" si="368"/>
        <v>0</v>
      </c>
      <c r="SPG462" s="143">
        <f t="shared" si="368"/>
        <v>0</v>
      </c>
      <c r="SPH462" s="143">
        <f t="shared" si="368"/>
        <v>0</v>
      </c>
      <c r="SPI462" s="143">
        <f t="shared" si="368"/>
        <v>0</v>
      </c>
      <c r="SPJ462" s="143">
        <f t="shared" si="368"/>
        <v>0</v>
      </c>
      <c r="SPK462" s="143">
        <f t="shared" si="368"/>
        <v>0</v>
      </c>
      <c r="SPL462" s="143">
        <f t="shared" si="368"/>
        <v>0</v>
      </c>
      <c r="SPM462" s="143">
        <f t="shared" si="368"/>
        <v>0</v>
      </c>
      <c r="SPN462" s="143">
        <f t="shared" si="368"/>
        <v>0</v>
      </c>
      <c r="SPO462" s="143">
        <f t="shared" si="368"/>
        <v>0</v>
      </c>
      <c r="SPP462" s="143">
        <f t="shared" si="368"/>
        <v>0</v>
      </c>
      <c r="SPQ462" s="143">
        <f t="shared" si="368"/>
        <v>0</v>
      </c>
      <c r="SPR462" s="143">
        <f t="shared" si="368"/>
        <v>0</v>
      </c>
      <c r="SPS462" s="143">
        <f t="shared" si="368"/>
        <v>0</v>
      </c>
      <c r="SPT462" s="143">
        <f t="shared" si="368"/>
        <v>0</v>
      </c>
      <c r="SPU462" s="143">
        <f t="shared" si="368"/>
        <v>0</v>
      </c>
      <c r="SPV462" s="143">
        <f t="shared" si="368"/>
        <v>0</v>
      </c>
      <c r="SPW462" s="143">
        <f t="shared" si="368"/>
        <v>0</v>
      </c>
      <c r="SPX462" s="143">
        <f t="shared" si="368"/>
        <v>0</v>
      </c>
      <c r="SPY462" s="143">
        <f t="shared" si="368"/>
        <v>0</v>
      </c>
      <c r="SPZ462" s="143">
        <f t="shared" si="368"/>
        <v>0</v>
      </c>
      <c r="SQA462" s="143">
        <f t="shared" si="368"/>
        <v>0</v>
      </c>
      <c r="SQB462" s="143">
        <f t="shared" si="368"/>
        <v>0</v>
      </c>
      <c r="SQC462" s="143">
        <f t="shared" si="368"/>
        <v>0</v>
      </c>
      <c r="SQD462" s="143">
        <f t="shared" si="368"/>
        <v>0</v>
      </c>
      <c r="SQE462" s="143">
        <f t="shared" si="368"/>
        <v>0</v>
      </c>
      <c r="SQF462" s="143">
        <f t="shared" si="368"/>
        <v>0</v>
      </c>
      <c r="SQG462" s="143">
        <f t="shared" si="368"/>
        <v>0</v>
      </c>
      <c r="SQH462" s="143">
        <f t="shared" si="368"/>
        <v>0</v>
      </c>
      <c r="SQI462" s="143">
        <f t="shared" si="368"/>
        <v>0</v>
      </c>
      <c r="SQJ462" s="143">
        <f t="shared" si="368"/>
        <v>0</v>
      </c>
      <c r="SQK462" s="143">
        <f t="shared" si="368"/>
        <v>0</v>
      </c>
      <c r="SQL462" s="143">
        <f t="shared" si="368"/>
        <v>0</v>
      </c>
      <c r="SQM462" s="143">
        <f t="shared" si="368"/>
        <v>0</v>
      </c>
      <c r="SQN462" s="143">
        <f t="shared" si="368"/>
        <v>0</v>
      </c>
      <c r="SQO462" s="143">
        <f t="shared" si="368"/>
        <v>0</v>
      </c>
      <c r="SQP462" s="143">
        <f t="shared" si="368"/>
        <v>0</v>
      </c>
      <c r="SQQ462" s="143">
        <f t="shared" si="368"/>
        <v>0</v>
      </c>
      <c r="SQR462" s="143">
        <f t="shared" si="368"/>
        <v>0</v>
      </c>
      <c r="SQS462" s="143">
        <f t="shared" si="368"/>
        <v>0</v>
      </c>
      <c r="SQT462" s="143">
        <f t="shared" si="368"/>
        <v>0</v>
      </c>
      <c r="SQU462" s="143">
        <f t="shared" si="368"/>
        <v>0</v>
      </c>
      <c r="SQV462" s="143">
        <f t="shared" si="368"/>
        <v>0</v>
      </c>
      <c r="SQW462" s="143">
        <f t="shared" si="368"/>
        <v>0</v>
      </c>
      <c r="SQX462" s="143">
        <f t="shared" si="368"/>
        <v>0</v>
      </c>
      <c r="SQY462" s="143">
        <f t="shared" si="368"/>
        <v>0</v>
      </c>
      <c r="SQZ462" s="143">
        <f t="shared" si="368"/>
        <v>0</v>
      </c>
      <c r="SRA462" s="143">
        <f t="shared" si="368"/>
        <v>0</v>
      </c>
      <c r="SRB462" s="143">
        <f t="shared" si="368"/>
        <v>0</v>
      </c>
      <c r="SRC462" s="143">
        <f t="shared" si="368"/>
        <v>0</v>
      </c>
      <c r="SRD462" s="143">
        <f t="shared" si="368"/>
        <v>0</v>
      </c>
      <c r="SRE462" s="143">
        <f t="shared" ref="SRE462:STP462" si="369">SRE438</f>
        <v>0</v>
      </c>
      <c r="SRF462" s="143">
        <f t="shared" si="369"/>
        <v>0</v>
      </c>
      <c r="SRG462" s="143">
        <f t="shared" si="369"/>
        <v>0</v>
      </c>
      <c r="SRH462" s="143">
        <f t="shared" si="369"/>
        <v>0</v>
      </c>
      <c r="SRI462" s="143">
        <f t="shared" si="369"/>
        <v>0</v>
      </c>
      <c r="SRJ462" s="143">
        <f t="shared" si="369"/>
        <v>0</v>
      </c>
      <c r="SRK462" s="143">
        <f t="shared" si="369"/>
        <v>0</v>
      </c>
      <c r="SRL462" s="143">
        <f t="shared" si="369"/>
        <v>0</v>
      </c>
      <c r="SRM462" s="143">
        <f t="shared" si="369"/>
        <v>0</v>
      </c>
      <c r="SRN462" s="143">
        <f t="shared" si="369"/>
        <v>0</v>
      </c>
      <c r="SRO462" s="143">
        <f t="shared" si="369"/>
        <v>0</v>
      </c>
      <c r="SRP462" s="143">
        <f t="shared" si="369"/>
        <v>0</v>
      </c>
      <c r="SRQ462" s="143">
        <f t="shared" si="369"/>
        <v>0</v>
      </c>
      <c r="SRR462" s="143">
        <f t="shared" si="369"/>
        <v>0</v>
      </c>
      <c r="SRS462" s="143">
        <f t="shared" si="369"/>
        <v>0</v>
      </c>
      <c r="SRT462" s="143">
        <f t="shared" si="369"/>
        <v>0</v>
      </c>
      <c r="SRU462" s="143">
        <f t="shared" si="369"/>
        <v>0</v>
      </c>
      <c r="SRV462" s="143">
        <f t="shared" si="369"/>
        <v>0</v>
      </c>
      <c r="SRW462" s="143">
        <f t="shared" si="369"/>
        <v>0</v>
      </c>
      <c r="SRX462" s="143">
        <f t="shared" si="369"/>
        <v>0</v>
      </c>
      <c r="SRY462" s="143">
        <f t="shared" si="369"/>
        <v>0</v>
      </c>
      <c r="SRZ462" s="143">
        <f t="shared" si="369"/>
        <v>0</v>
      </c>
      <c r="SSA462" s="143">
        <f t="shared" si="369"/>
        <v>0</v>
      </c>
      <c r="SSB462" s="143">
        <f t="shared" si="369"/>
        <v>0</v>
      </c>
      <c r="SSC462" s="143">
        <f t="shared" si="369"/>
        <v>0</v>
      </c>
      <c r="SSD462" s="143">
        <f t="shared" si="369"/>
        <v>0</v>
      </c>
      <c r="SSE462" s="143">
        <f t="shared" si="369"/>
        <v>0</v>
      </c>
      <c r="SSF462" s="143">
        <f t="shared" si="369"/>
        <v>0</v>
      </c>
      <c r="SSG462" s="143">
        <f t="shared" si="369"/>
        <v>0</v>
      </c>
      <c r="SSH462" s="143">
        <f t="shared" si="369"/>
        <v>0</v>
      </c>
      <c r="SSI462" s="143">
        <f t="shared" si="369"/>
        <v>0</v>
      </c>
      <c r="SSJ462" s="143">
        <f t="shared" si="369"/>
        <v>0</v>
      </c>
      <c r="SSK462" s="143">
        <f t="shared" si="369"/>
        <v>0</v>
      </c>
      <c r="SSL462" s="143">
        <f t="shared" si="369"/>
        <v>0</v>
      </c>
      <c r="SSM462" s="143">
        <f t="shared" si="369"/>
        <v>0</v>
      </c>
      <c r="SSN462" s="143">
        <f t="shared" si="369"/>
        <v>0</v>
      </c>
      <c r="SSO462" s="143">
        <f t="shared" si="369"/>
        <v>0</v>
      </c>
      <c r="SSP462" s="143">
        <f t="shared" si="369"/>
        <v>0</v>
      </c>
      <c r="SSQ462" s="143">
        <f t="shared" si="369"/>
        <v>0</v>
      </c>
      <c r="SSR462" s="143">
        <f t="shared" si="369"/>
        <v>0</v>
      </c>
      <c r="SSS462" s="143">
        <f t="shared" si="369"/>
        <v>0</v>
      </c>
      <c r="SST462" s="143">
        <f t="shared" si="369"/>
        <v>0</v>
      </c>
      <c r="SSU462" s="143">
        <f t="shared" si="369"/>
        <v>0</v>
      </c>
      <c r="SSV462" s="143">
        <f t="shared" si="369"/>
        <v>0</v>
      </c>
      <c r="SSW462" s="143">
        <f t="shared" si="369"/>
        <v>0</v>
      </c>
      <c r="SSX462" s="143">
        <f t="shared" si="369"/>
        <v>0</v>
      </c>
      <c r="SSY462" s="143">
        <f t="shared" si="369"/>
        <v>0</v>
      </c>
      <c r="SSZ462" s="143">
        <f t="shared" si="369"/>
        <v>0</v>
      </c>
      <c r="STA462" s="143">
        <f t="shared" si="369"/>
        <v>0</v>
      </c>
      <c r="STB462" s="143">
        <f t="shared" si="369"/>
        <v>0</v>
      </c>
      <c r="STC462" s="143">
        <f t="shared" si="369"/>
        <v>0</v>
      </c>
      <c r="STD462" s="143">
        <f t="shared" si="369"/>
        <v>0</v>
      </c>
      <c r="STE462" s="143">
        <f t="shared" si="369"/>
        <v>0</v>
      </c>
      <c r="STF462" s="143">
        <f t="shared" si="369"/>
        <v>0</v>
      </c>
      <c r="STG462" s="143">
        <f t="shared" si="369"/>
        <v>0</v>
      </c>
      <c r="STH462" s="143">
        <f t="shared" si="369"/>
        <v>0</v>
      </c>
      <c r="STI462" s="143">
        <f t="shared" si="369"/>
        <v>0</v>
      </c>
      <c r="STJ462" s="143">
        <f t="shared" si="369"/>
        <v>0</v>
      </c>
      <c r="STK462" s="143">
        <f t="shared" si="369"/>
        <v>0</v>
      </c>
      <c r="STL462" s="143">
        <f t="shared" si="369"/>
        <v>0</v>
      </c>
      <c r="STM462" s="143">
        <f t="shared" si="369"/>
        <v>0</v>
      </c>
      <c r="STN462" s="143">
        <f t="shared" si="369"/>
        <v>0</v>
      </c>
      <c r="STO462" s="143">
        <f t="shared" si="369"/>
        <v>0</v>
      </c>
      <c r="STP462" s="143">
        <f t="shared" si="369"/>
        <v>0</v>
      </c>
      <c r="STQ462" s="143">
        <f t="shared" ref="STQ462:SWB462" si="370">STQ438</f>
        <v>0</v>
      </c>
      <c r="STR462" s="143">
        <f t="shared" si="370"/>
        <v>0</v>
      </c>
      <c r="STS462" s="143">
        <f t="shared" si="370"/>
        <v>0</v>
      </c>
      <c r="STT462" s="143">
        <f t="shared" si="370"/>
        <v>0</v>
      </c>
      <c r="STU462" s="143">
        <f t="shared" si="370"/>
        <v>0</v>
      </c>
      <c r="STV462" s="143">
        <f t="shared" si="370"/>
        <v>0</v>
      </c>
      <c r="STW462" s="143">
        <f t="shared" si="370"/>
        <v>0</v>
      </c>
      <c r="STX462" s="143">
        <f t="shared" si="370"/>
        <v>0</v>
      </c>
      <c r="STY462" s="143">
        <f t="shared" si="370"/>
        <v>0</v>
      </c>
      <c r="STZ462" s="143">
        <f t="shared" si="370"/>
        <v>0</v>
      </c>
      <c r="SUA462" s="143">
        <f t="shared" si="370"/>
        <v>0</v>
      </c>
      <c r="SUB462" s="143">
        <f t="shared" si="370"/>
        <v>0</v>
      </c>
      <c r="SUC462" s="143">
        <f t="shared" si="370"/>
        <v>0</v>
      </c>
      <c r="SUD462" s="143">
        <f t="shared" si="370"/>
        <v>0</v>
      </c>
      <c r="SUE462" s="143">
        <f t="shared" si="370"/>
        <v>0</v>
      </c>
      <c r="SUF462" s="143">
        <f t="shared" si="370"/>
        <v>0</v>
      </c>
      <c r="SUG462" s="143">
        <f t="shared" si="370"/>
        <v>0</v>
      </c>
      <c r="SUH462" s="143">
        <f t="shared" si="370"/>
        <v>0</v>
      </c>
      <c r="SUI462" s="143">
        <f t="shared" si="370"/>
        <v>0</v>
      </c>
      <c r="SUJ462" s="143">
        <f t="shared" si="370"/>
        <v>0</v>
      </c>
      <c r="SUK462" s="143">
        <f t="shared" si="370"/>
        <v>0</v>
      </c>
      <c r="SUL462" s="143">
        <f t="shared" si="370"/>
        <v>0</v>
      </c>
      <c r="SUM462" s="143">
        <f t="shared" si="370"/>
        <v>0</v>
      </c>
      <c r="SUN462" s="143">
        <f t="shared" si="370"/>
        <v>0</v>
      </c>
      <c r="SUO462" s="143">
        <f t="shared" si="370"/>
        <v>0</v>
      </c>
      <c r="SUP462" s="143">
        <f t="shared" si="370"/>
        <v>0</v>
      </c>
      <c r="SUQ462" s="143">
        <f t="shared" si="370"/>
        <v>0</v>
      </c>
      <c r="SUR462" s="143">
        <f t="shared" si="370"/>
        <v>0</v>
      </c>
      <c r="SUS462" s="143">
        <f t="shared" si="370"/>
        <v>0</v>
      </c>
      <c r="SUT462" s="143">
        <f t="shared" si="370"/>
        <v>0</v>
      </c>
      <c r="SUU462" s="143">
        <f t="shared" si="370"/>
        <v>0</v>
      </c>
      <c r="SUV462" s="143">
        <f t="shared" si="370"/>
        <v>0</v>
      </c>
      <c r="SUW462" s="143">
        <f t="shared" si="370"/>
        <v>0</v>
      </c>
      <c r="SUX462" s="143">
        <f t="shared" si="370"/>
        <v>0</v>
      </c>
      <c r="SUY462" s="143">
        <f t="shared" si="370"/>
        <v>0</v>
      </c>
      <c r="SUZ462" s="143">
        <f t="shared" si="370"/>
        <v>0</v>
      </c>
      <c r="SVA462" s="143">
        <f t="shared" si="370"/>
        <v>0</v>
      </c>
      <c r="SVB462" s="143">
        <f t="shared" si="370"/>
        <v>0</v>
      </c>
      <c r="SVC462" s="143">
        <f t="shared" si="370"/>
        <v>0</v>
      </c>
      <c r="SVD462" s="143">
        <f t="shared" si="370"/>
        <v>0</v>
      </c>
      <c r="SVE462" s="143">
        <f t="shared" si="370"/>
        <v>0</v>
      </c>
      <c r="SVF462" s="143">
        <f t="shared" si="370"/>
        <v>0</v>
      </c>
      <c r="SVG462" s="143">
        <f t="shared" si="370"/>
        <v>0</v>
      </c>
      <c r="SVH462" s="143">
        <f t="shared" si="370"/>
        <v>0</v>
      </c>
      <c r="SVI462" s="143">
        <f t="shared" si="370"/>
        <v>0</v>
      </c>
      <c r="SVJ462" s="143">
        <f t="shared" si="370"/>
        <v>0</v>
      </c>
      <c r="SVK462" s="143">
        <f t="shared" si="370"/>
        <v>0</v>
      </c>
      <c r="SVL462" s="143">
        <f t="shared" si="370"/>
        <v>0</v>
      </c>
      <c r="SVM462" s="143">
        <f t="shared" si="370"/>
        <v>0</v>
      </c>
      <c r="SVN462" s="143">
        <f t="shared" si="370"/>
        <v>0</v>
      </c>
      <c r="SVO462" s="143">
        <f t="shared" si="370"/>
        <v>0</v>
      </c>
      <c r="SVP462" s="143">
        <f t="shared" si="370"/>
        <v>0</v>
      </c>
      <c r="SVQ462" s="143">
        <f t="shared" si="370"/>
        <v>0</v>
      </c>
      <c r="SVR462" s="143">
        <f t="shared" si="370"/>
        <v>0</v>
      </c>
      <c r="SVS462" s="143">
        <f t="shared" si="370"/>
        <v>0</v>
      </c>
      <c r="SVT462" s="143">
        <f t="shared" si="370"/>
        <v>0</v>
      </c>
      <c r="SVU462" s="143">
        <f t="shared" si="370"/>
        <v>0</v>
      </c>
      <c r="SVV462" s="143">
        <f t="shared" si="370"/>
        <v>0</v>
      </c>
      <c r="SVW462" s="143">
        <f t="shared" si="370"/>
        <v>0</v>
      </c>
      <c r="SVX462" s="143">
        <f t="shared" si="370"/>
        <v>0</v>
      </c>
      <c r="SVY462" s="143">
        <f t="shared" si="370"/>
        <v>0</v>
      </c>
      <c r="SVZ462" s="143">
        <f t="shared" si="370"/>
        <v>0</v>
      </c>
      <c r="SWA462" s="143">
        <f t="shared" si="370"/>
        <v>0</v>
      </c>
      <c r="SWB462" s="143">
        <f t="shared" si="370"/>
        <v>0</v>
      </c>
      <c r="SWC462" s="143">
        <f t="shared" ref="SWC462:SYN462" si="371">SWC438</f>
        <v>0</v>
      </c>
      <c r="SWD462" s="143">
        <f t="shared" si="371"/>
        <v>0</v>
      </c>
      <c r="SWE462" s="143">
        <f t="shared" si="371"/>
        <v>0</v>
      </c>
      <c r="SWF462" s="143">
        <f t="shared" si="371"/>
        <v>0</v>
      </c>
      <c r="SWG462" s="143">
        <f t="shared" si="371"/>
        <v>0</v>
      </c>
      <c r="SWH462" s="143">
        <f t="shared" si="371"/>
        <v>0</v>
      </c>
      <c r="SWI462" s="143">
        <f t="shared" si="371"/>
        <v>0</v>
      </c>
      <c r="SWJ462" s="143">
        <f t="shared" si="371"/>
        <v>0</v>
      </c>
      <c r="SWK462" s="143">
        <f t="shared" si="371"/>
        <v>0</v>
      </c>
      <c r="SWL462" s="143">
        <f t="shared" si="371"/>
        <v>0</v>
      </c>
      <c r="SWM462" s="143">
        <f t="shared" si="371"/>
        <v>0</v>
      </c>
      <c r="SWN462" s="143">
        <f t="shared" si="371"/>
        <v>0</v>
      </c>
      <c r="SWO462" s="143">
        <f t="shared" si="371"/>
        <v>0</v>
      </c>
      <c r="SWP462" s="143">
        <f t="shared" si="371"/>
        <v>0</v>
      </c>
      <c r="SWQ462" s="143">
        <f t="shared" si="371"/>
        <v>0</v>
      </c>
      <c r="SWR462" s="143">
        <f t="shared" si="371"/>
        <v>0</v>
      </c>
      <c r="SWS462" s="143">
        <f t="shared" si="371"/>
        <v>0</v>
      </c>
      <c r="SWT462" s="143">
        <f t="shared" si="371"/>
        <v>0</v>
      </c>
      <c r="SWU462" s="143">
        <f t="shared" si="371"/>
        <v>0</v>
      </c>
      <c r="SWV462" s="143">
        <f t="shared" si="371"/>
        <v>0</v>
      </c>
      <c r="SWW462" s="143">
        <f t="shared" si="371"/>
        <v>0</v>
      </c>
      <c r="SWX462" s="143">
        <f t="shared" si="371"/>
        <v>0</v>
      </c>
      <c r="SWY462" s="143">
        <f t="shared" si="371"/>
        <v>0</v>
      </c>
      <c r="SWZ462" s="143">
        <f t="shared" si="371"/>
        <v>0</v>
      </c>
      <c r="SXA462" s="143">
        <f t="shared" si="371"/>
        <v>0</v>
      </c>
      <c r="SXB462" s="143">
        <f t="shared" si="371"/>
        <v>0</v>
      </c>
      <c r="SXC462" s="143">
        <f t="shared" si="371"/>
        <v>0</v>
      </c>
      <c r="SXD462" s="143">
        <f t="shared" si="371"/>
        <v>0</v>
      </c>
      <c r="SXE462" s="143">
        <f t="shared" si="371"/>
        <v>0</v>
      </c>
      <c r="SXF462" s="143">
        <f t="shared" si="371"/>
        <v>0</v>
      </c>
      <c r="SXG462" s="143">
        <f t="shared" si="371"/>
        <v>0</v>
      </c>
      <c r="SXH462" s="143">
        <f t="shared" si="371"/>
        <v>0</v>
      </c>
      <c r="SXI462" s="143">
        <f t="shared" si="371"/>
        <v>0</v>
      </c>
      <c r="SXJ462" s="143">
        <f t="shared" si="371"/>
        <v>0</v>
      </c>
      <c r="SXK462" s="143">
        <f t="shared" si="371"/>
        <v>0</v>
      </c>
      <c r="SXL462" s="143">
        <f t="shared" si="371"/>
        <v>0</v>
      </c>
      <c r="SXM462" s="143">
        <f t="shared" si="371"/>
        <v>0</v>
      </c>
      <c r="SXN462" s="143">
        <f t="shared" si="371"/>
        <v>0</v>
      </c>
      <c r="SXO462" s="143">
        <f t="shared" si="371"/>
        <v>0</v>
      </c>
      <c r="SXP462" s="143">
        <f t="shared" si="371"/>
        <v>0</v>
      </c>
      <c r="SXQ462" s="143">
        <f t="shared" si="371"/>
        <v>0</v>
      </c>
      <c r="SXR462" s="143">
        <f t="shared" si="371"/>
        <v>0</v>
      </c>
      <c r="SXS462" s="143">
        <f t="shared" si="371"/>
        <v>0</v>
      </c>
      <c r="SXT462" s="143">
        <f t="shared" si="371"/>
        <v>0</v>
      </c>
      <c r="SXU462" s="143">
        <f t="shared" si="371"/>
        <v>0</v>
      </c>
      <c r="SXV462" s="143">
        <f t="shared" si="371"/>
        <v>0</v>
      </c>
      <c r="SXW462" s="143">
        <f t="shared" si="371"/>
        <v>0</v>
      </c>
      <c r="SXX462" s="143">
        <f t="shared" si="371"/>
        <v>0</v>
      </c>
      <c r="SXY462" s="143">
        <f t="shared" si="371"/>
        <v>0</v>
      </c>
      <c r="SXZ462" s="143">
        <f t="shared" si="371"/>
        <v>0</v>
      </c>
      <c r="SYA462" s="143">
        <f t="shared" si="371"/>
        <v>0</v>
      </c>
      <c r="SYB462" s="143">
        <f t="shared" si="371"/>
        <v>0</v>
      </c>
      <c r="SYC462" s="143">
        <f t="shared" si="371"/>
        <v>0</v>
      </c>
      <c r="SYD462" s="143">
        <f t="shared" si="371"/>
        <v>0</v>
      </c>
      <c r="SYE462" s="143">
        <f t="shared" si="371"/>
        <v>0</v>
      </c>
      <c r="SYF462" s="143">
        <f t="shared" si="371"/>
        <v>0</v>
      </c>
      <c r="SYG462" s="143">
        <f t="shared" si="371"/>
        <v>0</v>
      </c>
      <c r="SYH462" s="143">
        <f t="shared" si="371"/>
        <v>0</v>
      </c>
      <c r="SYI462" s="143">
        <f t="shared" si="371"/>
        <v>0</v>
      </c>
      <c r="SYJ462" s="143">
        <f t="shared" si="371"/>
        <v>0</v>
      </c>
      <c r="SYK462" s="143">
        <f t="shared" si="371"/>
        <v>0</v>
      </c>
      <c r="SYL462" s="143">
        <f t="shared" si="371"/>
        <v>0</v>
      </c>
      <c r="SYM462" s="143">
        <f t="shared" si="371"/>
        <v>0</v>
      </c>
      <c r="SYN462" s="143">
        <f t="shared" si="371"/>
        <v>0</v>
      </c>
      <c r="SYO462" s="143">
        <f t="shared" ref="SYO462:TAZ462" si="372">SYO438</f>
        <v>0</v>
      </c>
      <c r="SYP462" s="143">
        <f t="shared" si="372"/>
        <v>0</v>
      </c>
      <c r="SYQ462" s="143">
        <f t="shared" si="372"/>
        <v>0</v>
      </c>
      <c r="SYR462" s="143">
        <f t="shared" si="372"/>
        <v>0</v>
      </c>
      <c r="SYS462" s="143">
        <f t="shared" si="372"/>
        <v>0</v>
      </c>
      <c r="SYT462" s="143">
        <f t="shared" si="372"/>
        <v>0</v>
      </c>
      <c r="SYU462" s="143">
        <f t="shared" si="372"/>
        <v>0</v>
      </c>
      <c r="SYV462" s="143">
        <f t="shared" si="372"/>
        <v>0</v>
      </c>
      <c r="SYW462" s="143">
        <f t="shared" si="372"/>
        <v>0</v>
      </c>
      <c r="SYX462" s="143">
        <f t="shared" si="372"/>
        <v>0</v>
      </c>
      <c r="SYY462" s="143">
        <f t="shared" si="372"/>
        <v>0</v>
      </c>
      <c r="SYZ462" s="143">
        <f t="shared" si="372"/>
        <v>0</v>
      </c>
      <c r="SZA462" s="143">
        <f t="shared" si="372"/>
        <v>0</v>
      </c>
      <c r="SZB462" s="143">
        <f t="shared" si="372"/>
        <v>0</v>
      </c>
      <c r="SZC462" s="143">
        <f t="shared" si="372"/>
        <v>0</v>
      </c>
      <c r="SZD462" s="143">
        <f t="shared" si="372"/>
        <v>0</v>
      </c>
      <c r="SZE462" s="143">
        <f t="shared" si="372"/>
        <v>0</v>
      </c>
      <c r="SZF462" s="143">
        <f t="shared" si="372"/>
        <v>0</v>
      </c>
      <c r="SZG462" s="143">
        <f t="shared" si="372"/>
        <v>0</v>
      </c>
      <c r="SZH462" s="143">
        <f t="shared" si="372"/>
        <v>0</v>
      </c>
      <c r="SZI462" s="143">
        <f t="shared" si="372"/>
        <v>0</v>
      </c>
      <c r="SZJ462" s="143">
        <f t="shared" si="372"/>
        <v>0</v>
      </c>
      <c r="SZK462" s="143">
        <f t="shared" si="372"/>
        <v>0</v>
      </c>
      <c r="SZL462" s="143">
        <f t="shared" si="372"/>
        <v>0</v>
      </c>
      <c r="SZM462" s="143">
        <f t="shared" si="372"/>
        <v>0</v>
      </c>
      <c r="SZN462" s="143">
        <f t="shared" si="372"/>
        <v>0</v>
      </c>
      <c r="SZO462" s="143">
        <f t="shared" si="372"/>
        <v>0</v>
      </c>
      <c r="SZP462" s="143">
        <f t="shared" si="372"/>
        <v>0</v>
      </c>
      <c r="SZQ462" s="143">
        <f t="shared" si="372"/>
        <v>0</v>
      </c>
      <c r="SZR462" s="143">
        <f t="shared" si="372"/>
        <v>0</v>
      </c>
      <c r="SZS462" s="143">
        <f t="shared" si="372"/>
        <v>0</v>
      </c>
      <c r="SZT462" s="143">
        <f t="shared" si="372"/>
        <v>0</v>
      </c>
      <c r="SZU462" s="143">
        <f t="shared" si="372"/>
        <v>0</v>
      </c>
      <c r="SZV462" s="143">
        <f t="shared" si="372"/>
        <v>0</v>
      </c>
      <c r="SZW462" s="143">
        <f t="shared" si="372"/>
        <v>0</v>
      </c>
      <c r="SZX462" s="143">
        <f t="shared" si="372"/>
        <v>0</v>
      </c>
      <c r="SZY462" s="143">
        <f t="shared" si="372"/>
        <v>0</v>
      </c>
      <c r="SZZ462" s="143">
        <f t="shared" si="372"/>
        <v>0</v>
      </c>
      <c r="TAA462" s="143">
        <f t="shared" si="372"/>
        <v>0</v>
      </c>
      <c r="TAB462" s="143">
        <f t="shared" si="372"/>
        <v>0</v>
      </c>
      <c r="TAC462" s="143">
        <f t="shared" si="372"/>
        <v>0</v>
      </c>
      <c r="TAD462" s="143">
        <f t="shared" si="372"/>
        <v>0</v>
      </c>
      <c r="TAE462" s="143">
        <f t="shared" si="372"/>
        <v>0</v>
      </c>
      <c r="TAF462" s="143">
        <f t="shared" si="372"/>
        <v>0</v>
      </c>
      <c r="TAG462" s="143">
        <f t="shared" si="372"/>
        <v>0</v>
      </c>
      <c r="TAH462" s="143">
        <f t="shared" si="372"/>
        <v>0</v>
      </c>
      <c r="TAI462" s="143">
        <f t="shared" si="372"/>
        <v>0</v>
      </c>
      <c r="TAJ462" s="143">
        <f t="shared" si="372"/>
        <v>0</v>
      </c>
      <c r="TAK462" s="143">
        <f t="shared" si="372"/>
        <v>0</v>
      </c>
      <c r="TAL462" s="143">
        <f t="shared" si="372"/>
        <v>0</v>
      </c>
      <c r="TAM462" s="143">
        <f t="shared" si="372"/>
        <v>0</v>
      </c>
      <c r="TAN462" s="143">
        <f t="shared" si="372"/>
        <v>0</v>
      </c>
      <c r="TAO462" s="143">
        <f t="shared" si="372"/>
        <v>0</v>
      </c>
      <c r="TAP462" s="143">
        <f t="shared" si="372"/>
        <v>0</v>
      </c>
      <c r="TAQ462" s="143">
        <f t="shared" si="372"/>
        <v>0</v>
      </c>
      <c r="TAR462" s="143">
        <f t="shared" si="372"/>
        <v>0</v>
      </c>
      <c r="TAS462" s="143">
        <f t="shared" si="372"/>
        <v>0</v>
      </c>
      <c r="TAT462" s="143">
        <f t="shared" si="372"/>
        <v>0</v>
      </c>
      <c r="TAU462" s="143">
        <f t="shared" si="372"/>
        <v>0</v>
      </c>
      <c r="TAV462" s="143">
        <f t="shared" si="372"/>
        <v>0</v>
      </c>
      <c r="TAW462" s="143">
        <f t="shared" si="372"/>
        <v>0</v>
      </c>
      <c r="TAX462" s="143">
        <f t="shared" si="372"/>
        <v>0</v>
      </c>
      <c r="TAY462" s="143">
        <f t="shared" si="372"/>
        <v>0</v>
      </c>
      <c r="TAZ462" s="143">
        <f t="shared" si="372"/>
        <v>0</v>
      </c>
      <c r="TBA462" s="143">
        <f t="shared" ref="TBA462:TDL462" si="373">TBA438</f>
        <v>0</v>
      </c>
      <c r="TBB462" s="143">
        <f t="shared" si="373"/>
        <v>0</v>
      </c>
      <c r="TBC462" s="143">
        <f t="shared" si="373"/>
        <v>0</v>
      </c>
      <c r="TBD462" s="143">
        <f t="shared" si="373"/>
        <v>0</v>
      </c>
      <c r="TBE462" s="143">
        <f t="shared" si="373"/>
        <v>0</v>
      </c>
      <c r="TBF462" s="143">
        <f t="shared" si="373"/>
        <v>0</v>
      </c>
      <c r="TBG462" s="143">
        <f t="shared" si="373"/>
        <v>0</v>
      </c>
      <c r="TBH462" s="143">
        <f t="shared" si="373"/>
        <v>0</v>
      </c>
      <c r="TBI462" s="143">
        <f t="shared" si="373"/>
        <v>0</v>
      </c>
      <c r="TBJ462" s="143">
        <f t="shared" si="373"/>
        <v>0</v>
      </c>
      <c r="TBK462" s="143">
        <f t="shared" si="373"/>
        <v>0</v>
      </c>
      <c r="TBL462" s="143">
        <f t="shared" si="373"/>
        <v>0</v>
      </c>
      <c r="TBM462" s="143">
        <f t="shared" si="373"/>
        <v>0</v>
      </c>
      <c r="TBN462" s="143">
        <f t="shared" si="373"/>
        <v>0</v>
      </c>
      <c r="TBO462" s="143">
        <f t="shared" si="373"/>
        <v>0</v>
      </c>
      <c r="TBP462" s="143">
        <f t="shared" si="373"/>
        <v>0</v>
      </c>
      <c r="TBQ462" s="143">
        <f t="shared" si="373"/>
        <v>0</v>
      </c>
      <c r="TBR462" s="143">
        <f t="shared" si="373"/>
        <v>0</v>
      </c>
      <c r="TBS462" s="143">
        <f t="shared" si="373"/>
        <v>0</v>
      </c>
      <c r="TBT462" s="143">
        <f t="shared" si="373"/>
        <v>0</v>
      </c>
      <c r="TBU462" s="143">
        <f t="shared" si="373"/>
        <v>0</v>
      </c>
      <c r="TBV462" s="143">
        <f t="shared" si="373"/>
        <v>0</v>
      </c>
      <c r="TBW462" s="143">
        <f t="shared" si="373"/>
        <v>0</v>
      </c>
      <c r="TBX462" s="143">
        <f t="shared" si="373"/>
        <v>0</v>
      </c>
      <c r="TBY462" s="143">
        <f t="shared" si="373"/>
        <v>0</v>
      </c>
      <c r="TBZ462" s="143">
        <f t="shared" si="373"/>
        <v>0</v>
      </c>
      <c r="TCA462" s="143">
        <f t="shared" si="373"/>
        <v>0</v>
      </c>
      <c r="TCB462" s="143">
        <f t="shared" si="373"/>
        <v>0</v>
      </c>
      <c r="TCC462" s="143">
        <f t="shared" si="373"/>
        <v>0</v>
      </c>
      <c r="TCD462" s="143">
        <f t="shared" si="373"/>
        <v>0</v>
      </c>
      <c r="TCE462" s="143">
        <f t="shared" si="373"/>
        <v>0</v>
      </c>
      <c r="TCF462" s="143">
        <f t="shared" si="373"/>
        <v>0</v>
      </c>
      <c r="TCG462" s="143">
        <f t="shared" si="373"/>
        <v>0</v>
      </c>
      <c r="TCH462" s="143">
        <f t="shared" si="373"/>
        <v>0</v>
      </c>
      <c r="TCI462" s="143">
        <f t="shared" si="373"/>
        <v>0</v>
      </c>
      <c r="TCJ462" s="143">
        <f t="shared" si="373"/>
        <v>0</v>
      </c>
      <c r="TCK462" s="143">
        <f t="shared" si="373"/>
        <v>0</v>
      </c>
      <c r="TCL462" s="143">
        <f t="shared" si="373"/>
        <v>0</v>
      </c>
      <c r="TCM462" s="143">
        <f t="shared" si="373"/>
        <v>0</v>
      </c>
      <c r="TCN462" s="143">
        <f t="shared" si="373"/>
        <v>0</v>
      </c>
      <c r="TCO462" s="143">
        <f t="shared" si="373"/>
        <v>0</v>
      </c>
      <c r="TCP462" s="143">
        <f t="shared" si="373"/>
        <v>0</v>
      </c>
      <c r="TCQ462" s="143">
        <f t="shared" si="373"/>
        <v>0</v>
      </c>
      <c r="TCR462" s="143">
        <f t="shared" si="373"/>
        <v>0</v>
      </c>
      <c r="TCS462" s="143">
        <f t="shared" si="373"/>
        <v>0</v>
      </c>
      <c r="TCT462" s="143">
        <f t="shared" si="373"/>
        <v>0</v>
      </c>
      <c r="TCU462" s="143">
        <f t="shared" si="373"/>
        <v>0</v>
      </c>
      <c r="TCV462" s="143">
        <f t="shared" si="373"/>
        <v>0</v>
      </c>
      <c r="TCW462" s="143">
        <f t="shared" si="373"/>
        <v>0</v>
      </c>
      <c r="TCX462" s="143">
        <f t="shared" si="373"/>
        <v>0</v>
      </c>
      <c r="TCY462" s="143">
        <f t="shared" si="373"/>
        <v>0</v>
      </c>
      <c r="TCZ462" s="143">
        <f t="shared" si="373"/>
        <v>0</v>
      </c>
      <c r="TDA462" s="143">
        <f t="shared" si="373"/>
        <v>0</v>
      </c>
      <c r="TDB462" s="143">
        <f t="shared" si="373"/>
        <v>0</v>
      </c>
      <c r="TDC462" s="143">
        <f t="shared" si="373"/>
        <v>0</v>
      </c>
      <c r="TDD462" s="143">
        <f t="shared" si="373"/>
        <v>0</v>
      </c>
      <c r="TDE462" s="143">
        <f t="shared" si="373"/>
        <v>0</v>
      </c>
      <c r="TDF462" s="143">
        <f t="shared" si="373"/>
        <v>0</v>
      </c>
      <c r="TDG462" s="143">
        <f t="shared" si="373"/>
        <v>0</v>
      </c>
      <c r="TDH462" s="143">
        <f t="shared" si="373"/>
        <v>0</v>
      </c>
      <c r="TDI462" s="143">
        <f t="shared" si="373"/>
        <v>0</v>
      </c>
      <c r="TDJ462" s="143">
        <f t="shared" si="373"/>
        <v>0</v>
      </c>
      <c r="TDK462" s="143">
        <f t="shared" si="373"/>
        <v>0</v>
      </c>
      <c r="TDL462" s="143">
        <f t="shared" si="373"/>
        <v>0</v>
      </c>
      <c r="TDM462" s="143">
        <f t="shared" ref="TDM462:TFX462" si="374">TDM438</f>
        <v>0</v>
      </c>
      <c r="TDN462" s="143">
        <f t="shared" si="374"/>
        <v>0</v>
      </c>
      <c r="TDO462" s="143">
        <f t="shared" si="374"/>
        <v>0</v>
      </c>
      <c r="TDP462" s="143">
        <f t="shared" si="374"/>
        <v>0</v>
      </c>
      <c r="TDQ462" s="143">
        <f t="shared" si="374"/>
        <v>0</v>
      </c>
      <c r="TDR462" s="143">
        <f t="shared" si="374"/>
        <v>0</v>
      </c>
      <c r="TDS462" s="143">
        <f t="shared" si="374"/>
        <v>0</v>
      </c>
      <c r="TDT462" s="143">
        <f t="shared" si="374"/>
        <v>0</v>
      </c>
      <c r="TDU462" s="143">
        <f t="shared" si="374"/>
        <v>0</v>
      </c>
      <c r="TDV462" s="143">
        <f t="shared" si="374"/>
        <v>0</v>
      </c>
      <c r="TDW462" s="143">
        <f t="shared" si="374"/>
        <v>0</v>
      </c>
      <c r="TDX462" s="143">
        <f t="shared" si="374"/>
        <v>0</v>
      </c>
      <c r="TDY462" s="143">
        <f t="shared" si="374"/>
        <v>0</v>
      </c>
      <c r="TDZ462" s="143">
        <f t="shared" si="374"/>
        <v>0</v>
      </c>
      <c r="TEA462" s="143">
        <f t="shared" si="374"/>
        <v>0</v>
      </c>
      <c r="TEB462" s="143">
        <f t="shared" si="374"/>
        <v>0</v>
      </c>
      <c r="TEC462" s="143">
        <f t="shared" si="374"/>
        <v>0</v>
      </c>
      <c r="TED462" s="143">
        <f t="shared" si="374"/>
        <v>0</v>
      </c>
      <c r="TEE462" s="143">
        <f t="shared" si="374"/>
        <v>0</v>
      </c>
      <c r="TEF462" s="143">
        <f t="shared" si="374"/>
        <v>0</v>
      </c>
      <c r="TEG462" s="143">
        <f t="shared" si="374"/>
        <v>0</v>
      </c>
      <c r="TEH462" s="143">
        <f t="shared" si="374"/>
        <v>0</v>
      </c>
      <c r="TEI462" s="143">
        <f t="shared" si="374"/>
        <v>0</v>
      </c>
      <c r="TEJ462" s="143">
        <f t="shared" si="374"/>
        <v>0</v>
      </c>
      <c r="TEK462" s="143">
        <f t="shared" si="374"/>
        <v>0</v>
      </c>
      <c r="TEL462" s="143">
        <f t="shared" si="374"/>
        <v>0</v>
      </c>
      <c r="TEM462" s="143">
        <f t="shared" si="374"/>
        <v>0</v>
      </c>
      <c r="TEN462" s="143">
        <f t="shared" si="374"/>
        <v>0</v>
      </c>
      <c r="TEO462" s="143">
        <f t="shared" si="374"/>
        <v>0</v>
      </c>
      <c r="TEP462" s="143">
        <f t="shared" si="374"/>
        <v>0</v>
      </c>
      <c r="TEQ462" s="143">
        <f t="shared" si="374"/>
        <v>0</v>
      </c>
      <c r="TER462" s="143">
        <f t="shared" si="374"/>
        <v>0</v>
      </c>
      <c r="TES462" s="143">
        <f t="shared" si="374"/>
        <v>0</v>
      </c>
      <c r="TET462" s="143">
        <f t="shared" si="374"/>
        <v>0</v>
      </c>
      <c r="TEU462" s="143">
        <f t="shared" si="374"/>
        <v>0</v>
      </c>
      <c r="TEV462" s="143">
        <f t="shared" si="374"/>
        <v>0</v>
      </c>
      <c r="TEW462" s="143">
        <f t="shared" si="374"/>
        <v>0</v>
      </c>
      <c r="TEX462" s="143">
        <f t="shared" si="374"/>
        <v>0</v>
      </c>
      <c r="TEY462" s="143">
        <f t="shared" si="374"/>
        <v>0</v>
      </c>
      <c r="TEZ462" s="143">
        <f t="shared" si="374"/>
        <v>0</v>
      </c>
      <c r="TFA462" s="143">
        <f t="shared" si="374"/>
        <v>0</v>
      </c>
      <c r="TFB462" s="143">
        <f t="shared" si="374"/>
        <v>0</v>
      </c>
      <c r="TFC462" s="143">
        <f t="shared" si="374"/>
        <v>0</v>
      </c>
      <c r="TFD462" s="143">
        <f t="shared" si="374"/>
        <v>0</v>
      </c>
      <c r="TFE462" s="143">
        <f t="shared" si="374"/>
        <v>0</v>
      </c>
      <c r="TFF462" s="143">
        <f t="shared" si="374"/>
        <v>0</v>
      </c>
      <c r="TFG462" s="143">
        <f t="shared" si="374"/>
        <v>0</v>
      </c>
      <c r="TFH462" s="143">
        <f t="shared" si="374"/>
        <v>0</v>
      </c>
      <c r="TFI462" s="143">
        <f t="shared" si="374"/>
        <v>0</v>
      </c>
      <c r="TFJ462" s="143">
        <f t="shared" si="374"/>
        <v>0</v>
      </c>
      <c r="TFK462" s="143">
        <f t="shared" si="374"/>
        <v>0</v>
      </c>
      <c r="TFL462" s="143">
        <f t="shared" si="374"/>
        <v>0</v>
      </c>
      <c r="TFM462" s="143">
        <f t="shared" si="374"/>
        <v>0</v>
      </c>
      <c r="TFN462" s="143">
        <f t="shared" si="374"/>
        <v>0</v>
      </c>
      <c r="TFO462" s="143">
        <f t="shared" si="374"/>
        <v>0</v>
      </c>
      <c r="TFP462" s="143">
        <f t="shared" si="374"/>
        <v>0</v>
      </c>
      <c r="TFQ462" s="143">
        <f t="shared" si="374"/>
        <v>0</v>
      </c>
      <c r="TFR462" s="143">
        <f t="shared" si="374"/>
        <v>0</v>
      </c>
      <c r="TFS462" s="143">
        <f t="shared" si="374"/>
        <v>0</v>
      </c>
      <c r="TFT462" s="143">
        <f t="shared" si="374"/>
        <v>0</v>
      </c>
      <c r="TFU462" s="143">
        <f t="shared" si="374"/>
        <v>0</v>
      </c>
      <c r="TFV462" s="143">
        <f t="shared" si="374"/>
        <v>0</v>
      </c>
      <c r="TFW462" s="143">
        <f t="shared" si="374"/>
        <v>0</v>
      </c>
      <c r="TFX462" s="143">
        <f t="shared" si="374"/>
        <v>0</v>
      </c>
      <c r="TFY462" s="143">
        <f t="shared" ref="TFY462:TIJ462" si="375">TFY438</f>
        <v>0</v>
      </c>
      <c r="TFZ462" s="143">
        <f t="shared" si="375"/>
        <v>0</v>
      </c>
      <c r="TGA462" s="143">
        <f t="shared" si="375"/>
        <v>0</v>
      </c>
      <c r="TGB462" s="143">
        <f t="shared" si="375"/>
        <v>0</v>
      </c>
      <c r="TGC462" s="143">
        <f t="shared" si="375"/>
        <v>0</v>
      </c>
      <c r="TGD462" s="143">
        <f t="shared" si="375"/>
        <v>0</v>
      </c>
      <c r="TGE462" s="143">
        <f t="shared" si="375"/>
        <v>0</v>
      </c>
      <c r="TGF462" s="143">
        <f t="shared" si="375"/>
        <v>0</v>
      </c>
      <c r="TGG462" s="143">
        <f t="shared" si="375"/>
        <v>0</v>
      </c>
      <c r="TGH462" s="143">
        <f t="shared" si="375"/>
        <v>0</v>
      </c>
      <c r="TGI462" s="143">
        <f t="shared" si="375"/>
        <v>0</v>
      </c>
      <c r="TGJ462" s="143">
        <f t="shared" si="375"/>
        <v>0</v>
      </c>
      <c r="TGK462" s="143">
        <f t="shared" si="375"/>
        <v>0</v>
      </c>
      <c r="TGL462" s="143">
        <f t="shared" si="375"/>
        <v>0</v>
      </c>
      <c r="TGM462" s="143">
        <f t="shared" si="375"/>
        <v>0</v>
      </c>
      <c r="TGN462" s="143">
        <f t="shared" si="375"/>
        <v>0</v>
      </c>
      <c r="TGO462" s="143">
        <f t="shared" si="375"/>
        <v>0</v>
      </c>
      <c r="TGP462" s="143">
        <f t="shared" si="375"/>
        <v>0</v>
      </c>
      <c r="TGQ462" s="143">
        <f t="shared" si="375"/>
        <v>0</v>
      </c>
      <c r="TGR462" s="143">
        <f t="shared" si="375"/>
        <v>0</v>
      </c>
      <c r="TGS462" s="143">
        <f t="shared" si="375"/>
        <v>0</v>
      </c>
      <c r="TGT462" s="143">
        <f t="shared" si="375"/>
        <v>0</v>
      </c>
      <c r="TGU462" s="143">
        <f t="shared" si="375"/>
        <v>0</v>
      </c>
      <c r="TGV462" s="143">
        <f t="shared" si="375"/>
        <v>0</v>
      </c>
      <c r="TGW462" s="143">
        <f t="shared" si="375"/>
        <v>0</v>
      </c>
      <c r="TGX462" s="143">
        <f t="shared" si="375"/>
        <v>0</v>
      </c>
      <c r="TGY462" s="143">
        <f t="shared" si="375"/>
        <v>0</v>
      </c>
      <c r="TGZ462" s="143">
        <f t="shared" si="375"/>
        <v>0</v>
      </c>
      <c r="THA462" s="143">
        <f t="shared" si="375"/>
        <v>0</v>
      </c>
      <c r="THB462" s="143">
        <f t="shared" si="375"/>
        <v>0</v>
      </c>
      <c r="THC462" s="143">
        <f t="shared" si="375"/>
        <v>0</v>
      </c>
      <c r="THD462" s="143">
        <f t="shared" si="375"/>
        <v>0</v>
      </c>
      <c r="THE462" s="143">
        <f t="shared" si="375"/>
        <v>0</v>
      </c>
      <c r="THF462" s="143">
        <f t="shared" si="375"/>
        <v>0</v>
      </c>
      <c r="THG462" s="143">
        <f t="shared" si="375"/>
        <v>0</v>
      </c>
      <c r="THH462" s="143">
        <f t="shared" si="375"/>
        <v>0</v>
      </c>
      <c r="THI462" s="143">
        <f t="shared" si="375"/>
        <v>0</v>
      </c>
      <c r="THJ462" s="143">
        <f t="shared" si="375"/>
        <v>0</v>
      </c>
      <c r="THK462" s="143">
        <f t="shared" si="375"/>
        <v>0</v>
      </c>
      <c r="THL462" s="143">
        <f t="shared" si="375"/>
        <v>0</v>
      </c>
      <c r="THM462" s="143">
        <f t="shared" si="375"/>
        <v>0</v>
      </c>
      <c r="THN462" s="143">
        <f t="shared" si="375"/>
        <v>0</v>
      </c>
      <c r="THO462" s="143">
        <f t="shared" si="375"/>
        <v>0</v>
      </c>
      <c r="THP462" s="143">
        <f t="shared" si="375"/>
        <v>0</v>
      </c>
      <c r="THQ462" s="143">
        <f t="shared" si="375"/>
        <v>0</v>
      </c>
      <c r="THR462" s="143">
        <f t="shared" si="375"/>
        <v>0</v>
      </c>
      <c r="THS462" s="143">
        <f t="shared" si="375"/>
        <v>0</v>
      </c>
      <c r="THT462" s="143">
        <f t="shared" si="375"/>
        <v>0</v>
      </c>
      <c r="THU462" s="143">
        <f t="shared" si="375"/>
        <v>0</v>
      </c>
      <c r="THV462" s="143">
        <f t="shared" si="375"/>
        <v>0</v>
      </c>
      <c r="THW462" s="143">
        <f t="shared" si="375"/>
        <v>0</v>
      </c>
      <c r="THX462" s="143">
        <f t="shared" si="375"/>
        <v>0</v>
      </c>
      <c r="THY462" s="143">
        <f t="shared" si="375"/>
        <v>0</v>
      </c>
      <c r="THZ462" s="143">
        <f t="shared" si="375"/>
        <v>0</v>
      </c>
      <c r="TIA462" s="143">
        <f t="shared" si="375"/>
        <v>0</v>
      </c>
      <c r="TIB462" s="143">
        <f t="shared" si="375"/>
        <v>0</v>
      </c>
      <c r="TIC462" s="143">
        <f t="shared" si="375"/>
        <v>0</v>
      </c>
      <c r="TID462" s="143">
        <f t="shared" si="375"/>
        <v>0</v>
      </c>
      <c r="TIE462" s="143">
        <f t="shared" si="375"/>
        <v>0</v>
      </c>
      <c r="TIF462" s="143">
        <f t="shared" si="375"/>
        <v>0</v>
      </c>
      <c r="TIG462" s="143">
        <f t="shared" si="375"/>
        <v>0</v>
      </c>
      <c r="TIH462" s="143">
        <f t="shared" si="375"/>
        <v>0</v>
      </c>
      <c r="TII462" s="143">
        <f t="shared" si="375"/>
        <v>0</v>
      </c>
      <c r="TIJ462" s="143">
        <f t="shared" si="375"/>
        <v>0</v>
      </c>
      <c r="TIK462" s="143">
        <f t="shared" ref="TIK462:TKV462" si="376">TIK438</f>
        <v>0</v>
      </c>
      <c r="TIL462" s="143">
        <f t="shared" si="376"/>
        <v>0</v>
      </c>
      <c r="TIM462" s="143">
        <f t="shared" si="376"/>
        <v>0</v>
      </c>
      <c r="TIN462" s="143">
        <f t="shared" si="376"/>
        <v>0</v>
      </c>
      <c r="TIO462" s="143">
        <f t="shared" si="376"/>
        <v>0</v>
      </c>
      <c r="TIP462" s="143">
        <f t="shared" si="376"/>
        <v>0</v>
      </c>
      <c r="TIQ462" s="143">
        <f t="shared" si="376"/>
        <v>0</v>
      </c>
      <c r="TIR462" s="143">
        <f t="shared" si="376"/>
        <v>0</v>
      </c>
      <c r="TIS462" s="143">
        <f t="shared" si="376"/>
        <v>0</v>
      </c>
      <c r="TIT462" s="143">
        <f t="shared" si="376"/>
        <v>0</v>
      </c>
      <c r="TIU462" s="143">
        <f t="shared" si="376"/>
        <v>0</v>
      </c>
      <c r="TIV462" s="143">
        <f t="shared" si="376"/>
        <v>0</v>
      </c>
      <c r="TIW462" s="143">
        <f t="shared" si="376"/>
        <v>0</v>
      </c>
      <c r="TIX462" s="143">
        <f t="shared" si="376"/>
        <v>0</v>
      </c>
      <c r="TIY462" s="143">
        <f t="shared" si="376"/>
        <v>0</v>
      </c>
      <c r="TIZ462" s="143">
        <f t="shared" si="376"/>
        <v>0</v>
      </c>
      <c r="TJA462" s="143">
        <f t="shared" si="376"/>
        <v>0</v>
      </c>
      <c r="TJB462" s="143">
        <f t="shared" si="376"/>
        <v>0</v>
      </c>
      <c r="TJC462" s="143">
        <f t="shared" si="376"/>
        <v>0</v>
      </c>
      <c r="TJD462" s="143">
        <f t="shared" si="376"/>
        <v>0</v>
      </c>
      <c r="TJE462" s="143">
        <f t="shared" si="376"/>
        <v>0</v>
      </c>
      <c r="TJF462" s="143">
        <f t="shared" si="376"/>
        <v>0</v>
      </c>
      <c r="TJG462" s="143">
        <f t="shared" si="376"/>
        <v>0</v>
      </c>
      <c r="TJH462" s="143">
        <f t="shared" si="376"/>
        <v>0</v>
      </c>
      <c r="TJI462" s="143">
        <f t="shared" si="376"/>
        <v>0</v>
      </c>
      <c r="TJJ462" s="143">
        <f t="shared" si="376"/>
        <v>0</v>
      </c>
      <c r="TJK462" s="143">
        <f t="shared" si="376"/>
        <v>0</v>
      </c>
      <c r="TJL462" s="143">
        <f t="shared" si="376"/>
        <v>0</v>
      </c>
      <c r="TJM462" s="143">
        <f t="shared" si="376"/>
        <v>0</v>
      </c>
      <c r="TJN462" s="143">
        <f t="shared" si="376"/>
        <v>0</v>
      </c>
      <c r="TJO462" s="143">
        <f t="shared" si="376"/>
        <v>0</v>
      </c>
      <c r="TJP462" s="143">
        <f t="shared" si="376"/>
        <v>0</v>
      </c>
      <c r="TJQ462" s="143">
        <f t="shared" si="376"/>
        <v>0</v>
      </c>
      <c r="TJR462" s="143">
        <f t="shared" si="376"/>
        <v>0</v>
      </c>
      <c r="TJS462" s="143">
        <f t="shared" si="376"/>
        <v>0</v>
      </c>
      <c r="TJT462" s="143">
        <f t="shared" si="376"/>
        <v>0</v>
      </c>
      <c r="TJU462" s="143">
        <f t="shared" si="376"/>
        <v>0</v>
      </c>
      <c r="TJV462" s="143">
        <f t="shared" si="376"/>
        <v>0</v>
      </c>
      <c r="TJW462" s="143">
        <f t="shared" si="376"/>
        <v>0</v>
      </c>
      <c r="TJX462" s="143">
        <f t="shared" si="376"/>
        <v>0</v>
      </c>
      <c r="TJY462" s="143">
        <f t="shared" si="376"/>
        <v>0</v>
      </c>
      <c r="TJZ462" s="143">
        <f t="shared" si="376"/>
        <v>0</v>
      </c>
      <c r="TKA462" s="143">
        <f t="shared" si="376"/>
        <v>0</v>
      </c>
      <c r="TKB462" s="143">
        <f t="shared" si="376"/>
        <v>0</v>
      </c>
      <c r="TKC462" s="143">
        <f t="shared" si="376"/>
        <v>0</v>
      </c>
      <c r="TKD462" s="143">
        <f t="shared" si="376"/>
        <v>0</v>
      </c>
      <c r="TKE462" s="143">
        <f t="shared" si="376"/>
        <v>0</v>
      </c>
      <c r="TKF462" s="143">
        <f t="shared" si="376"/>
        <v>0</v>
      </c>
      <c r="TKG462" s="143">
        <f t="shared" si="376"/>
        <v>0</v>
      </c>
      <c r="TKH462" s="143">
        <f t="shared" si="376"/>
        <v>0</v>
      </c>
      <c r="TKI462" s="143">
        <f t="shared" si="376"/>
        <v>0</v>
      </c>
      <c r="TKJ462" s="143">
        <f t="shared" si="376"/>
        <v>0</v>
      </c>
      <c r="TKK462" s="143">
        <f t="shared" si="376"/>
        <v>0</v>
      </c>
      <c r="TKL462" s="143">
        <f t="shared" si="376"/>
        <v>0</v>
      </c>
      <c r="TKM462" s="143">
        <f t="shared" si="376"/>
        <v>0</v>
      </c>
      <c r="TKN462" s="143">
        <f t="shared" si="376"/>
        <v>0</v>
      </c>
      <c r="TKO462" s="143">
        <f t="shared" si="376"/>
        <v>0</v>
      </c>
      <c r="TKP462" s="143">
        <f t="shared" si="376"/>
        <v>0</v>
      </c>
      <c r="TKQ462" s="143">
        <f t="shared" si="376"/>
        <v>0</v>
      </c>
      <c r="TKR462" s="143">
        <f t="shared" si="376"/>
        <v>0</v>
      </c>
      <c r="TKS462" s="143">
        <f t="shared" si="376"/>
        <v>0</v>
      </c>
      <c r="TKT462" s="143">
        <f t="shared" si="376"/>
        <v>0</v>
      </c>
      <c r="TKU462" s="143">
        <f t="shared" si="376"/>
        <v>0</v>
      </c>
      <c r="TKV462" s="143">
        <f t="shared" si="376"/>
        <v>0</v>
      </c>
      <c r="TKW462" s="143">
        <f t="shared" ref="TKW462:TNH462" si="377">TKW438</f>
        <v>0</v>
      </c>
      <c r="TKX462" s="143">
        <f t="shared" si="377"/>
        <v>0</v>
      </c>
      <c r="TKY462" s="143">
        <f t="shared" si="377"/>
        <v>0</v>
      </c>
      <c r="TKZ462" s="143">
        <f t="shared" si="377"/>
        <v>0</v>
      </c>
      <c r="TLA462" s="143">
        <f t="shared" si="377"/>
        <v>0</v>
      </c>
      <c r="TLB462" s="143">
        <f t="shared" si="377"/>
        <v>0</v>
      </c>
      <c r="TLC462" s="143">
        <f t="shared" si="377"/>
        <v>0</v>
      </c>
      <c r="TLD462" s="143">
        <f t="shared" si="377"/>
        <v>0</v>
      </c>
      <c r="TLE462" s="143">
        <f t="shared" si="377"/>
        <v>0</v>
      </c>
      <c r="TLF462" s="143">
        <f t="shared" si="377"/>
        <v>0</v>
      </c>
      <c r="TLG462" s="143">
        <f t="shared" si="377"/>
        <v>0</v>
      </c>
      <c r="TLH462" s="143">
        <f t="shared" si="377"/>
        <v>0</v>
      </c>
      <c r="TLI462" s="143">
        <f t="shared" si="377"/>
        <v>0</v>
      </c>
      <c r="TLJ462" s="143">
        <f t="shared" si="377"/>
        <v>0</v>
      </c>
      <c r="TLK462" s="143">
        <f t="shared" si="377"/>
        <v>0</v>
      </c>
      <c r="TLL462" s="143">
        <f t="shared" si="377"/>
        <v>0</v>
      </c>
      <c r="TLM462" s="143">
        <f t="shared" si="377"/>
        <v>0</v>
      </c>
      <c r="TLN462" s="143">
        <f t="shared" si="377"/>
        <v>0</v>
      </c>
      <c r="TLO462" s="143">
        <f t="shared" si="377"/>
        <v>0</v>
      </c>
      <c r="TLP462" s="143">
        <f t="shared" si="377"/>
        <v>0</v>
      </c>
      <c r="TLQ462" s="143">
        <f t="shared" si="377"/>
        <v>0</v>
      </c>
      <c r="TLR462" s="143">
        <f t="shared" si="377"/>
        <v>0</v>
      </c>
      <c r="TLS462" s="143">
        <f t="shared" si="377"/>
        <v>0</v>
      </c>
      <c r="TLT462" s="143">
        <f t="shared" si="377"/>
        <v>0</v>
      </c>
      <c r="TLU462" s="143">
        <f t="shared" si="377"/>
        <v>0</v>
      </c>
      <c r="TLV462" s="143">
        <f t="shared" si="377"/>
        <v>0</v>
      </c>
      <c r="TLW462" s="143">
        <f t="shared" si="377"/>
        <v>0</v>
      </c>
      <c r="TLX462" s="143">
        <f t="shared" si="377"/>
        <v>0</v>
      </c>
      <c r="TLY462" s="143">
        <f t="shared" si="377"/>
        <v>0</v>
      </c>
      <c r="TLZ462" s="143">
        <f t="shared" si="377"/>
        <v>0</v>
      </c>
      <c r="TMA462" s="143">
        <f t="shared" si="377"/>
        <v>0</v>
      </c>
      <c r="TMB462" s="143">
        <f t="shared" si="377"/>
        <v>0</v>
      </c>
      <c r="TMC462" s="143">
        <f t="shared" si="377"/>
        <v>0</v>
      </c>
      <c r="TMD462" s="143">
        <f t="shared" si="377"/>
        <v>0</v>
      </c>
      <c r="TME462" s="143">
        <f t="shared" si="377"/>
        <v>0</v>
      </c>
      <c r="TMF462" s="143">
        <f t="shared" si="377"/>
        <v>0</v>
      </c>
      <c r="TMG462" s="143">
        <f t="shared" si="377"/>
        <v>0</v>
      </c>
      <c r="TMH462" s="143">
        <f t="shared" si="377"/>
        <v>0</v>
      </c>
      <c r="TMI462" s="143">
        <f t="shared" si="377"/>
        <v>0</v>
      </c>
      <c r="TMJ462" s="143">
        <f t="shared" si="377"/>
        <v>0</v>
      </c>
      <c r="TMK462" s="143">
        <f t="shared" si="377"/>
        <v>0</v>
      </c>
      <c r="TML462" s="143">
        <f t="shared" si="377"/>
        <v>0</v>
      </c>
      <c r="TMM462" s="143">
        <f t="shared" si="377"/>
        <v>0</v>
      </c>
      <c r="TMN462" s="143">
        <f t="shared" si="377"/>
        <v>0</v>
      </c>
      <c r="TMO462" s="143">
        <f t="shared" si="377"/>
        <v>0</v>
      </c>
      <c r="TMP462" s="143">
        <f t="shared" si="377"/>
        <v>0</v>
      </c>
      <c r="TMQ462" s="143">
        <f t="shared" si="377"/>
        <v>0</v>
      </c>
      <c r="TMR462" s="143">
        <f t="shared" si="377"/>
        <v>0</v>
      </c>
      <c r="TMS462" s="143">
        <f t="shared" si="377"/>
        <v>0</v>
      </c>
      <c r="TMT462" s="143">
        <f t="shared" si="377"/>
        <v>0</v>
      </c>
      <c r="TMU462" s="143">
        <f t="shared" si="377"/>
        <v>0</v>
      </c>
      <c r="TMV462" s="143">
        <f t="shared" si="377"/>
        <v>0</v>
      </c>
      <c r="TMW462" s="143">
        <f t="shared" si="377"/>
        <v>0</v>
      </c>
      <c r="TMX462" s="143">
        <f t="shared" si="377"/>
        <v>0</v>
      </c>
      <c r="TMY462" s="143">
        <f t="shared" si="377"/>
        <v>0</v>
      </c>
      <c r="TMZ462" s="143">
        <f t="shared" si="377"/>
        <v>0</v>
      </c>
      <c r="TNA462" s="143">
        <f t="shared" si="377"/>
        <v>0</v>
      </c>
      <c r="TNB462" s="143">
        <f t="shared" si="377"/>
        <v>0</v>
      </c>
      <c r="TNC462" s="143">
        <f t="shared" si="377"/>
        <v>0</v>
      </c>
      <c r="TND462" s="143">
        <f t="shared" si="377"/>
        <v>0</v>
      </c>
      <c r="TNE462" s="143">
        <f t="shared" si="377"/>
        <v>0</v>
      </c>
      <c r="TNF462" s="143">
        <f t="shared" si="377"/>
        <v>0</v>
      </c>
      <c r="TNG462" s="143">
        <f t="shared" si="377"/>
        <v>0</v>
      </c>
      <c r="TNH462" s="143">
        <f t="shared" si="377"/>
        <v>0</v>
      </c>
      <c r="TNI462" s="143">
        <f t="shared" ref="TNI462:TPT462" si="378">TNI438</f>
        <v>0</v>
      </c>
      <c r="TNJ462" s="143">
        <f t="shared" si="378"/>
        <v>0</v>
      </c>
      <c r="TNK462" s="143">
        <f t="shared" si="378"/>
        <v>0</v>
      </c>
      <c r="TNL462" s="143">
        <f t="shared" si="378"/>
        <v>0</v>
      </c>
      <c r="TNM462" s="143">
        <f t="shared" si="378"/>
        <v>0</v>
      </c>
      <c r="TNN462" s="143">
        <f t="shared" si="378"/>
        <v>0</v>
      </c>
      <c r="TNO462" s="143">
        <f t="shared" si="378"/>
        <v>0</v>
      </c>
      <c r="TNP462" s="143">
        <f t="shared" si="378"/>
        <v>0</v>
      </c>
      <c r="TNQ462" s="143">
        <f t="shared" si="378"/>
        <v>0</v>
      </c>
      <c r="TNR462" s="143">
        <f t="shared" si="378"/>
        <v>0</v>
      </c>
      <c r="TNS462" s="143">
        <f t="shared" si="378"/>
        <v>0</v>
      </c>
      <c r="TNT462" s="143">
        <f t="shared" si="378"/>
        <v>0</v>
      </c>
      <c r="TNU462" s="143">
        <f t="shared" si="378"/>
        <v>0</v>
      </c>
      <c r="TNV462" s="143">
        <f t="shared" si="378"/>
        <v>0</v>
      </c>
      <c r="TNW462" s="143">
        <f t="shared" si="378"/>
        <v>0</v>
      </c>
      <c r="TNX462" s="143">
        <f t="shared" si="378"/>
        <v>0</v>
      </c>
      <c r="TNY462" s="143">
        <f t="shared" si="378"/>
        <v>0</v>
      </c>
      <c r="TNZ462" s="143">
        <f t="shared" si="378"/>
        <v>0</v>
      </c>
      <c r="TOA462" s="143">
        <f t="shared" si="378"/>
        <v>0</v>
      </c>
      <c r="TOB462" s="143">
        <f t="shared" si="378"/>
        <v>0</v>
      </c>
      <c r="TOC462" s="143">
        <f t="shared" si="378"/>
        <v>0</v>
      </c>
      <c r="TOD462" s="143">
        <f t="shared" si="378"/>
        <v>0</v>
      </c>
      <c r="TOE462" s="143">
        <f t="shared" si="378"/>
        <v>0</v>
      </c>
      <c r="TOF462" s="143">
        <f t="shared" si="378"/>
        <v>0</v>
      </c>
      <c r="TOG462" s="143">
        <f t="shared" si="378"/>
        <v>0</v>
      </c>
      <c r="TOH462" s="143">
        <f t="shared" si="378"/>
        <v>0</v>
      </c>
      <c r="TOI462" s="143">
        <f t="shared" si="378"/>
        <v>0</v>
      </c>
      <c r="TOJ462" s="143">
        <f t="shared" si="378"/>
        <v>0</v>
      </c>
      <c r="TOK462" s="143">
        <f t="shared" si="378"/>
        <v>0</v>
      </c>
      <c r="TOL462" s="143">
        <f t="shared" si="378"/>
        <v>0</v>
      </c>
      <c r="TOM462" s="143">
        <f t="shared" si="378"/>
        <v>0</v>
      </c>
      <c r="TON462" s="143">
        <f t="shared" si="378"/>
        <v>0</v>
      </c>
      <c r="TOO462" s="143">
        <f t="shared" si="378"/>
        <v>0</v>
      </c>
      <c r="TOP462" s="143">
        <f t="shared" si="378"/>
        <v>0</v>
      </c>
      <c r="TOQ462" s="143">
        <f t="shared" si="378"/>
        <v>0</v>
      </c>
      <c r="TOR462" s="143">
        <f t="shared" si="378"/>
        <v>0</v>
      </c>
      <c r="TOS462" s="143">
        <f t="shared" si="378"/>
        <v>0</v>
      </c>
      <c r="TOT462" s="143">
        <f t="shared" si="378"/>
        <v>0</v>
      </c>
      <c r="TOU462" s="143">
        <f t="shared" si="378"/>
        <v>0</v>
      </c>
      <c r="TOV462" s="143">
        <f t="shared" si="378"/>
        <v>0</v>
      </c>
      <c r="TOW462" s="143">
        <f t="shared" si="378"/>
        <v>0</v>
      </c>
      <c r="TOX462" s="143">
        <f t="shared" si="378"/>
        <v>0</v>
      </c>
      <c r="TOY462" s="143">
        <f t="shared" si="378"/>
        <v>0</v>
      </c>
      <c r="TOZ462" s="143">
        <f t="shared" si="378"/>
        <v>0</v>
      </c>
      <c r="TPA462" s="143">
        <f t="shared" si="378"/>
        <v>0</v>
      </c>
      <c r="TPB462" s="143">
        <f t="shared" si="378"/>
        <v>0</v>
      </c>
      <c r="TPC462" s="143">
        <f t="shared" si="378"/>
        <v>0</v>
      </c>
      <c r="TPD462" s="143">
        <f t="shared" si="378"/>
        <v>0</v>
      </c>
      <c r="TPE462" s="143">
        <f t="shared" si="378"/>
        <v>0</v>
      </c>
      <c r="TPF462" s="143">
        <f t="shared" si="378"/>
        <v>0</v>
      </c>
      <c r="TPG462" s="143">
        <f t="shared" si="378"/>
        <v>0</v>
      </c>
      <c r="TPH462" s="143">
        <f t="shared" si="378"/>
        <v>0</v>
      </c>
      <c r="TPI462" s="143">
        <f t="shared" si="378"/>
        <v>0</v>
      </c>
      <c r="TPJ462" s="143">
        <f t="shared" si="378"/>
        <v>0</v>
      </c>
      <c r="TPK462" s="143">
        <f t="shared" si="378"/>
        <v>0</v>
      </c>
      <c r="TPL462" s="143">
        <f t="shared" si="378"/>
        <v>0</v>
      </c>
      <c r="TPM462" s="143">
        <f t="shared" si="378"/>
        <v>0</v>
      </c>
      <c r="TPN462" s="143">
        <f t="shared" si="378"/>
        <v>0</v>
      </c>
      <c r="TPO462" s="143">
        <f t="shared" si="378"/>
        <v>0</v>
      </c>
      <c r="TPP462" s="143">
        <f t="shared" si="378"/>
        <v>0</v>
      </c>
      <c r="TPQ462" s="143">
        <f t="shared" si="378"/>
        <v>0</v>
      </c>
      <c r="TPR462" s="143">
        <f t="shared" si="378"/>
        <v>0</v>
      </c>
      <c r="TPS462" s="143">
        <f t="shared" si="378"/>
        <v>0</v>
      </c>
      <c r="TPT462" s="143">
        <f t="shared" si="378"/>
        <v>0</v>
      </c>
      <c r="TPU462" s="143">
        <f t="shared" ref="TPU462:TSF462" si="379">TPU438</f>
        <v>0</v>
      </c>
      <c r="TPV462" s="143">
        <f t="shared" si="379"/>
        <v>0</v>
      </c>
      <c r="TPW462" s="143">
        <f t="shared" si="379"/>
        <v>0</v>
      </c>
      <c r="TPX462" s="143">
        <f t="shared" si="379"/>
        <v>0</v>
      </c>
      <c r="TPY462" s="143">
        <f t="shared" si="379"/>
        <v>0</v>
      </c>
      <c r="TPZ462" s="143">
        <f t="shared" si="379"/>
        <v>0</v>
      </c>
      <c r="TQA462" s="143">
        <f t="shared" si="379"/>
        <v>0</v>
      </c>
      <c r="TQB462" s="143">
        <f t="shared" si="379"/>
        <v>0</v>
      </c>
      <c r="TQC462" s="143">
        <f t="shared" si="379"/>
        <v>0</v>
      </c>
      <c r="TQD462" s="143">
        <f t="shared" si="379"/>
        <v>0</v>
      </c>
      <c r="TQE462" s="143">
        <f t="shared" si="379"/>
        <v>0</v>
      </c>
      <c r="TQF462" s="143">
        <f t="shared" si="379"/>
        <v>0</v>
      </c>
      <c r="TQG462" s="143">
        <f t="shared" si="379"/>
        <v>0</v>
      </c>
      <c r="TQH462" s="143">
        <f t="shared" si="379"/>
        <v>0</v>
      </c>
      <c r="TQI462" s="143">
        <f t="shared" si="379"/>
        <v>0</v>
      </c>
      <c r="TQJ462" s="143">
        <f t="shared" si="379"/>
        <v>0</v>
      </c>
      <c r="TQK462" s="143">
        <f t="shared" si="379"/>
        <v>0</v>
      </c>
      <c r="TQL462" s="143">
        <f t="shared" si="379"/>
        <v>0</v>
      </c>
      <c r="TQM462" s="143">
        <f t="shared" si="379"/>
        <v>0</v>
      </c>
      <c r="TQN462" s="143">
        <f t="shared" si="379"/>
        <v>0</v>
      </c>
      <c r="TQO462" s="143">
        <f t="shared" si="379"/>
        <v>0</v>
      </c>
      <c r="TQP462" s="143">
        <f t="shared" si="379"/>
        <v>0</v>
      </c>
      <c r="TQQ462" s="143">
        <f t="shared" si="379"/>
        <v>0</v>
      </c>
      <c r="TQR462" s="143">
        <f t="shared" si="379"/>
        <v>0</v>
      </c>
      <c r="TQS462" s="143">
        <f t="shared" si="379"/>
        <v>0</v>
      </c>
      <c r="TQT462" s="143">
        <f t="shared" si="379"/>
        <v>0</v>
      </c>
      <c r="TQU462" s="143">
        <f t="shared" si="379"/>
        <v>0</v>
      </c>
      <c r="TQV462" s="143">
        <f t="shared" si="379"/>
        <v>0</v>
      </c>
      <c r="TQW462" s="143">
        <f t="shared" si="379"/>
        <v>0</v>
      </c>
      <c r="TQX462" s="143">
        <f t="shared" si="379"/>
        <v>0</v>
      </c>
      <c r="TQY462" s="143">
        <f t="shared" si="379"/>
        <v>0</v>
      </c>
      <c r="TQZ462" s="143">
        <f t="shared" si="379"/>
        <v>0</v>
      </c>
      <c r="TRA462" s="143">
        <f t="shared" si="379"/>
        <v>0</v>
      </c>
      <c r="TRB462" s="143">
        <f t="shared" si="379"/>
        <v>0</v>
      </c>
      <c r="TRC462" s="143">
        <f t="shared" si="379"/>
        <v>0</v>
      </c>
      <c r="TRD462" s="143">
        <f t="shared" si="379"/>
        <v>0</v>
      </c>
      <c r="TRE462" s="143">
        <f t="shared" si="379"/>
        <v>0</v>
      </c>
      <c r="TRF462" s="143">
        <f t="shared" si="379"/>
        <v>0</v>
      </c>
      <c r="TRG462" s="143">
        <f t="shared" si="379"/>
        <v>0</v>
      </c>
      <c r="TRH462" s="143">
        <f t="shared" si="379"/>
        <v>0</v>
      </c>
      <c r="TRI462" s="143">
        <f t="shared" si="379"/>
        <v>0</v>
      </c>
      <c r="TRJ462" s="143">
        <f t="shared" si="379"/>
        <v>0</v>
      </c>
      <c r="TRK462" s="143">
        <f t="shared" si="379"/>
        <v>0</v>
      </c>
      <c r="TRL462" s="143">
        <f t="shared" si="379"/>
        <v>0</v>
      </c>
      <c r="TRM462" s="143">
        <f t="shared" si="379"/>
        <v>0</v>
      </c>
      <c r="TRN462" s="143">
        <f t="shared" si="379"/>
        <v>0</v>
      </c>
      <c r="TRO462" s="143">
        <f t="shared" si="379"/>
        <v>0</v>
      </c>
      <c r="TRP462" s="143">
        <f t="shared" si="379"/>
        <v>0</v>
      </c>
      <c r="TRQ462" s="143">
        <f t="shared" si="379"/>
        <v>0</v>
      </c>
      <c r="TRR462" s="143">
        <f t="shared" si="379"/>
        <v>0</v>
      </c>
      <c r="TRS462" s="143">
        <f t="shared" si="379"/>
        <v>0</v>
      </c>
      <c r="TRT462" s="143">
        <f t="shared" si="379"/>
        <v>0</v>
      </c>
      <c r="TRU462" s="143">
        <f t="shared" si="379"/>
        <v>0</v>
      </c>
      <c r="TRV462" s="143">
        <f t="shared" si="379"/>
        <v>0</v>
      </c>
      <c r="TRW462" s="143">
        <f t="shared" si="379"/>
        <v>0</v>
      </c>
      <c r="TRX462" s="143">
        <f t="shared" si="379"/>
        <v>0</v>
      </c>
      <c r="TRY462" s="143">
        <f t="shared" si="379"/>
        <v>0</v>
      </c>
      <c r="TRZ462" s="143">
        <f t="shared" si="379"/>
        <v>0</v>
      </c>
      <c r="TSA462" s="143">
        <f t="shared" si="379"/>
        <v>0</v>
      </c>
      <c r="TSB462" s="143">
        <f t="shared" si="379"/>
        <v>0</v>
      </c>
      <c r="TSC462" s="143">
        <f t="shared" si="379"/>
        <v>0</v>
      </c>
      <c r="TSD462" s="143">
        <f t="shared" si="379"/>
        <v>0</v>
      </c>
      <c r="TSE462" s="143">
        <f t="shared" si="379"/>
        <v>0</v>
      </c>
      <c r="TSF462" s="143">
        <f t="shared" si="379"/>
        <v>0</v>
      </c>
      <c r="TSG462" s="143">
        <f t="shared" ref="TSG462:TUR462" si="380">TSG438</f>
        <v>0</v>
      </c>
      <c r="TSH462" s="143">
        <f t="shared" si="380"/>
        <v>0</v>
      </c>
      <c r="TSI462" s="143">
        <f t="shared" si="380"/>
        <v>0</v>
      </c>
      <c r="TSJ462" s="143">
        <f t="shared" si="380"/>
        <v>0</v>
      </c>
      <c r="TSK462" s="143">
        <f t="shared" si="380"/>
        <v>0</v>
      </c>
      <c r="TSL462" s="143">
        <f t="shared" si="380"/>
        <v>0</v>
      </c>
      <c r="TSM462" s="143">
        <f t="shared" si="380"/>
        <v>0</v>
      </c>
      <c r="TSN462" s="143">
        <f t="shared" si="380"/>
        <v>0</v>
      </c>
      <c r="TSO462" s="143">
        <f t="shared" si="380"/>
        <v>0</v>
      </c>
      <c r="TSP462" s="143">
        <f t="shared" si="380"/>
        <v>0</v>
      </c>
      <c r="TSQ462" s="143">
        <f t="shared" si="380"/>
        <v>0</v>
      </c>
      <c r="TSR462" s="143">
        <f t="shared" si="380"/>
        <v>0</v>
      </c>
      <c r="TSS462" s="143">
        <f t="shared" si="380"/>
        <v>0</v>
      </c>
      <c r="TST462" s="143">
        <f t="shared" si="380"/>
        <v>0</v>
      </c>
      <c r="TSU462" s="143">
        <f t="shared" si="380"/>
        <v>0</v>
      </c>
      <c r="TSV462" s="143">
        <f t="shared" si="380"/>
        <v>0</v>
      </c>
      <c r="TSW462" s="143">
        <f t="shared" si="380"/>
        <v>0</v>
      </c>
      <c r="TSX462" s="143">
        <f t="shared" si="380"/>
        <v>0</v>
      </c>
      <c r="TSY462" s="143">
        <f t="shared" si="380"/>
        <v>0</v>
      </c>
      <c r="TSZ462" s="143">
        <f t="shared" si="380"/>
        <v>0</v>
      </c>
      <c r="TTA462" s="143">
        <f t="shared" si="380"/>
        <v>0</v>
      </c>
      <c r="TTB462" s="143">
        <f t="shared" si="380"/>
        <v>0</v>
      </c>
      <c r="TTC462" s="143">
        <f t="shared" si="380"/>
        <v>0</v>
      </c>
      <c r="TTD462" s="143">
        <f t="shared" si="380"/>
        <v>0</v>
      </c>
      <c r="TTE462" s="143">
        <f t="shared" si="380"/>
        <v>0</v>
      </c>
      <c r="TTF462" s="143">
        <f t="shared" si="380"/>
        <v>0</v>
      </c>
      <c r="TTG462" s="143">
        <f t="shared" si="380"/>
        <v>0</v>
      </c>
      <c r="TTH462" s="143">
        <f t="shared" si="380"/>
        <v>0</v>
      </c>
      <c r="TTI462" s="143">
        <f t="shared" si="380"/>
        <v>0</v>
      </c>
      <c r="TTJ462" s="143">
        <f t="shared" si="380"/>
        <v>0</v>
      </c>
      <c r="TTK462" s="143">
        <f t="shared" si="380"/>
        <v>0</v>
      </c>
      <c r="TTL462" s="143">
        <f t="shared" si="380"/>
        <v>0</v>
      </c>
      <c r="TTM462" s="143">
        <f t="shared" si="380"/>
        <v>0</v>
      </c>
      <c r="TTN462" s="143">
        <f t="shared" si="380"/>
        <v>0</v>
      </c>
      <c r="TTO462" s="143">
        <f t="shared" si="380"/>
        <v>0</v>
      </c>
      <c r="TTP462" s="143">
        <f t="shared" si="380"/>
        <v>0</v>
      </c>
      <c r="TTQ462" s="143">
        <f t="shared" si="380"/>
        <v>0</v>
      </c>
      <c r="TTR462" s="143">
        <f t="shared" si="380"/>
        <v>0</v>
      </c>
      <c r="TTS462" s="143">
        <f t="shared" si="380"/>
        <v>0</v>
      </c>
      <c r="TTT462" s="143">
        <f t="shared" si="380"/>
        <v>0</v>
      </c>
      <c r="TTU462" s="143">
        <f t="shared" si="380"/>
        <v>0</v>
      </c>
      <c r="TTV462" s="143">
        <f t="shared" si="380"/>
        <v>0</v>
      </c>
      <c r="TTW462" s="143">
        <f t="shared" si="380"/>
        <v>0</v>
      </c>
      <c r="TTX462" s="143">
        <f t="shared" si="380"/>
        <v>0</v>
      </c>
      <c r="TTY462" s="143">
        <f t="shared" si="380"/>
        <v>0</v>
      </c>
      <c r="TTZ462" s="143">
        <f t="shared" si="380"/>
        <v>0</v>
      </c>
      <c r="TUA462" s="143">
        <f t="shared" si="380"/>
        <v>0</v>
      </c>
      <c r="TUB462" s="143">
        <f t="shared" si="380"/>
        <v>0</v>
      </c>
      <c r="TUC462" s="143">
        <f t="shared" si="380"/>
        <v>0</v>
      </c>
      <c r="TUD462" s="143">
        <f t="shared" si="380"/>
        <v>0</v>
      </c>
      <c r="TUE462" s="143">
        <f t="shared" si="380"/>
        <v>0</v>
      </c>
      <c r="TUF462" s="143">
        <f t="shared" si="380"/>
        <v>0</v>
      </c>
      <c r="TUG462" s="143">
        <f t="shared" si="380"/>
        <v>0</v>
      </c>
      <c r="TUH462" s="143">
        <f t="shared" si="380"/>
        <v>0</v>
      </c>
      <c r="TUI462" s="143">
        <f t="shared" si="380"/>
        <v>0</v>
      </c>
      <c r="TUJ462" s="143">
        <f t="shared" si="380"/>
        <v>0</v>
      </c>
      <c r="TUK462" s="143">
        <f t="shared" si="380"/>
        <v>0</v>
      </c>
      <c r="TUL462" s="143">
        <f t="shared" si="380"/>
        <v>0</v>
      </c>
      <c r="TUM462" s="143">
        <f t="shared" si="380"/>
        <v>0</v>
      </c>
      <c r="TUN462" s="143">
        <f t="shared" si="380"/>
        <v>0</v>
      </c>
      <c r="TUO462" s="143">
        <f t="shared" si="380"/>
        <v>0</v>
      </c>
      <c r="TUP462" s="143">
        <f t="shared" si="380"/>
        <v>0</v>
      </c>
      <c r="TUQ462" s="143">
        <f t="shared" si="380"/>
        <v>0</v>
      </c>
      <c r="TUR462" s="143">
        <f t="shared" si="380"/>
        <v>0</v>
      </c>
      <c r="TUS462" s="143">
        <f t="shared" ref="TUS462:TXD462" si="381">TUS438</f>
        <v>0</v>
      </c>
      <c r="TUT462" s="143">
        <f t="shared" si="381"/>
        <v>0</v>
      </c>
      <c r="TUU462" s="143">
        <f t="shared" si="381"/>
        <v>0</v>
      </c>
      <c r="TUV462" s="143">
        <f t="shared" si="381"/>
        <v>0</v>
      </c>
      <c r="TUW462" s="143">
        <f t="shared" si="381"/>
        <v>0</v>
      </c>
      <c r="TUX462" s="143">
        <f t="shared" si="381"/>
        <v>0</v>
      </c>
      <c r="TUY462" s="143">
        <f t="shared" si="381"/>
        <v>0</v>
      </c>
      <c r="TUZ462" s="143">
        <f t="shared" si="381"/>
        <v>0</v>
      </c>
      <c r="TVA462" s="143">
        <f t="shared" si="381"/>
        <v>0</v>
      </c>
      <c r="TVB462" s="143">
        <f t="shared" si="381"/>
        <v>0</v>
      </c>
      <c r="TVC462" s="143">
        <f t="shared" si="381"/>
        <v>0</v>
      </c>
      <c r="TVD462" s="143">
        <f t="shared" si="381"/>
        <v>0</v>
      </c>
      <c r="TVE462" s="143">
        <f t="shared" si="381"/>
        <v>0</v>
      </c>
      <c r="TVF462" s="143">
        <f t="shared" si="381"/>
        <v>0</v>
      </c>
      <c r="TVG462" s="143">
        <f t="shared" si="381"/>
        <v>0</v>
      </c>
      <c r="TVH462" s="143">
        <f t="shared" si="381"/>
        <v>0</v>
      </c>
      <c r="TVI462" s="143">
        <f t="shared" si="381"/>
        <v>0</v>
      </c>
      <c r="TVJ462" s="143">
        <f t="shared" si="381"/>
        <v>0</v>
      </c>
      <c r="TVK462" s="143">
        <f t="shared" si="381"/>
        <v>0</v>
      </c>
      <c r="TVL462" s="143">
        <f t="shared" si="381"/>
        <v>0</v>
      </c>
      <c r="TVM462" s="143">
        <f t="shared" si="381"/>
        <v>0</v>
      </c>
      <c r="TVN462" s="143">
        <f t="shared" si="381"/>
        <v>0</v>
      </c>
      <c r="TVO462" s="143">
        <f t="shared" si="381"/>
        <v>0</v>
      </c>
      <c r="TVP462" s="143">
        <f t="shared" si="381"/>
        <v>0</v>
      </c>
      <c r="TVQ462" s="143">
        <f t="shared" si="381"/>
        <v>0</v>
      </c>
      <c r="TVR462" s="143">
        <f t="shared" si="381"/>
        <v>0</v>
      </c>
      <c r="TVS462" s="143">
        <f t="shared" si="381"/>
        <v>0</v>
      </c>
      <c r="TVT462" s="143">
        <f t="shared" si="381"/>
        <v>0</v>
      </c>
      <c r="TVU462" s="143">
        <f t="shared" si="381"/>
        <v>0</v>
      </c>
      <c r="TVV462" s="143">
        <f t="shared" si="381"/>
        <v>0</v>
      </c>
      <c r="TVW462" s="143">
        <f t="shared" si="381"/>
        <v>0</v>
      </c>
      <c r="TVX462" s="143">
        <f t="shared" si="381"/>
        <v>0</v>
      </c>
      <c r="TVY462" s="143">
        <f t="shared" si="381"/>
        <v>0</v>
      </c>
      <c r="TVZ462" s="143">
        <f t="shared" si="381"/>
        <v>0</v>
      </c>
      <c r="TWA462" s="143">
        <f t="shared" si="381"/>
        <v>0</v>
      </c>
      <c r="TWB462" s="143">
        <f t="shared" si="381"/>
        <v>0</v>
      </c>
      <c r="TWC462" s="143">
        <f t="shared" si="381"/>
        <v>0</v>
      </c>
      <c r="TWD462" s="143">
        <f t="shared" si="381"/>
        <v>0</v>
      </c>
      <c r="TWE462" s="143">
        <f t="shared" si="381"/>
        <v>0</v>
      </c>
      <c r="TWF462" s="143">
        <f t="shared" si="381"/>
        <v>0</v>
      </c>
      <c r="TWG462" s="143">
        <f t="shared" si="381"/>
        <v>0</v>
      </c>
      <c r="TWH462" s="143">
        <f t="shared" si="381"/>
        <v>0</v>
      </c>
      <c r="TWI462" s="143">
        <f t="shared" si="381"/>
        <v>0</v>
      </c>
      <c r="TWJ462" s="143">
        <f t="shared" si="381"/>
        <v>0</v>
      </c>
      <c r="TWK462" s="143">
        <f t="shared" si="381"/>
        <v>0</v>
      </c>
      <c r="TWL462" s="143">
        <f t="shared" si="381"/>
        <v>0</v>
      </c>
      <c r="TWM462" s="143">
        <f t="shared" si="381"/>
        <v>0</v>
      </c>
      <c r="TWN462" s="143">
        <f t="shared" si="381"/>
        <v>0</v>
      </c>
      <c r="TWO462" s="143">
        <f t="shared" si="381"/>
        <v>0</v>
      </c>
      <c r="TWP462" s="143">
        <f t="shared" si="381"/>
        <v>0</v>
      </c>
      <c r="TWQ462" s="143">
        <f t="shared" si="381"/>
        <v>0</v>
      </c>
      <c r="TWR462" s="143">
        <f t="shared" si="381"/>
        <v>0</v>
      </c>
      <c r="TWS462" s="143">
        <f t="shared" si="381"/>
        <v>0</v>
      </c>
      <c r="TWT462" s="143">
        <f t="shared" si="381"/>
        <v>0</v>
      </c>
      <c r="TWU462" s="143">
        <f t="shared" si="381"/>
        <v>0</v>
      </c>
      <c r="TWV462" s="143">
        <f t="shared" si="381"/>
        <v>0</v>
      </c>
      <c r="TWW462" s="143">
        <f t="shared" si="381"/>
        <v>0</v>
      </c>
      <c r="TWX462" s="143">
        <f t="shared" si="381"/>
        <v>0</v>
      </c>
      <c r="TWY462" s="143">
        <f t="shared" si="381"/>
        <v>0</v>
      </c>
      <c r="TWZ462" s="143">
        <f t="shared" si="381"/>
        <v>0</v>
      </c>
      <c r="TXA462" s="143">
        <f t="shared" si="381"/>
        <v>0</v>
      </c>
      <c r="TXB462" s="143">
        <f t="shared" si="381"/>
        <v>0</v>
      </c>
      <c r="TXC462" s="143">
        <f t="shared" si="381"/>
        <v>0</v>
      </c>
      <c r="TXD462" s="143">
        <f t="shared" si="381"/>
        <v>0</v>
      </c>
      <c r="TXE462" s="143">
        <f t="shared" ref="TXE462:TZP462" si="382">TXE438</f>
        <v>0</v>
      </c>
      <c r="TXF462" s="143">
        <f t="shared" si="382"/>
        <v>0</v>
      </c>
      <c r="TXG462" s="143">
        <f t="shared" si="382"/>
        <v>0</v>
      </c>
      <c r="TXH462" s="143">
        <f t="shared" si="382"/>
        <v>0</v>
      </c>
      <c r="TXI462" s="143">
        <f t="shared" si="382"/>
        <v>0</v>
      </c>
      <c r="TXJ462" s="143">
        <f t="shared" si="382"/>
        <v>0</v>
      </c>
      <c r="TXK462" s="143">
        <f t="shared" si="382"/>
        <v>0</v>
      </c>
      <c r="TXL462" s="143">
        <f t="shared" si="382"/>
        <v>0</v>
      </c>
      <c r="TXM462" s="143">
        <f t="shared" si="382"/>
        <v>0</v>
      </c>
      <c r="TXN462" s="143">
        <f t="shared" si="382"/>
        <v>0</v>
      </c>
      <c r="TXO462" s="143">
        <f t="shared" si="382"/>
        <v>0</v>
      </c>
      <c r="TXP462" s="143">
        <f t="shared" si="382"/>
        <v>0</v>
      </c>
      <c r="TXQ462" s="143">
        <f t="shared" si="382"/>
        <v>0</v>
      </c>
      <c r="TXR462" s="143">
        <f t="shared" si="382"/>
        <v>0</v>
      </c>
      <c r="TXS462" s="143">
        <f t="shared" si="382"/>
        <v>0</v>
      </c>
      <c r="TXT462" s="143">
        <f t="shared" si="382"/>
        <v>0</v>
      </c>
      <c r="TXU462" s="143">
        <f t="shared" si="382"/>
        <v>0</v>
      </c>
      <c r="TXV462" s="143">
        <f t="shared" si="382"/>
        <v>0</v>
      </c>
      <c r="TXW462" s="143">
        <f t="shared" si="382"/>
        <v>0</v>
      </c>
      <c r="TXX462" s="143">
        <f t="shared" si="382"/>
        <v>0</v>
      </c>
      <c r="TXY462" s="143">
        <f t="shared" si="382"/>
        <v>0</v>
      </c>
      <c r="TXZ462" s="143">
        <f t="shared" si="382"/>
        <v>0</v>
      </c>
      <c r="TYA462" s="143">
        <f t="shared" si="382"/>
        <v>0</v>
      </c>
      <c r="TYB462" s="143">
        <f t="shared" si="382"/>
        <v>0</v>
      </c>
      <c r="TYC462" s="143">
        <f t="shared" si="382"/>
        <v>0</v>
      </c>
      <c r="TYD462" s="143">
        <f t="shared" si="382"/>
        <v>0</v>
      </c>
      <c r="TYE462" s="143">
        <f t="shared" si="382"/>
        <v>0</v>
      </c>
      <c r="TYF462" s="143">
        <f t="shared" si="382"/>
        <v>0</v>
      </c>
      <c r="TYG462" s="143">
        <f t="shared" si="382"/>
        <v>0</v>
      </c>
      <c r="TYH462" s="143">
        <f t="shared" si="382"/>
        <v>0</v>
      </c>
      <c r="TYI462" s="143">
        <f t="shared" si="382"/>
        <v>0</v>
      </c>
      <c r="TYJ462" s="143">
        <f t="shared" si="382"/>
        <v>0</v>
      </c>
      <c r="TYK462" s="143">
        <f t="shared" si="382"/>
        <v>0</v>
      </c>
      <c r="TYL462" s="143">
        <f t="shared" si="382"/>
        <v>0</v>
      </c>
      <c r="TYM462" s="143">
        <f t="shared" si="382"/>
        <v>0</v>
      </c>
      <c r="TYN462" s="143">
        <f t="shared" si="382"/>
        <v>0</v>
      </c>
      <c r="TYO462" s="143">
        <f t="shared" si="382"/>
        <v>0</v>
      </c>
      <c r="TYP462" s="143">
        <f t="shared" si="382"/>
        <v>0</v>
      </c>
      <c r="TYQ462" s="143">
        <f t="shared" si="382"/>
        <v>0</v>
      </c>
      <c r="TYR462" s="143">
        <f t="shared" si="382"/>
        <v>0</v>
      </c>
      <c r="TYS462" s="143">
        <f t="shared" si="382"/>
        <v>0</v>
      </c>
      <c r="TYT462" s="143">
        <f t="shared" si="382"/>
        <v>0</v>
      </c>
      <c r="TYU462" s="143">
        <f t="shared" si="382"/>
        <v>0</v>
      </c>
      <c r="TYV462" s="143">
        <f t="shared" si="382"/>
        <v>0</v>
      </c>
      <c r="TYW462" s="143">
        <f t="shared" si="382"/>
        <v>0</v>
      </c>
      <c r="TYX462" s="143">
        <f t="shared" si="382"/>
        <v>0</v>
      </c>
      <c r="TYY462" s="143">
        <f t="shared" si="382"/>
        <v>0</v>
      </c>
      <c r="TYZ462" s="143">
        <f t="shared" si="382"/>
        <v>0</v>
      </c>
      <c r="TZA462" s="143">
        <f t="shared" si="382"/>
        <v>0</v>
      </c>
      <c r="TZB462" s="143">
        <f t="shared" si="382"/>
        <v>0</v>
      </c>
      <c r="TZC462" s="143">
        <f t="shared" si="382"/>
        <v>0</v>
      </c>
      <c r="TZD462" s="143">
        <f t="shared" si="382"/>
        <v>0</v>
      </c>
      <c r="TZE462" s="143">
        <f t="shared" si="382"/>
        <v>0</v>
      </c>
      <c r="TZF462" s="143">
        <f t="shared" si="382"/>
        <v>0</v>
      </c>
      <c r="TZG462" s="143">
        <f t="shared" si="382"/>
        <v>0</v>
      </c>
      <c r="TZH462" s="143">
        <f t="shared" si="382"/>
        <v>0</v>
      </c>
      <c r="TZI462" s="143">
        <f t="shared" si="382"/>
        <v>0</v>
      </c>
      <c r="TZJ462" s="143">
        <f t="shared" si="382"/>
        <v>0</v>
      </c>
      <c r="TZK462" s="143">
        <f t="shared" si="382"/>
        <v>0</v>
      </c>
      <c r="TZL462" s="143">
        <f t="shared" si="382"/>
        <v>0</v>
      </c>
      <c r="TZM462" s="143">
        <f t="shared" si="382"/>
        <v>0</v>
      </c>
      <c r="TZN462" s="143">
        <f t="shared" si="382"/>
        <v>0</v>
      </c>
      <c r="TZO462" s="143">
        <f t="shared" si="382"/>
        <v>0</v>
      </c>
      <c r="TZP462" s="143">
        <f t="shared" si="382"/>
        <v>0</v>
      </c>
      <c r="TZQ462" s="143">
        <f t="shared" ref="TZQ462:UCB462" si="383">TZQ438</f>
        <v>0</v>
      </c>
      <c r="TZR462" s="143">
        <f t="shared" si="383"/>
        <v>0</v>
      </c>
      <c r="TZS462" s="143">
        <f t="shared" si="383"/>
        <v>0</v>
      </c>
      <c r="TZT462" s="143">
        <f t="shared" si="383"/>
        <v>0</v>
      </c>
      <c r="TZU462" s="143">
        <f t="shared" si="383"/>
        <v>0</v>
      </c>
      <c r="TZV462" s="143">
        <f t="shared" si="383"/>
        <v>0</v>
      </c>
      <c r="TZW462" s="143">
        <f t="shared" si="383"/>
        <v>0</v>
      </c>
      <c r="TZX462" s="143">
        <f t="shared" si="383"/>
        <v>0</v>
      </c>
      <c r="TZY462" s="143">
        <f t="shared" si="383"/>
        <v>0</v>
      </c>
      <c r="TZZ462" s="143">
        <f t="shared" si="383"/>
        <v>0</v>
      </c>
      <c r="UAA462" s="143">
        <f t="shared" si="383"/>
        <v>0</v>
      </c>
      <c r="UAB462" s="143">
        <f t="shared" si="383"/>
        <v>0</v>
      </c>
      <c r="UAC462" s="143">
        <f t="shared" si="383"/>
        <v>0</v>
      </c>
      <c r="UAD462" s="143">
        <f t="shared" si="383"/>
        <v>0</v>
      </c>
      <c r="UAE462" s="143">
        <f t="shared" si="383"/>
        <v>0</v>
      </c>
      <c r="UAF462" s="143">
        <f t="shared" si="383"/>
        <v>0</v>
      </c>
      <c r="UAG462" s="143">
        <f t="shared" si="383"/>
        <v>0</v>
      </c>
      <c r="UAH462" s="143">
        <f t="shared" si="383"/>
        <v>0</v>
      </c>
      <c r="UAI462" s="143">
        <f t="shared" si="383"/>
        <v>0</v>
      </c>
      <c r="UAJ462" s="143">
        <f t="shared" si="383"/>
        <v>0</v>
      </c>
      <c r="UAK462" s="143">
        <f t="shared" si="383"/>
        <v>0</v>
      </c>
      <c r="UAL462" s="143">
        <f t="shared" si="383"/>
        <v>0</v>
      </c>
      <c r="UAM462" s="143">
        <f t="shared" si="383"/>
        <v>0</v>
      </c>
      <c r="UAN462" s="143">
        <f t="shared" si="383"/>
        <v>0</v>
      </c>
      <c r="UAO462" s="143">
        <f t="shared" si="383"/>
        <v>0</v>
      </c>
      <c r="UAP462" s="143">
        <f t="shared" si="383"/>
        <v>0</v>
      </c>
      <c r="UAQ462" s="143">
        <f t="shared" si="383"/>
        <v>0</v>
      </c>
      <c r="UAR462" s="143">
        <f t="shared" si="383"/>
        <v>0</v>
      </c>
      <c r="UAS462" s="143">
        <f t="shared" si="383"/>
        <v>0</v>
      </c>
      <c r="UAT462" s="143">
        <f t="shared" si="383"/>
        <v>0</v>
      </c>
      <c r="UAU462" s="143">
        <f t="shared" si="383"/>
        <v>0</v>
      </c>
      <c r="UAV462" s="143">
        <f t="shared" si="383"/>
        <v>0</v>
      </c>
      <c r="UAW462" s="143">
        <f t="shared" si="383"/>
        <v>0</v>
      </c>
      <c r="UAX462" s="143">
        <f t="shared" si="383"/>
        <v>0</v>
      </c>
      <c r="UAY462" s="143">
        <f t="shared" si="383"/>
        <v>0</v>
      </c>
      <c r="UAZ462" s="143">
        <f t="shared" si="383"/>
        <v>0</v>
      </c>
      <c r="UBA462" s="143">
        <f t="shared" si="383"/>
        <v>0</v>
      </c>
      <c r="UBB462" s="143">
        <f t="shared" si="383"/>
        <v>0</v>
      </c>
      <c r="UBC462" s="143">
        <f t="shared" si="383"/>
        <v>0</v>
      </c>
      <c r="UBD462" s="143">
        <f t="shared" si="383"/>
        <v>0</v>
      </c>
      <c r="UBE462" s="143">
        <f t="shared" si="383"/>
        <v>0</v>
      </c>
      <c r="UBF462" s="143">
        <f t="shared" si="383"/>
        <v>0</v>
      </c>
      <c r="UBG462" s="143">
        <f t="shared" si="383"/>
        <v>0</v>
      </c>
      <c r="UBH462" s="143">
        <f t="shared" si="383"/>
        <v>0</v>
      </c>
      <c r="UBI462" s="143">
        <f t="shared" si="383"/>
        <v>0</v>
      </c>
      <c r="UBJ462" s="143">
        <f t="shared" si="383"/>
        <v>0</v>
      </c>
      <c r="UBK462" s="143">
        <f t="shared" si="383"/>
        <v>0</v>
      </c>
      <c r="UBL462" s="143">
        <f t="shared" si="383"/>
        <v>0</v>
      </c>
      <c r="UBM462" s="143">
        <f t="shared" si="383"/>
        <v>0</v>
      </c>
      <c r="UBN462" s="143">
        <f t="shared" si="383"/>
        <v>0</v>
      </c>
      <c r="UBO462" s="143">
        <f t="shared" si="383"/>
        <v>0</v>
      </c>
      <c r="UBP462" s="143">
        <f t="shared" si="383"/>
        <v>0</v>
      </c>
      <c r="UBQ462" s="143">
        <f t="shared" si="383"/>
        <v>0</v>
      </c>
      <c r="UBR462" s="143">
        <f t="shared" si="383"/>
        <v>0</v>
      </c>
      <c r="UBS462" s="143">
        <f t="shared" si="383"/>
        <v>0</v>
      </c>
      <c r="UBT462" s="143">
        <f t="shared" si="383"/>
        <v>0</v>
      </c>
      <c r="UBU462" s="143">
        <f t="shared" si="383"/>
        <v>0</v>
      </c>
      <c r="UBV462" s="143">
        <f t="shared" si="383"/>
        <v>0</v>
      </c>
      <c r="UBW462" s="143">
        <f t="shared" si="383"/>
        <v>0</v>
      </c>
      <c r="UBX462" s="143">
        <f t="shared" si="383"/>
        <v>0</v>
      </c>
      <c r="UBY462" s="143">
        <f t="shared" si="383"/>
        <v>0</v>
      </c>
      <c r="UBZ462" s="143">
        <f t="shared" si="383"/>
        <v>0</v>
      </c>
      <c r="UCA462" s="143">
        <f t="shared" si="383"/>
        <v>0</v>
      </c>
      <c r="UCB462" s="143">
        <f t="shared" si="383"/>
        <v>0</v>
      </c>
      <c r="UCC462" s="143">
        <f t="shared" ref="UCC462:UEN462" si="384">UCC438</f>
        <v>0</v>
      </c>
      <c r="UCD462" s="143">
        <f t="shared" si="384"/>
        <v>0</v>
      </c>
      <c r="UCE462" s="143">
        <f t="shared" si="384"/>
        <v>0</v>
      </c>
      <c r="UCF462" s="143">
        <f t="shared" si="384"/>
        <v>0</v>
      </c>
      <c r="UCG462" s="143">
        <f t="shared" si="384"/>
        <v>0</v>
      </c>
      <c r="UCH462" s="143">
        <f t="shared" si="384"/>
        <v>0</v>
      </c>
      <c r="UCI462" s="143">
        <f t="shared" si="384"/>
        <v>0</v>
      </c>
      <c r="UCJ462" s="143">
        <f t="shared" si="384"/>
        <v>0</v>
      </c>
      <c r="UCK462" s="143">
        <f t="shared" si="384"/>
        <v>0</v>
      </c>
      <c r="UCL462" s="143">
        <f t="shared" si="384"/>
        <v>0</v>
      </c>
      <c r="UCM462" s="143">
        <f t="shared" si="384"/>
        <v>0</v>
      </c>
      <c r="UCN462" s="143">
        <f t="shared" si="384"/>
        <v>0</v>
      </c>
      <c r="UCO462" s="143">
        <f t="shared" si="384"/>
        <v>0</v>
      </c>
      <c r="UCP462" s="143">
        <f t="shared" si="384"/>
        <v>0</v>
      </c>
      <c r="UCQ462" s="143">
        <f t="shared" si="384"/>
        <v>0</v>
      </c>
      <c r="UCR462" s="143">
        <f t="shared" si="384"/>
        <v>0</v>
      </c>
      <c r="UCS462" s="143">
        <f t="shared" si="384"/>
        <v>0</v>
      </c>
      <c r="UCT462" s="143">
        <f t="shared" si="384"/>
        <v>0</v>
      </c>
      <c r="UCU462" s="143">
        <f t="shared" si="384"/>
        <v>0</v>
      </c>
      <c r="UCV462" s="143">
        <f t="shared" si="384"/>
        <v>0</v>
      </c>
      <c r="UCW462" s="143">
        <f t="shared" si="384"/>
        <v>0</v>
      </c>
      <c r="UCX462" s="143">
        <f t="shared" si="384"/>
        <v>0</v>
      </c>
      <c r="UCY462" s="143">
        <f t="shared" si="384"/>
        <v>0</v>
      </c>
      <c r="UCZ462" s="143">
        <f t="shared" si="384"/>
        <v>0</v>
      </c>
      <c r="UDA462" s="143">
        <f t="shared" si="384"/>
        <v>0</v>
      </c>
      <c r="UDB462" s="143">
        <f t="shared" si="384"/>
        <v>0</v>
      </c>
      <c r="UDC462" s="143">
        <f t="shared" si="384"/>
        <v>0</v>
      </c>
      <c r="UDD462" s="143">
        <f t="shared" si="384"/>
        <v>0</v>
      </c>
      <c r="UDE462" s="143">
        <f t="shared" si="384"/>
        <v>0</v>
      </c>
      <c r="UDF462" s="143">
        <f t="shared" si="384"/>
        <v>0</v>
      </c>
      <c r="UDG462" s="143">
        <f t="shared" si="384"/>
        <v>0</v>
      </c>
      <c r="UDH462" s="143">
        <f t="shared" si="384"/>
        <v>0</v>
      </c>
      <c r="UDI462" s="143">
        <f t="shared" si="384"/>
        <v>0</v>
      </c>
      <c r="UDJ462" s="143">
        <f t="shared" si="384"/>
        <v>0</v>
      </c>
      <c r="UDK462" s="143">
        <f t="shared" si="384"/>
        <v>0</v>
      </c>
      <c r="UDL462" s="143">
        <f t="shared" si="384"/>
        <v>0</v>
      </c>
      <c r="UDM462" s="143">
        <f t="shared" si="384"/>
        <v>0</v>
      </c>
      <c r="UDN462" s="143">
        <f t="shared" si="384"/>
        <v>0</v>
      </c>
      <c r="UDO462" s="143">
        <f t="shared" si="384"/>
        <v>0</v>
      </c>
      <c r="UDP462" s="143">
        <f t="shared" si="384"/>
        <v>0</v>
      </c>
      <c r="UDQ462" s="143">
        <f t="shared" si="384"/>
        <v>0</v>
      </c>
      <c r="UDR462" s="143">
        <f t="shared" si="384"/>
        <v>0</v>
      </c>
      <c r="UDS462" s="143">
        <f t="shared" si="384"/>
        <v>0</v>
      </c>
      <c r="UDT462" s="143">
        <f t="shared" si="384"/>
        <v>0</v>
      </c>
      <c r="UDU462" s="143">
        <f t="shared" si="384"/>
        <v>0</v>
      </c>
      <c r="UDV462" s="143">
        <f t="shared" si="384"/>
        <v>0</v>
      </c>
      <c r="UDW462" s="143">
        <f t="shared" si="384"/>
        <v>0</v>
      </c>
      <c r="UDX462" s="143">
        <f t="shared" si="384"/>
        <v>0</v>
      </c>
      <c r="UDY462" s="143">
        <f t="shared" si="384"/>
        <v>0</v>
      </c>
      <c r="UDZ462" s="143">
        <f t="shared" si="384"/>
        <v>0</v>
      </c>
      <c r="UEA462" s="143">
        <f t="shared" si="384"/>
        <v>0</v>
      </c>
      <c r="UEB462" s="143">
        <f t="shared" si="384"/>
        <v>0</v>
      </c>
      <c r="UEC462" s="143">
        <f t="shared" si="384"/>
        <v>0</v>
      </c>
      <c r="UED462" s="143">
        <f t="shared" si="384"/>
        <v>0</v>
      </c>
      <c r="UEE462" s="143">
        <f t="shared" si="384"/>
        <v>0</v>
      </c>
      <c r="UEF462" s="143">
        <f t="shared" si="384"/>
        <v>0</v>
      </c>
      <c r="UEG462" s="143">
        <f t="shared" si="384"/>
        <v>0</v>
      </c>
      <c r="UEH462" s="143">
        <f t="shared" si="384"/>
        <v>0</v>
      </c>
      <c r="UEI462" s="143">
        <f t="shared" si="384"/>
        <v>0</v>
      </c>
      <c r="UEJ462" s="143">
        <f t="shared" si="384"/>
        <v>0</v>
      </c>
      <c r="UEK462" s="143">
        <f t="shared" si="384"/>
        <v>0</v>
      </c>
      <c r="UEL462" s="143">
        <f t="shared" si="384"/>
        <v>0</v>
      </c>
      <c r="UEM462" s="143">
        <f t="shared" si="384"/>
        <v>0</v>
      </c>
      <c r="UEN462" s="143">
        <f t="shared" si="384"/>
        <v>0</v>
      </c>
      <c r="UEO462" s="143">
        <f t="shared" ref="UEO462:UGZ462" si="385">UEO438</f>
        <v>0</v>
      </c>
      <c r="UEP462" s="143">
        <f t="shared" si="385"/>
        <v>0</v>
      </c>
      <c r="UEQ462" s="143">
        <f t="shared" si="385"/>
        <v>0</v>
      </c>
      <c r="UER462" s="143">
        <f t="shared" si="385"/>
        <v>0</v>
      </c>
      <c r="UES462" s="143">
        <f t="shared" si="385"/>
        <v>0</v>
      </c>
      <c r="UET462" s="143">
        <f t="shared" si="385"/>
        <v>0</v>
      </c>
      <c r="UEU462" s="143">
        <f t="shared" si="385"/>
        <v>0</v>
      </c>
      <c r="UEV462" s="143">
        <f t="shared" si="385"/>
        <v>0</v>
      </c>
      <c r="UEW462" s="143">
        <f t="shared" si="385"/>
        <v>0</v>
      </c>
      <c r="UEX462" s="143">
        <f t="shared" si="385"/>
        <v>0</v>
      </c>
      <c r="UEY462" s="143">
        <f t="shared" si="385"/>
        <v>0</v>
      </c>
      <c r="UEZ462" s="143">
        <f t="shared" si="385"/>
        <v>0</v>
      </c>
      <c r="UFA462" s="143">
        <f t="shared" si="385"/>
        <v>0</v>
      </c>
      <c r="UFB462" s="143">
        <f t="shared" si="385"/>
        <v>0</v>
      </c>
      <c r="UFC462" s="143">
        <f t="shared" si="385"/>
        <v>0</v>
      </c>
      <c r="UFD462" s="143">
        <f t="shared" si="385"/>
        <v>0</v>
      </c>
      <c r="UFE462" s="143">
        <f t="shared" si="385"/>
        <v>0</v>
      </c>
      <c r="UFF462" s="143">
        <f t="shared" si="385"/>
        <v>0</v>
      </c>
      <c r="UFG462" s="143">
        <f t="shared" si="385"/>
        <v>0</v>
      </c>
      <c r="UFH462" s="143">
        <f t="shared" si="385"/>
        <v>0</v>
      </c>
      <c r="UFI462" s="143">
        <f t="shared" si="385"/>
        <v>0</v>
      </c>
      <c r="UFJ462" s="143">
        <f t="shared" si="385"/>
        <v>0</v>
      </c>
      <c r="UFK462" s="143">
        <f t="shared" si="385"/>
        <v>0</v>
      </c>
      <c r="UFL462" s="143">
        <f t="shared" si="385"/>
        <v>0</v>
      </c>
      <c r="UFM462" s="143">
        <f t="shared" si="385"/>
        <v>0</v>
      </c>
      <c r="UFN462" s="143">
        <f t="shared" si="385"/>
        <v>0</v>
      </c>
      <c r="UFO462" s="143">
        <f t="shared" si="385"/>
        <v>0</v>
      </c>
      <c r="UFP462" s="143">
        <f t="shared" si="385"/>
        <v>0</v>
      </c>
      <c r="UFQ462" s="143">
        <f t="shared" si="385"/>
        <v>0</v>
      </c>
      <c r="UFR462" s="143">
        <f t="shared" si="385"/>
        <v>0</v>
      </c>
      <c r="UFS462" s="143">
        <f t="shared" si="385"/>
        <v>0</v>
      </c>
      <c r="UFT462" s="143">
        <f t="shared" si="385"/>
        <v>0</v>
      </c>
      <c r="UFU462" s="143">
        <f t="shared" si="385"/>
        <v>0</v>
      </c>
      <c r="UFV462" s="143">
        <f t="shared" si="385"/>
        <v>0</v>
      </c>
      <c r="UFW462" s="143">
        <f t="shared" si="385"/>
        <v>0</v>
      </c>
      <c r="UFX462" s="143">
        <f t="shared" si="385"/>
        <v>0</v>
      </c>
      <c r="UFY462" s="143">
        <f t="shared" si="385"/>
        <v>0</v>
      </c>
      <c r="UFZ462" s="143">
        <f t="shared" si="385"/>
        <v>0</v>
      </c>
      <c r="UGA462" s="143">
        <f t="shared" si="385"/>
        <v>0</v>
      </c>
      <c r="UGB462" s="143">
        <f t="shared" si="385"/>
        <v>0</v>
      </c>
      <c r="UGC462" s="143">
        <f t="shared" si="385"/>
        <v>0</v>
      </c>
      <c r="UGD462" s="143">
        <f t="shared" si="385"/>
        <v>0</v>
      </c>
      <c r="UGE462" s="143">
        <f t="shared" si="385"/>
        <v>0</v>
      </c>
      <c r="UGF462" s="143">
        <f t="shared" si="385"/>
        <v>0</v>
      </c>
      <c r="UGG462" s="143">
        <f t="shared" si="385"/>
        <v>0</v>
      </c>
      <c r="UGH462" s="143">
        <f t="shared" si="385"/>
        <v>0</v>
      </c>
      <c r="UGI462" s="143">
        <f t="shared" si="385"/>
        <v>0</v>
      </c>
      <c r="UGJ462" s="143">
        <f t="shared" si="385"/>
        <v>0</v>
      </c>
      <c r="UGK462" s="143">
        <f t="shared" si="385"/>
        <v>0</v>
      </c>
      <c r="UGL462" s="143">
        <f t="shared" si="385"/>
        <v>0</v>
      </c>
      <c r="UGM462" s="143">
        <f t="shared" si="385"/>
        <v>0</v>
      </c>
      <c r="UGN462" s="143">
        <f t="shared" si="385"/>
        <v>0</v>
      </c>
      <c r="UGO462" s="143">
        <f t="shared" si="385"/>
        <v>0</v>
      </c>
      <c r="UGP462" s="143">
        <f t="shared" si="385"/>
        <v>0</v>
      </c>
      <c r="UGQ462" s="143">
        <f t="shared" si="385"/>
        <v>0</v>
      </c>
      <c r="UGR462" s="143">
        <f t="shared" si="385"/>
        <v>0</v>
      </c>
      <c r="UGS462" s="143">
        <f t="shared" si="385"/>
        <v>0</v>
      </c>
      <c r="UGT462" s="143">
        <f t="shared" si="385"/>
        <v>0</v>
      </c>
      <c r="UGU462" s="143">
        <f t="shared" si="385"/>
        <v>0</v>
      </c>
      <c r="UGV462" s="143">
        <f t="shared" si="385"/>
        <v>0</v>
      </c>
      <c r="UGW462" s="143">
        <f t="shared" si="385"/>
        <v>0</v>
      </c>
      <c r="UGX462" s="143">
        <f t="shared" si="385"/>
        <v>0</v>
      </c>
      <c r="UGY462" s="143">
        <f t="shared" si="385"/>
        <v>0</v>
      </c>
      <c r="UGZ462" s="143">
        <f t="shared" si="385"/>
        <v>0</v>
      </c>
      <c r="UHA462" s="143">
        <f t="shared" ref="UHA462:UJL462" si="386">UHA438</f>
        <v>0</v>
      </c>
      <c r="UHB462" s="143">
        <f t="shared" si="386"/>
        <v>0</v>
      </c>
      <c r="UHC462" s="143">
        <f t="shared" si="386"/>
        <v>0</v>
      </c>
      <c r="UHD462" s="143">
        <f t="shared" si="386"/>
        <v>0</v>
      </c>
      <c r="UHE462" s="143">
        <f t="shared" si="386"/>
        <v>0</v>
      </c>
      <c r="UHF462" s="143">
        <f t="shared" si="386"/>
        <v>0</v>
      </c>
      <c r="UHG462" s="143">
        <f t="shared" si="386"/>
        <v>0</v>
      </c>
      <c r="UHH462" s="143">
        <f t="shared" si="386"/>
        <v>0</v>
      </c>
      <c r="UHI462" s="143">
        <f t="shared" si="386"/>
        <v>0</v>
      </c>
      <c r="UHJ462" s="143">
        <f t="shared" si="386"/>
        <v>0</v>
      </c>
      <c r="UHK462" s="143">
        <f t="shared" si="386"/>
        <v>0</v>
      </c>
      <c r="UHL462" s="143">
        <f t="shared" si="386"/>
        <v>0</v>
      </c>
      <c r="UHM462" s="143">
        <f t="shared" si="386"/>
        <v>0</v>
      </c>
      <c r="UHN462" s="143">
        <f t="shared" si="386"/>
        <v>0</v>
      </c>
      <c r="UHO462" s="143">
        <f t="shared" si="386"/>
        <v>0</v>
      </c>
      <c r="UHP462" s="143">
        <f t="shared" si="386"/>
        <v>0</v>
      </c>
      <c r="UHQ462" s="143">
        <f t="shared" si="386"/>
        <v>0</v>
      </c>
      <c r="UHR462" s="143">
        <f t="shared" si="386"/>
        <v>0</v>
      </c>
      <c r="UHS462" s="143">
        <f t="shared" si="386"/>
        <v>0</v>
      </c>
      <c r="UHT462" s="143">
        <f t="shared" si="386"/>
        <v>0</v>
      </c>
      <c r="UHU462" s="143">
        <f t="shared" si="386"/>
        <v>0</v>
      </c>
      <c r="UHV462" s="143">
        <f t="shared" si="386"/>
        <v>0</v>
      </c>
      <c r="UHW462" s="143">
        <f t="shared" si="386"/>
        <v>0</v>
      </c>
      <c r="UHX462" s="143">
        <f t="shared" si="386"/>
        <v>0</v>
      </c>
      <c r="UHY462" s="143">
        <f t="shared" si="386"/>
        <v>0</v>
      </c>
      <c r="UHZ462" s="143">
        <f t="shared" si="386"/>
        <v>0</v>
      </c>
      <c r="UIA462" s="143">
        <f t="shared" si="386"/>
        <v>0</v>
      </c>
      <c r="UIB462" s="143">
        <f t="shared" si="386"/>
        <v>0</v>
      </c>
      <c r="UIC462" s="143">
        <f t="shared" si="386"/>
        <v>0</v>
      </c>
      <c r="UID462" s="143">
        <f t="shared" si="386"/>
        <v>0</v>
      </c>
      <c r="UIE462" s="143">
        <f t="shared" si="386"/>
        <v>0</v>
      </c>
      <c r="UIF462" s="143">
        <f t="shared" si="386"/>
        <v>0</v>
      </c>
      <c r="UIG462" s="143">
        <f t="shared" si="386"/>
        <v>0</v>
      </c>
      <c r="UIH462" s="143">
        <f t="shared" si="386"/>
        <v>0</v>
      </c>
      <c r="UII462" s="143">
        <f t="shared" si="386"/>
        <v>0</v>
      </c>
      <c r="UIJ462" s="143">
        <f t="shared" si="386"/>
        <v>0</v>
      </c>
      <c r="UIK462" s="143">
        <f t="shared" si="386"/>
        <v>0</v>
      </c>
      <c r="UIL462" s="143">
        <f t="shared" si="386"/>
        <v>0</v>
      </c>
      <c r="UIM462" s="143">
        <f t="shared" si="386"/>
        <v>0</v>
      </c>
      <c r="UIN462" s="143">
        <f t="shared" si="386"/>
        <v>0</v>
      </c>
      <c r="UIO462" s="143">
        <f t="shared" si="386"/>
        <v>0</v>
      </c>
      <c r="UIP462" s="143">
        <f t="shared" si="386"/>
        <v>0</v>
      </c>
      <c r="UIQ462" s="143">
        <f t="shared" si="386"/>
        <v>0</v>
      </c>
      <c r="UIR462" s="143">
        <f t="shared" si="386"/>
        <v>0</v>
      </c>
      <c r="UIS462" s="143">
        <f t="shared" si="386"/>
        <v>0</v>
      </c>
      <c r="UIT462" s="143">
        <f t="shared" si="386"/>
        <v>0</v>
      </c>
      <c r="UIU462" s="143">
        <f t="shared" si="386"/>
        <v>0</v>
      </c>
      <c r="UIV462" s="143">
        <f t="shared" si="386"/>
        <v>0</v>
      </c>
      <c r="UIW462" s="143">
        <f t="shared" si="386"/>
        <v>0</v>
      </c>
      <c r="UIX462" s="143">
        <f t="shared" si="386"/>
        <v>0</v>
      </c>
      <c r="UIY462" s="143">
        <f t="shared" si="386"/>
        <v>0</v>
      </c>
      <c r="UIZ462" s="143">
        <f t="shared" si="386"/>
        <v>0</v>
      </c>
      <c r="UJA462" s="143">
        <f t="shared" si="386"/>
        <v>0</v>
      </c>
      <c r="UJB462" s="143">
        <f t="shared" si="386"/>
        <v>0</v>
      </c>
      <c r="UJC462" s="143">
        <f t="shared" si="386"/>
        <v>0</v>
      </c>
      <c r="UJD462" s="143">
        <f t="shared" si="386"/>
        <v>0</v>
      </c>
      <c r="UJE462" s="143">
        <f t="shared" si="386"/>
        <v>0</v>
      </c>
      <c r="UJF462" s="143">
        <f t="shared" si="386"/>
        <v>0</v>
      </c>
      <c r="UJG462" s="143">
        <f t="shared" si="386"/>
        <v>0</v>
      </c>
      <c r="UJH462" s="143">
        <f t="shared" si="386"/>
        <v>0</v>
      </c>
      <c r="UJI462" s="143">
        <f t="shared" si="386"/>
        <v>0</v>
      </c>
      <c r="UJJ462" s="143">
        <f t="shared" si="386"/>
        <v>0</v>
      </c>
      <c r="UJK462" s="143">
        <f t="shared" si="386"/>
        <v>0</v>
      </c>
      <c r="UJL462" s="143">
        <f t="shared" si="386"/>
        <v>0</v>
      </c>
      <c r="UJM462" s="143">
        <f t="shared" ref="UJM462:ULX462" si="387">UJM438</f>
        <v>0</v>
      </c>
      <c r="UJN462" s="143">
        <f t="shared" si="387"/>
        <v>0</v>
      </c>
      <c r="UJO462" s="143">
        <f t="shared" si="387"/>
        <v>0</v>
      </c>
      <c r="UJP462" s="143">
        <f t="shared" si="387"/>
        <v>0</v>
      </c>
      <c r="UJQ462" s="143">
        <f t="shared" si="387"/>
        <v>0</v>
      </c>
      <c r="UJR462" s="143">
        <f t="shared" si="387"/>
        <v>0</v>
      </c>
      <c r="UJS462" s="143">
        <f t="shared" si="387"/>
        <v>0</v>
      </c>
      <c r="UJT462" s="143">
        <f t="shared" si="387"/>
        <v>0</v>
      </c>
      <c r="UJU462" s="143">
        <f t="shared" si="387"/>
        <v>0</v>
      </c>
      <c r="UJV462" s="143">
        <f t="shared" si="387"/>
        <v>0</v>
      </c>
      <c r="UJW462" s="143">
        <f t="shared" si="387"/>
        <v>0</v>
      </c>
      <c r="UJX462" s="143">
        <f t="shared" si="387"/>
        <v>0</v>
      </c>
      <c r="UJY462" s="143">
        <f t="shared" si="387"/>
        <v>0</v>
      </c>
      <c r="UJZ462" s="143">
        <f t="shared" si="387"/>
        <v>0</v>
      </c>
      <c r="UKA462" s="143">
        <f t="shared" si="387"/>
        <v>0</v>
      </c>
      <c r="UKB462" s="143">
        <f t="shared" si="387"/>
        <v>0</v>
      </c>
      <c r="UKC462" s="143">
        <f t="shared" si="387"/>
        <v>0</v>
      </c>
      <c r="UKD462" s="143">
        <f t="shared" si="387"/>
        <v>0</v>
      </c>
      <c r="UKE462" s="143">
        <f t="shared" si="387"/>
        <v>0</v>
      </c>
      <c r="UKF462" s="143">
        <f t="shared" si="387"/>
        <v>0</v>
      </c>
      <c r="UKG462" s="143">
        <f t="shared" si="387"/>
        <v>0</v>
      </c>
      <c r="UKH462" s="143">
        <f t="shared" si="387"/>
        <v>0</v>
      </c>
      <c r="UKI462" s="143">
        <f t="shared" si="387"/>
        <v>0</v>
      </c>
      <c r="UKJ462" s="143">
        <f t="shared" si="387"/>
        <v>0</v>
      </c>
      <c r="UKK462" s="143">
        <f t="shared" si="387"/>
        <v>0</v>
      </c>
      <c r="UKL462" s="143">
        <f t="shared" si="387"/>
        <v>0</v>
      </c>
      <c r="UKM462" s="143">
        <f t="shared" si="387"/>
        <v>0</v>
      </c>
      <c r="UKN462" s="143">
        <f t="shared" si="387"/>
        <v>0</v>
      </c>
      <c r="UKO462" s="143">
        <f t="shared" si="387"/>
        <v>0</v>
      </c>
      <c r="UKP462" s="143">
        <f t="shared" si="387"/>
        <v>0</v>
      </c>
      <c r="UKQ462" s="143">
        <f t="shared" si="387"/>
        <v>0</v>
      </c>
      <c r="UKR462" s="143">
        <f t="shared" si="387"/>
        <v>0</v>
      </c>
      <c r="UKS462" s="143">
        <f t="shared" si="387"/>
        <v>0</v>
      </c>
      <c r="UKT462" s="143">
        <f t="shared" si="387"/>
        <v>0</v>
      </c>
      <c r="UKU462" s="143">
        <f t="shared" si="387"/>
        <v>0</v>
      </c>
      <c r="UKV462" s="143">
        <f t="shared" si="387"/>
        <v>0</v>
      </c>
      <c r="UKW462" s="143">
        <f t="shared" si="387"/>
        <v>0</v>
      </c>
      <c r="UKX462" s="143">
        <f t="shared" si="387"/>
        <v>0</v>
      </c>
      <c r="UKY462" s="143">
        <f t="shared" si="387"/>
        <v>0</v>
      </c>
      <c r="UKZ462" s="143">
        <f t="shared" si="387"/>
        <v>0</v>
      </c>
      <c r="ULA462" s="143">
        <f t="shared" si="387"/>
        <v>0</v>
      </c>
      <c r="ULB462" s="143">
        <f t="shared" si="387"/>
        <v>0</v>
      </c>
      <c r="ULC462" s="143">
        <f t="shared" si="387"/>
        <v>0</v>
      </c>
      <c r="ULD462" s="143">
        <f t="shared" si="387"/>
        <v>0</v>
      </c>
      <c r="ULE462" s="143">
        <f t="shared" si="387"/>
        <v>0</v>
      </c>
      <c r="ULF462" s="143">
        <f t="shared" si="387"/>
        <v>0</v>
      </c>
      <c r="ULG462" s="143">
        <f t="shared" si="387"/>
        <v>0</v>
      </c>
      <c r="ULH462" s="143">
        <f t="shared" si="387"/>
        <v>0</v>
      </c>
      <c r="ULI462" s="143">
        <f t="shared" si="387"/>
        <v>0</v>
      </c>
      <c r="ULJ462" s="143">
        <f t="shared" si="387"/>
        <v>0</v>
      </c>
      <c r="ULK462" s="143">
        <f t="shared" si="387"/>
        <v>0</v>
      </c>
      <c r="ULL462" s="143">
        <f t="shared" si="387"/>
        <v>0</v>
      </c>
      <c r="ULM462" s="143">
        <f t="shared" si="387"/>
        <v>0</v>
      </c>
      <c r="ULN462" s="143">
        <f t="shared" si="387"/>
        <v>0</v>
      </c>
      <c r="ULO462" s="143">
        <f t="shared" si="387"/>
        <v>0</v>
      </c>
      <c r="ULP462" s="143">
        <f t="shared" si="387"/>
        <v>0</v>
      </c>
      <c r="ULQ462" s="143">
        <f t="shared" si="387"/>
        <v>0</v>
      </c>
      <c r="ULR462" s="143">
        <f t="shared" si="387"/>
        <v>0</v>
      </c>
      <c r="ULS462" s="143">
        <f t="shared" si="387"/>
        <v>0</v>
      </c>
      <c r="ULT462" s="143">
        <f t="shared" si="387"/>
        <v>0</v>
      </c>
      <c r="ULU462" s="143">
        <f t="shared" si="387"/>
        <v>0</v>
      </c>
      <c r="ULV462" s="143">
        <f t="shared" si="387"/>
        <v>0</v>
      </c>
      <c r="ULW462" s="143">
        <f t="shared" si="387"/>
        <v>0</v>
      </c>
      <c r="ULX462" s="143">
        <f t="shared" si="387"/>
        <v>0</v>
      </c>
      <c r="ULY462" s="143">
        <f t="shared" ref="ULY462:UOJ462" si="388">ULY438</f>
        <v>0</v>
      </c>
      <c r="ULZ462" s="143">
        <f t="shared" si="388"/>
        <v>0</v>
      </c>
      <c r="UMA462" s="143">
        <f t="shared" si="388"/>
        <v>0</v>
      </c>
      <c r="UMB462" s="143">
        <f t="shared" si="388"/>
        <v>0</v>
      </c>
      <c r="UMC462" s="143">
        <f t="shared" si="388"/>
        <v>0</v>
      </c>
      <c r="UMD462" s="143">
        <f t="shared" si="388"/>
        <v>0</v>
      </c>
      <c r="UME462" s="143">
        <f t="shared" si="388"/>
        <v>0</v>
      </c>
      <c r="UMF462" s="143">
        <f t="shared" si="388"/>
        <v>0</v>
      </c>
      <c r="UMG462" s="143">
        <f t="shared" si="388"/>
        <v>0</v>
      </c>
      <c r="UMH462" s="143">
        <f t="shared" si="388"/>
        <v>0</v>
      </c>
      <c r="UMI462" s="143">
        <f t="shared" si="388"/>
        <v>0</v>
      </c>
      <c r="UMJ462" s="143">
        <f t="shared" si="388"/>
        <v>0</v>
      </c>
      <c r="UMK462" s="143">
        <f t="shared" si="388"/>
        <v>0</v>
      </c>
      <c r="UML462" s="143">
        <f t="shared" si="388"/>
        <v>0</v>
      </c>
      <c r="UMM462" s="143">
        <f t="shared" si="388"/>
        <v>0</v>
      </c>
      <c r="UMN462" s="143">
        <f t="shared" si="388"/>
        <v>0</v>
      </c>
      <c r="UMO462" s="143">
        <f t="shared" si="388"/>
        <v>0</v>
      </c>
      <c r="UMP462" s="143">
        <f t="shared" si="388"/>
        <v>0</v>
      </c>
      <c r="UMQ462" s="143">
        <f t="shared" si="388"/>
        <v>0</v>
      </c>
      <c r="UMR462" s="143">
        <f t="shared" si="388"/>
        <v>0</v>
      </c>
      <c r="UMS462" s="143">
        <f t="shared" si="388"/>
        <v>0</v>
      </c>
      <c r="UMT462" s="143">
        <f t="shared" si="388"/>
        <v>0</v>
      </c>
      <c r="UMU462" s="143">
        <f t="shared" si="388"/>
        <v>0</v>
      </c>
      <c r="UMV462" s="143">
        <f t="shared" si="388"/>
        <v>0</v>
      </c>
      <c r="UMW462" s="143">
        <f t="shared" si="388"/>
        <v>0</v>
      </c>
      <c r="UMX462" s="143">
        <f t="shared" si="388"/>
        <v>0</v>
      </c>
      <c r="UMY462" s="143">
        <f t="shared" si="388"/>
        <v>0</v>
      </c>
      <c r="UMZ462" s="143">
        <f t="shared" si="388"/>
        <v>0</v>
      </c>
      <c r="UNA462" s="143">
        <f t="shared" si="388"/>
        <v>0</v>
      </c>
      <c r="UNB462" s="143">
        <f t="shared" si="388"/>
        <v>0</v>
      </c>
      <c r="UNC462" s="143">
        <f t="shared" si="388"/>
        <v>0</v>
      </c>
      <c r="UND462" s="143">
        <f t="shared" si="388"/>
        <v>0</v>
      </c>
      <c r="UNE462" s="143">
        <f t="shared" si="388"/>
        <v>0</v>
      </c>
      <c r="UNF462" s="143">
        <f t="shared" si="388"/>
        <v>0</v>
      </c>
      <c r="UNG462" s="143">
        <f t="shared" si="388"/>
        <v>0</v>
      </c>
      <c r="UNH462" s="143">
        <f t="shared" si="388"/>
        <v>0</v>
      </c>
      <c r="UNI462" s="143">
        <f t="shared" si="388"/>
        <v>0</v>
      </c>
      <c r="UNJ462" s="143">
        <f t="shared" si="388"/>
        <v>0</v>
      </c>
      <c r="UNK462" s="143">
        <f t="shared" si="388"/>
        <v>0</v>
      </c>
      <c r="UNL462" s="143">
        <f t="shared" si="388"/>
        <v>0</v>
      </c>
      <c r="UNM462" s="143">
        <f t="shared" si="388"/>
        <v>0</v>
      </c>
      <c r="UNN462" s="143">
        <f t="shared" si="388"/>
        <v>0</v>
      </c>
      <c r="UNO462" s="143">
        <f t="shared" si="388"/>
        <v>0</v>
      </c>
      <c r="UNP462" s="143">
        <f t="shared" si="388"/>
        <v>0</v>
      </c>
      <c r="UNQ462" s="143">
        <f t="shared" si="388"/>
        <v>0</v>
      </c>
      <c r="UNR462" s="143">
        <f t="shared" si="388"/>
        <v>0</v>
      </c>
      <c r="UNS462" s="143">
        <f t="shared" si="388"/>
        <v>0</v>
      </c>
      <c r="UNT462" s="143">
        <f t="shared" si="388"/>
        <v>0</v>
      </c>
      <c r="UNU462" s="143">
        <f t="shared" si="388"/>
        <v>0</v>
      </c>
      <c r="UNV462" s="143">
        <f t="shared" si="388"/>
        <v>0</v>
      </c>
      <c r="UNW462" s="143">
        <f t="shared" si="388"/>
        <v>0</v>
      </c>
      <c r="UNX462" s="143">
        <f t="shared" si="388"/>
        <v>0</v>
      </c>
      <c r="UNY462" s="143">
        <f t="shared" si="388"/>
        <v>0</v>
      </c>
      <c r="UNZ462" s="143">
        <f t="shared" si="388"/>
        <v>0</v>
      </c>
      <c r="UOA462" s="143">
        <f t="shared" si="388"/>
        <v>0</v>
      </c>
      <c r="UOB462" s="143">
        <f t="shared" si="388"/>
        <v>0</v>
      </c>
      <c r="UOC462" s="143">
        <f t="shared" si="388"/>
        <v>0</v>
      </c>
      <c r="UOD462" s="143">
        <f t="shared" si="388"/>
        <v>0</v>
      </c>
      <c r="UOE462" s="143">
        <f t="shared" si="388"/>
        <v>0</v>
      </c>
      <c r="UOF462" s="143">
        <f t="shared" si="388"/>
        <v>0</v>
      </c>
      <c r="UOG462" s="143">
        <f t="shared" si="388"/>
        <v>0</v>
      </c>
      <c r="UOH462" s="143">
        <f t="shared" si="388"/>
        <v>0</v>
      </c>
      <c r="UOI462" s="143">
        <f t="shared" si="388"/>
        <v>0</v>
      </c>
      <c r="UOJ462" s="143">
        <f t="shared" si="388"/>
        <v>0</v>
      </c>
      <c r="UOK462" s="143">
        <f t="shared" ref="UOK462:UQV462" si="389">UOK438</f>
        <v>0</v>
      </c>
      <c r="UOL462" s="143">
        <f t="shared" si="389"/>
        <v>0</v>
      </c>
      <c r="UOM462" s="143">
        <f t="shared" si="389"/>
        <v>0</v>
      </c>
      <c r="UON462" s="143">
        <f t="shared" si="389"/>
        <v>0</v>
      </c>
      <c r="UOO462" s="143">
        <f t="shared" si="389"/>
        <v>0</v>
      </c>
      <c r="UOP462" s="143">
        <f t="shared" si="389"/>
        <v>0</v>
      </c>
      <c r="UOQ462" s="143">
        <f t="shared" si="389"/>
        <v>0</v>
      </c>
      <c r="UOR462" s="143">
        <f t="shared" si="389"/>
        <v>0</v>
      </c>
      <c r="UOS462" s="143">
        <f t="shared" si="389"/>
        <v>0</v>
      </c>
      <c r="UOT462" s="143">
        <f t="shared" si="389"/>
        <v>0</v>
      </c>
      <c r="UOU462" s="143">
        <f t="shared" si="389"/>
        <v>0</v>
      </c>
      <c r="UOV462" s="143">
        <f t="shared" si="389"/>
        <v>0</v>
      </c>
      <c r="UOW462" s="143">
        <f t="shared" si="389"/>
        <v>0</v>
      </c>
      <c r="UOX462" s="143">
        <f t="shared" si="389"/>
        <v>0</v>
      </c>
      <c r="UOY462" s="143">
        <f t="shared" si="389"/>
        <v>0</v>
      </c>
      <c r="UOZ462" s="143">
        <f t="shared" si="389"/>
        <v>0</v>
      </c>
      <c r="UPA462" s="143">
        <f t="shared" si="389"/>
        <v>0</v>
      </c>
      <c r="UPB462" s="143">
        <f t="shared" si="389"/>
        <v>0</v>
      </c>
      <c r="UPC462" s="143">
        <f t="shared" si="389"/>
        <v>0</v>
      </c>
      <c r="UPD462" s="143">
        <f t="shared" si="389"/>
        <v>0</v>
      </c>
      <c r="UPE462" s="143">
        <f t="shared" si="389"/>
        <v>0</v>
      </c>
      <c r="UPF462" s="143">
        <f t="shared" si="389"/>
        <v>0</v>
      </c>
      <c r="UPG462" s="143">
        <f t="shared" si="389"/>
        <v>0</v>
      </c>
      <c r="UPH462" s="143">
        <f t="shared" si="389"/>
        <v>0</v>
      </c>
      <c r="UPI462" s="143">
        <f t="shared" si="389"/>
        <v>0</v>
      </c>
      <c r="UPJ462" s="143">
        <f t="shared" si="389"/>
        <v>0</v>
      </c>
      <c r="UPK462" s="143">
        <f t="shared" si="389"/>
        <v>0</v>
      </c>
      <c r="UPL462" s="143">
        <f t="shared" si="389"/>
        <v>0</v>
      </c>
      <c r="UPM462" s="143">
        <f t="shared" si="389"/>
        <v>0</v>
      </c>
      <c r="UPN462" s="143">
        <f t="shared" si="389"/>
        <v>0</v>
      </c>
      <c r="UPO462" s="143">
        <f t="shared" si="389"/>
        <v>0</v>
      </c>
      <c r="UPP462" s="143">
        <f t="shared" si="389"/>
        <v>0</v>
      </c>
      <c r="UPQ462" s="143">
        <f t="shared" si="389"/>
        <v>0</v>
      </c>
      <c r="UPR462" s="143">
        <f t="shared" si="389"/>
        <v>0</v>
      </c>
      <c r="UPS462" s="143">
        <f t="shared" si="389"/>
        <v>0</v>
      </c>
      <c r="UPT462" s="143">
        <f t="shared" si="389"/>
        <v>0</v>
      </c>
      <c r="UPU462" s="143">
        <f t="shared" si="389"/>
        <v>0</v>
      </c>
      <c r="UPV462" s="143">
        <f t="shared" si="389"/>
        <v>0</v>
      </c>
      <c r="UPW462" s="143">
        <f t="shared" si="389"/>
        <v>0</v>
      </c>
      <c r="UPX462" s="143">
        <f t="shared" si="389"/>
        <v>0</v>
      </c>
      <c r="UPY462" s="143">
        <f t="shared" si="389"/>
        <v>0</v>
      </c>
      <c r="UPZ462" s="143">
        <f t="shared" si="389"/>
        <v>0</v>
      </c>
      <c r="UQA462" s="143">
        <f t="shared" si="389"/>
        <v>0</v>
      </c>
      <c r="UQB462" s="143">
        <f t="shared" si="389"/>
        <v>0</v>
      </c>
      <c r="UQC462" s="143">
        <f t="shared" si="389"/>
        <v>0</v>
      </c>
      <c r="UQD462" s="143">
        <f t="shared" si="389"/>
        <v>0</v>
      </c>
      <c r="UQE462" s="143">
        <f t="shared" si="389"/>
        <v>0</v>
      </c>
      <c r="UQF462" s="143">
        <f t="shared" si="389"/>
        <v>0</v>
      </c>
      <c r="UQG462" s="143">
        <f t="shared" si="389"/>
        <v>0</v>
      </c>
      <c r="UQH462" s="143">
        <f t="shared" si="389"/>
        <v>0</v>
      </c>
      <c r="UQI462" s="143">
        <f t="shared" si="389"/>
        <v>0</v>
      </c>
      <c r="UQJ462" s="143">
        <f t="shared" si="389"/>
        <v>0</v>
      </c>
      <c r="UQK462" s="143">
        <f t="shared" si="389"/>
        <v>0</v>
      </c>
      <c r="UQL462" s="143">
        <f t="shared" si="389"/>
        <v>0</v>
      </c>
      <c r="UQM462" s="143">
        <f t="shared" si="389"/>
        <v>0</v>
      </c>
      <c r="UQN462" s="143">
        <f t="shared" si="389"/>
        <v>0</v>
      </c>
      <c r="UQO462" s="143">
        <f t="shared" si="389"/>
        <v>0</v>
      </c>
      <c r="UQP462" s="143">
        <f t="shared" si="389"/>
        <v>0</v>
      </c>
      <c r="UQQ462" s="143">
        <f t="shared" si="389"/>
        <v>0</v>
      </c>
      <c r="UQR462" s="143">
        <f t="shared" si="389"/>
        <v>0</v>
      </c>
      <c r="UQS462" s="143">
        <f t="shared" si="389"/>
        <v>0</v>
      </c>
      <c r="UQT462" s="143">
        <f t="shared" si="389"/>
        <v>0</v>
      </c>
      <c r="UQU462" s="143">
        <f t="shared" si="389"/>
        <v>0</v>
      </c>
      <c r="UQV462" s="143">
        <f t="shared" si="389"/>
        <v>0</v>
      </c>
      <c r="UQW462" s="143">
        <f t="shared" ref="UQW462:UTH462" si="390">UQW438</f>
        <v>0</v>
      </c>
      <c r="UQX462" s="143">
        <f t="shared" si="390"/>
        <v>0</v>
      </c>
      <c r="UQY462" s="143">
        <f t="shared" si="390"/>
        <v>0</v>
      </c>
      <c r="UQZ462" s="143">
        <f t="shared" si="390"/>
        <v>0</v>
      </c>
      <c r="URA462" s="143">
        <f t="shared" si="390"/>
        <v>0</v>
      </c>
      <c r="URB462" s="143">
        <f t="shared" si="390"/>
        <v>0</v>
      </c>
      <c r="URC462" s="143">
        <f t="shared" si="390"/>
        <v>0</v>
      </c>
      <c r="URD462" s="143">
        <f t="shared" si="390"/>
        <v>0</v>
      </c>
      <c r="URE462" s="143">
        <f t="shared" si="390"/>
        <v>0</v>
      </c>
      <c r="URF462" s="143">
        <f t="shared" si="390"/>
        <v>0</v>
      </c>
      <c r="URG462" s="143">
        <f t="shared" si="390"/>
        <v>0</v>
      </c>
      <c r="URH462" s="143">
        <f t="shared" si="390"/>
        <v>0</v>
      </c>
      <c r="URI462" s="143">
        <f t="shared" si="390"/>
        <v>0</v>
      </c>
      <c r="URJ462" s="143">
        <f t="shared" si="390"/>
        <v>0</v>
      </c>
      <c r="URK462" s="143">
        <f t="shared" si="390"/>
        <v>0</v>
      </c>
      <c r="URL462" s="143">
        <f t="shared" si="390"/>
        <v>0</v>
      </c>
      <c r="URM462" s="143">
        <f t="shared" si="390"/>
        <v>0</v>
      </c>
      <c r="URN462" s="143">
        <f t="shared" si="390"/>
        <v>0</v>
      </c>
      <c r="URO462" s="143">
        <f t="shared" si="390"/>
        <v>0</v>
      </c>
      <c r="URP462" s="143">
        <f t="shared" si="390"/>
        <v>0</v>
      </c>
      <c r="URQ462" s="143">
        <f t="shared" si="390"/>
        <v>0</v>
      </c>
      <c r="URR462" s="143">
        <f t="shared" si="390"/>
        <v>0</v>
      </c>
      <c r="URS462" s="143">
        <f t="shared" si="390"/>
        <v>0</v>
      </c>
      <c r="URT462" s="143">
        <f t="shared" si="390"/>
        <v>0</v>
      </c>
      <c r="URU462" s="143">
        <f t="shared" si="390"/>
        <v>0</v>
      </c>
      <c r="URV462" s="143">
        <f t="shared" si="390"/>
        <v>0</v>
      </c>
      <c r="URW462" s="143">
        <f t="shared" si="390"/>
        <v>0</v>
      </c>
      <c r="URX462" s="143">
        <f t="shared" si="390"/>
        <v>0</v>
      </c>
      <c r="URY462" s="143">
        <f t="shared" si="390"/>
        <v>0</v>
      </c>
      <c r="URZ462" s="143">
        <f t="shared" si="390"/>
        <v>0</v>
      </c>
      <c r="USA462" s="143">
        <f t="shared" si="390"/>
        <v>0</v>
      </c>
      <c r="USB462" s="143">
        <f t="shared" si="390"/>
        <v>0</v>
      </c>
      <c r="USC462" s="143">
        <f t="shared" si="390"/>
        <v>0</v>
      </c>
      <c r="USD462" s="143">
        <f t="shared" si="390"/>
        <v>0</v>
      </c>
      <c r="USE462" s="143">
        <f t="shared" si="390"/>
        <v>0</v>
      </c>
      <c r="USF462" s="143">
        <f t="shared" si="390"/>
        <v>0</v>
      </c>
      <c r="USG462" s="143">
        <f t="shared" si="390"/>
        <v>0</v>
      </c>
      <c r="USH462" s="143">
        <f t="shared" si="390"/>
        <v>0</v>
      </c>
      <c r="USI462" s="143">
        <f t="shared" si="390"/>
        <v>0</v>
      </c>
      <c r="USJ462" s="143">
        <f t="shared" si="390"/>
        <v>0</v>
      </c>
      <c r="USK462" s="143">
        <f t="shared" si="390"/>
        <v>0</v>
      </c>
      <c r="USL462" s="143">
        <f t="shared" si="390"/>
        <v>0</v>
      </c>
      <c r="USM462" s="143">
        <f t="shared" si="390"/>
        <v>0</v>
      </c>
      <c r="USN462" s="143">
        <f t="shared" si="390"/>
        <v>0</v>
      </c>
      <c r="USO462" s="143">
        <f t="shared" si="390"/>
        <v>0</v>
      </c>
      <c r="USP462" s="143">
        <f t="shared" si="390"/>
        <v>0</v>
      </c>
      <c r="USQ462" s="143">
        <f t="shared" si="390"/>
        <v>0</v>
      </c>
      <c r="USR462" s="143">
        <f t="shared" si="390"/>
        <v>0</v>
      </c>
      <c r="USS462" s="143">
        <f t="shared" si="390"/>
        <v>0</v>
      </c>
      <c r="UST462" s="143">
        <f t="shared" si="390"/>
        <v>0</v>
      </c>
      <c r="USU462" s="143">
        <f t="shared" si="390"/>
        <v>0</v>
      </c>
      <c r="USV462" s="143">
        <f t="shared" si="390"/>
        <v>0</v>
      </c>
      <c r="USW462" s="143">
        <f t="shared" si="390"/>
        <v>0</v>
      </c>
      <c r="USX462" s="143">
        <f t="shared" si="390"/>
        <v>0</v>
      </c>
      <c r="USY462" s="143">
        <f t="shared" si="390"/>
        <v>0</v>
      </c>
      <c r="USZ462" s="143">
        <f t="shared" si="390"/>
        <v>0</v>
      </c>
      <c r="UTA462" s="143">
        <f t="shared" si="390"/>
        <v>0</v>
      </c>
      <c r="UTB462" s="143">
        <f t="shared" si="390"/>
        <v>0</v>
      </c>
      <c r="UTC462" s="143">
        <f t="shared" si="390"/>
        <v>0</v>
      </c>
      <c r="UTD462" s="143">
        <f t="shared" si="390"/>
        <v>0</v>
      </c>
      <c r="UTE462" s="143">
        <f t="shared" si="390"/>
        <v>0</v>
      </c>
      <c r="UTF462" s="143">
        <f t="shared" si="390"/>
        <v>0</v>
      </c>
      <c r="UTG462" s="143">
        <f t="shared" si="390"/>
        <v>0</v>
      </c>
      <c r="UTH462" s="143">
        <f t="shared" si="390"/>
        <v>0</v>
      </c>
      <c r="UTI462" s="143">
        <f t="shared" ref="UTI462:UVT462" si="391">UTI438</f>
        <v>0</v>
      </c>
      <c r="UTJ462" s="143">
        <f t="shared" si="391"/>
        <v>0</v>
      </c>
      <c r="UTK462" s="143">
        <f t="shared" si="391"/>
        <v>0</v>
      </c>
      <c r="UTL462" s="143">
        <f t="shared" si="391"/>
        <v>0</v>
      </c>
      <c r="UTM462" s="143">
        <f t="shared" si="391"/>
        <v>0</v>
      </c>
      <c r="UTN462" s="143">
        <f t="shared" si="391"/>
        <v>0</v>
      </c>
      <c r="UTO462" s="143">
        <f t="shared" si="391"/>
        <v>0</v>
      </c>
      <c r="UTP462" s="143">
        <f t="shared" si="391"/>
        <v>0</v>
      </c>
      <c r="UTQ462" s="143">
        <f t="shared" si="391"/>
        <v>0</v>
      </c>
      <c r="UTR462" s="143">
        <f t="shared" si="391"/>
        <v>0</v>
      </c>
      <c r="UTS462" s="143">
        <f t="shared" si="391"/>
        <v>0</v>
      </c>
      <c r="UTT462" s="143">
        <f t="shared" si="391"/>
        <v>0</v>
      </c>
      <c r="UTU462" s="143">
        <f t="shared" si="391"/>
        <v>0</v>
      </c>
      <c r="UTV462" s="143">
        <f t="shared" si="391"/>
        <v>0</v>
      </c>
      <c r="UTW462" s="143">
        <f t="shared" si="391"/>
        <v>0</v>
      </c>
      <c r="UTX462" s="143">
        <f t="shared" si="391"/>
        <v>0</v>
      </c>
      <c r="UTY462" s="143">
        <f t="shared" si="391"/>
        <v>0</v>
      </c>
      <c r="UTZ462" s="143">
        <f t="shared" si="391"/>
        <v>0</v>
      </c>
      <c r="UUA462" s="143">
        <f t="shared" si="391"/>
        <v>0</v>
      </c>
      <c r="UUB462" s="143">
        <f t="shared" si="391"/>
        <v>0</v>
      </c>
      <c r="UUC462" s="143">
        <f t="shared" si="391"/>
        <v>0</v>
      </c>
      <c r="UUD462" s="143">
        <f t="shared" si="391"/>
        <v>0</v>
      </c>
      <c r="UUE462" s="143">
        <f t="shared" si="391"/>
        <v>0</v>
      </c>
      <c r="UUF462" s="143">
        <f t="shared" si="391"/>
        <v>0</v>
      </c>
      <c r="UUG462" s="143">
        <f t="shared" si="391"/>
        <v>0</v>
      </c>
      <c r="UUH462" s="143">
        <f t="shared" si="391"/>
        <v>0</v>
      </c>
      <c r="UUI462" s="143">
        <f t="shared" si="391"/>
        <v>0</v>
      </c>
      <c r="UUJ462" s="143">
        <f t="shared" si="391"/>
        <v>0</v>
      </c>
      <c r="UUK462" s="143">
        <f t="shared" si="391"/>
        <v>0</v>
      </c>
      <c r="UUL462" s="143">
        <f t="shared" si="391"/>
        <v>0</v>
      </c>
      <c r="UUM462" s="143">
        <f t="shared" si="391"/>
        <v>0</v>
      </c>
      <c r="UUN462" s="143">
        <f t="shared" si="391"/>
        <v>0</v>
      </c>
      <c r="UUO462" s="143">
        <f t="shared" si="391"/>
        <v>0</v>
      </c>
      <c r="UUP462" s="143">
        <f t="shared" si="391"/>
        <v>0</v>
      </c>
      <c r="UUQ462" s="143">
        <f t="shared" si="391"/>
        <v>0</v>
      </c>
      <c r="UUR462" s="143">
        <f t="shared" si="391"/>
        <v>0</v>
      </c>
      <c r="UUS462" s="143">
        <f t="shared" si="391"/>
        <v>0</v>
      </c>
      <c r="UUT462" s="143">
        <f t="shared" si="391"/>
        <v>0</v>
      </c>
      <c r="UUU462" s="143">
        <f t="shared" si="391"/>
        <v>0</v>
      </c>
      <c r="UUV462" s="143">
        <f t="shared" si="391"/>
        <v>0</v>
      </c>
      <c r="UUW462" s="143">
        <f t="shared" si="391"/>
        <v>0</v>
      </c>
      <c r="UUX462" s="143">
        <f t="shared" si="391"/>
        <v>0</v>
      </c>
      <c r="UUY462" s="143">
        <f t="shared" si="391"/>
        <v>0</v>
      </c>
      <c r="UUZ462" s="143">
        <f t="shared" si="391"/>
        <v>0</v>
      </c>
      <c r="UVA462" s="143">
        <f t="shared" si="391"/>
        <v>0</v>
      </c>
      <c r="UVB462" s="143">
        <f t="shared" si="391"/>
        <v>0</v>
      </c>
      <c r="UVC462" s="143">
        <f t="shared" si="391"/>
        <v>0</v>
      </c>
      <c r="UVD462" s="143">
        <f t="shared" si="391"/>
        <v>0</v>
      </c>
      <c r="UVE462" s="143">
        <f t="shared" si="391"/>
        <v>0</v>
      </c>
      <c r="UVF462" s="143">
        <f t="shared" si="391"/>
        <v>0</v>
      </c>
      <c r="UVG462" s="143">
        <f t="shared" si="391"/>
        <v>0</v>
      </c>
      <c r="UVH462" s="143">
        <f t="shared" si="391"/>
        <v>0</v>
      </c>
      <c r="UVI462" s="143">
        <f t="shared" si="391"/>
        <v>0</v>
      </c>
      <c r="UVJ462" s="143">
        <f t="shared" si="391"/>
        <v>0</v>
      </c>
      <c r="UVK462" s="143">
        <f t="shared" si="391"/>
        <v>0</v>
      </c>
      <c r="UVL462" s="143">
        <f t="shared" si="391"/>
        <v>0</v>
      </c>
      <c r="UVM462" s="143">
        <f t="shared" si="391"/>
        <v>0</v>
      </c>
      <c r="UVN462" s="143">
        <f t="shared" si="391"/>
        <v>0</v>
      </c>
      <c r="UVO462" s="143">
        <f t="shared" si="391"/>
        <v>0</v>
      </c>
      <c r="UVP462" s="143">
        <f t="shared" si="391"/>
        <v>0</v>
      </c>
      <c r="UVQ462" s="143">
        <f t="shared" si="391"/>
        <v>0</v>
      </c>
      <c r="UVR462" s="143">
        <f t="shared" si="391"/>
        <v>0</v>
      </c>
      <c r="UVS462" s="143">
        <f t="shared" si="391"/>
        <v>0</v>
      </c>
      <c r="UVT462" s="143">
        <f t="shared" si="391"/>
        <v>0</v>
      </c>
      <c r="UVU462" s="143">
        <f t="shared" ref="UVU462:UYF462" si="392">UVU438</f>
        <v>0</v>
      </c>
      <c r="UVV462" s="143">
        <f t="shared" si="392"/>
        <v>0</v>
      </c>
      <c r="UVW462" s="143">
        <f t="shared" si="392"/>
        <v>0</v>
      </c>
      <c r="UVX462" s="143">
        <f t="shared" si="392"/>
        <v>0</v>
      </c>
      <c r="UVY462" s="143">
        <f t="shared" si="392"/>
        <v>0</v>
      </c>
      <c r="UVZ462" s="143">
        <f t="shared" si="392"/>
        <v>0</v>
      </c>
      <c r="UWA462" s="143">
        <f t="shared" si="392"/>
        <v>0</v>
      </c>
      <c r="UWB462" s="143">
        <f t="shared" si="392"/>
        <v>0</v>
      </c>
      <c r="UWC462" s="143">
        <f t="shared" si="392"/>
        <v>0</v>
      </c>
      <c r="UWD462" s="143">
        <f t="shared" si="392"/>
        <v>0</v>
      </c>
      <c r="UWE462" s="143">
        <f t="shared" si="392"/>
        <v>0</v>
      </c>
      <c r="UWF462" s="143">
        <f t="shared" si="392"/>
        <v>0</v>
      </c>
      <c r="UWG462" s="143">
        <f t="shared" si="392"/>
        <v>0</v>
      </c>
      <c r="UWH462" s="143">
        <f t="shared" si="392"/>
        <v>0</v>
      </c>
      <c r="UWI462" s="143">
        <f t="shared" si="392"/>
        <v>0</v>
      </c>
      <c r="UWJ462" s="143">
        <f t="shared" si="392"/>
        <v>0</v>
      </c>
      <c r="UWK462" s="143">
        <f t="shared" si="392"/>
        <v>0</v>
      </c>
      <c r="UWL462" s="143">
        <f t="shared" si="392"/>
        <v>0</v>
      </c>
      <c r="UWM462" s="143">
        <f t="shared" si="392"/>
        <v>0</v>
      </c>
      <c r="UWN462" s="143">
        <f t="shared" si="392"/>
        <v>0</v>
      </c>
      <c r="UWO462" s="143">
        <f t="shared" si="392"/>
        <v>0</v>
      </c>
      <c r="UWP462" s="143">
        <f t="shared" si="392"/>
        <v>0</v>
      </c>
      <c r="UWQ462" s="143">
        <f t="shared" si="392"/>
        <v>0</v>
      </c>
      <c r="UWR462" s="143">
        <f t="shared" si="392"/>
        <v>0</v>
      </c>
      <c r="UWS462" s="143">
        <f t="shared" si="392"/>
        <v>0</v>
      </c>
      <c r="UWT462" s="143">
        <f t="shared" si="392"/>
        <v>0</v>
      </c>
      <c r="UWU462" s="143">
        <f t="shared" si="392"/>
        <v>0</v>
      </c>
      <c r="UWV462" s="143">
        <f t="shared" si="392"/>
        <v>0</v>
      </c>
      <c r="UWW462" s="143">
        <f t="shared" si="392"/>
        <v>0</v>
      </c>
      <c r="UWX462" s="143">
        <f t="shared" si="392"/>
        <v>0</v>
      </c>
      <c r="UWY462" s="143">
        <f t="shared" si="392"/>
        <v>0</v>
      </c>
      <c r="UWZ462" s="143">
        <f t="shared" si="392"/>
        <v>0</v>
      </c>
      <c r="UXA462" s="143">
        <f t="shared" si="392"/>
        <v>0</v>
      </c>
      <c r="UXB462" s="143">
        <f t="shared" si="392"/>
        <v>0</v>
      </c>
      <c r="UXC462" s="143">
        <f t="shared" si="392"/>
        <v>0</v>
      </c>
      <c r="UXD462" s="143">
        <f t="shared" si="392"/>
        <v>0</v>
      </c>
      <c r="UXE462" s="143">
        <f t="shared" si="392"/>
        <v>0</v>
      </c>
      <c r="UXF462" s="143">
        <f t="shared" si="392"/>
        <v>0</v>
      </c>
      <c r="UXG462" s="143">
        <f t="shared" si="392"/>
        <v>0</v>
      </c>
      <c r="UXH462" s="143">
        <f t="shared" si="392"/>
        <v>0</v>
      </c>
      <c r="UXI462" s="143">
        <f t="shared" si="392"/>
        <v>0</v>
      </c>
      <c r="UXJ462" s="143">
        <f t="shared" si="392"/>
        <v>0</v>
      </c>
      <c r="UXK462" s="143">
        <f t="shared" si="392"/>
        <v>0</v>
      </c>
      <c r="UXL462" s="143">
        <f t="shared" si="392"/>
        <v>0</v>
      </c>
      <c r="UXM462" s="143">
        <f t="shared" si="392"/>
        <v>0</v>
      </c>
      <c r="UXN462" s="143">
        <f t="shared" si="392"/>
        <v>0</v>
      </c>
      <c r="UXO462" s="143">
        <f t="shared" si="392"/>
        <v>0</v>
      </c>
      <c r="UXP462" s="143">
        <f t="shared" si="392"/>
        <v>0</v>
      </c>
      <c r="UXQ462" s="143">
        <f t="shared" si="392"/>
        <v>0</v>
      </c>
      <c r="UXR462" s="143">
        <f t="shared" si="392"/>
        <v>0</v>
      </c>
      <c r="UXS462" s="143">
        <f t="shared" si="392"/>
        <v>0</v>
      </c>
      <c r="UXT462" s="143">
        <f t="shared" si="392"/>
        <v>0</v>
      </c>
      <c r="UXU462" s="143">
        <f t="shared" si="392"/>
        <v>0</v>
      </c>
      <c r="UXV462" s="143">
        <f t="shared" si="392"/>
        <v>0</v>
      </c>
      <c r="UXW462" s="143">
        <f t="shared" si="392"/>
        <v>0</v>
      </c>
      <c r="UXX462" s="143">
        <f t="shared" si="392"/>
        <v>0</v>
      </c>
      <c r="UXY462" s="143">
        <f t="shared" si="392"/>
        <v>0</v>
      </c>
      <c r="UXZ462" s="143">
        <f t="shared" si="392"/>
        <v>0</v>
      </c>
      <c r="UYA462" s="143">
        <f t="shared" si="392"/>
        <v>0</v>
      </c>
      <c r="UYB462" s="143">
        <f t="shared" si="392"/>
        <v>0</v>
      </c>
      <c r="UYC462" s="143">
        <f t="shared" si="392"/>
        <v>0</v>
      </c>
      <c r="UYD462" s="143">
        <f t="shared" si="392"/>
        <v>0</v>
      </c>
      <c r="UYE462" s="143">
        <f t="shared" si="392"/>
        <v>0</v>
      </c>
      <c r="UYF462" s="143">
        <f t="shared" si="392"/>
        <v>0</v>
      </c>
      <c r="UYG462" s="143">
        <f t="shared" ref="UYG462:VAR462" si="393">UYG438</f>
        <v>0</v>
      </c>
      <c r="UYH462" s="143">
        <f t="shared" si="393"/>
        <v>0</v>
      </c>
      <c r="UYI462" s="143">
        <f t="shared" si="393"/>
        <v>0</v>
      </c>
      <c r="UYJ462" s="143">
        <f t="shared" si="393"/>
        <v>0</v>
      </c>
      <c r="UYK462" s="143">
        <f t="shared" si="393"/>
        <v>0</v>
      </c>
      <c r="UYL462" s="143">
        <f t="shared" si="393"/>
        <v>0</v>
      </c>
      <c r="UYM462" s="143">
        <f t="shared" si="393"/>
        <v>0</v>
      </c>
      <c r="UYN462" s="143">
        <f t="shared" si="393"/>
        <v>0</v>
      </c>
      <c r="UYO462" s="143">
        <f t="shared" si="393"/>
        <v>0</v>
      </c>
      <c r="UYP462" s="143">
        <f t="shared" si="393"/>
        <v>0</v>
      </c>
      <c r="UYQ462" s="143">
        <f t="shared" si="393"/>
        <v>0</v>
      </c>
      <c r="UYR462" s="143">
        <f t="shared" si="393"/>
        <v>0</v>
      </c>
      <c r="UYS462" s="143">
        <f t="shared" si="393"/>
        <v>0</v>
      </c>
      <c r="UYT462" s="143">
        <f t="shared" si="393"/>
        <v>0</v>
      </c>
      <c r="UYU462" s="143">
        <f t="shared" si="393"/>
        <v>0</v>
      </c>
      <c r="UYV462" s="143">
        <f t="shared" si="393"/>
        <v>0</v>
      </c>
      <c r="UYW462" s="143">
        <f t="shared" si="393"/>
        <v>0</v>
      </c>
      <c r="UYX462" s="143">
        <f t="shared" si="393"/>
        <v>0</v>
      </c>
      <c r="UYY462" s="143">
        <f t="shared" si="393"/>
        <v>0</v>
      </c>
      <c r="UYZ462" s="143">
        <f t="shared" si="393"/>
        <v>0</v>
      </c>
      <c r="UZA462" s="143">
        <f t="shared" si="393"/>
        <v>0</v>
      </c>
      <c r="UZB462" s="143">
        <f t="shared" si="393"/>
        <v>0</v>
      </c>
      <c r="UZC462" s="143">
        <f t="shared" si="393"/>
        <v>0</v>
      </c>
      <c r="UZD462" s="143">
        <f t="shared" si="393"/>
        <v>0</v>
      </c>
      <c r="UZE462" s="143">
        <f t="shared" si="393"/>
        <v>0</v>
      </c>
      <c r="UZF462" s="143">
        <f t="shared" si="393"/>
        <v>0</v>
      </c>
      <c r="UZG462" s="143">
        <f t="shared" si="393"/>
        <v>0</v>
      </c>
      <c r="UZH462" s="143">
        <f t="shared" si="393"/>
        <v>0</v>
      </c>
      <c r="UZI462" s="143">
        <f t="shared" si="393"/>
        <v>0</v>
      </c>
      <c r="UZJ462" s="143">
        <f t="shared" si="393"/>
        <v>0</v>
      </c>
      <c r="UZK462" s="143">
        <f t="shared" si="393"/>
        <v>0</v>
      </c>
      <c r="UZL462" s="143">
        <f t="shared" si="393"/>
        <v>0</v>
      </c>
      <c r="UZM462" s="143">
        <f t="shared" si="393"/>
        <v>0</v>
      </c>
      <c r="UZN462" s="143">
        <f t="shared" si="393"/>
        <v>0</v>
      </c>
      <c r="UZO462" s="143">
        <f t="shared" si="393"/>
        <v>0</v>
      </c>
      <c r="UZP462" s="143">
        <f t="shared" si="393"/>
        <v>0</v>
      </c>
      <c r="UZQ462" s="143">
        <f t="shared" si="393"/>
        <v>0</v>
      </c>
      <c r="UZR462" s="143">
        <f t="shared" si="393"/>
        <v>0</v>
      </c>
      <c r="UZS462" s="143">
        <f t="shared" si="393"/>
        <v>0</v>
      </c>
      <c r="UZT462" s="143">
        <f t="shared" si="393"/>
        <v>0</v>
      </c>
      <c r="UZU462" s="143">
        <f t="shared" si="393"/>
        <v>0</v>
      </c>
      <c r="UZV462" s="143">
        <f t="shared" si="393"/>
        <v>0</v>
      </c>
      <c r="UZW462" s="143">
        <f t="shared" si="393"/>
        <v>0</v>
      </c>
      <c r="UZX462" s="143">
        <f t="shared" si="393"/>
        <v>0</v>
      </c>
      <c r="UZY462" s="143">
        <f t="shared" si="393"/>
        <v>0</v>
      </c>
      <c r="UZZ462" s="143">
        <f t="shared" si="393"/>
        <v>0</v>
      </c>
      <c r="VAA462" s="143">
        <f t="shared" si="393"/>
        <v>0</v>
      </c>
      <c r="VAB462" s="143">
        <f t="shared" si="393"/>
        <v>0</v>
      </c>
      <c r="VAC462" s="143">
        <f t="shared" si="393"/>
        <v>0</v>
      </c>
      <c r="VAD462" s="143">
        <f t="shared" si="393"/>
        <v>0</v>
      </c>
      <c r="VAE462" s="143">
        <f t="shared" si="393"/>
        <v>0</v>
      </c>
      <c r="VAF462" s="143">
        <f t="shared" si="393"/>
        <v>0</v>
      </c>
      <c r="VAG462" s="143">
        <f t="shared" si="393"/>
        <v>0</v>
      </c>
      <c r="VAH462" s="143">
        <f t="shared" si="393"/>
        <v>0</v>
      </c>
      <c r="VAI462" s="143">
        <f t="shared" si="393"/>
        <v>0</v>
      </c>
      <c r="VAJ462" s="143">
        <f t="shared" si="393"/>
        <v>0</v>
      </c>
      <c r="VAK462" s="143">
        <f t="shared" si="393"/>
        <v>0</v>
      </c>
      <c r="VAL462" s="143">
        <f t="shared" si="393"/>
        <v>0</v>
      </c>
      <c r="VAM462" s="143">
        <f t="shared" si="393"/>
        <v>0</v>
      </c>
      <c r="VAN462" s="143">
        <f t="shared" si="393"/>
        <v>0</v>
      </c>
      <c r="VAO462" s="143">
        <f t="shared" si="393"/>
        <v>0</v>
      </c>
      <c r="VAP462" s="143">
        <f t="shared" si="393"/>
        <v>0</v>
      </c>
      <c r="VAQ462" s="143">
        <f t="shared" si="393"/>
        <v>0</v>
      </c>
      <c r="VAR462" s="143">
        <f t="shared" si="393"/>
        <v>0</v>
      </c>
      <c r="VAS462" s="143">
        <f t="shared" ref="VAS462:VDD462" si="394">VAS438</f>
        <v>0</v>
      </c>
      <c r="VAT462" s="143">
        <f t="shared" si="394"/>
        <v>0</v>
      </c>
      <c r="VAU462" s="143">
        <f t="shared" si="394"/>
        <v>0</v>
      </c>
      <c r="VAV462" s="143">
        <f t="shared" si="394"/>
        <v>0</v>
      </c>
      <c r="VAW462" s="143">
        <f t="shared" si="394"/>
        <v>0</v>
      </c>
      <c r="VAX462" s="143">
        <f t="shared" si="394"/>
        <v>0</v>
      </c>
      <c r="VAY462" s="143">
        <f t="shared" si="394"/>
        <v>0</v>
      </c>
      <c r="VAZ462" s="143">
        <f t="shared" si="394"/>
        <v>0</v>
      </c>
      <c r="VBA462" s="143">
        <f t="shared" si="394"/>
        <v>0</v>
      </c>
      <c r="VBB462" s="143">
        <f t="shared" si="394"/>
        <v>0</v>
      </c>
      <c r="VBC462" s="143">
        <f t="shared" si="394"/>
        <v>0</v>
      </c>
      <c r="VBD462" s="143">
        <f t="shared" si="394"/>
        <v>0</v>
      </c>
      <c r="VBE462" s="143">
        <f t="shared" si="394"/>
        <v>0</v>
      </c>
      <c r="VBF462" s="143">
        <f t="shared" si="394"/>
        <v>0</v>
      </c>
      <c r="VBG462" s="143">
        <f t="shared" si="394"/>
        <v>0</v>
      </c>
      <c r="VBH462" s="143">
        <f t="shared" si="394"/>
        <v>0</v>
      </c>
      <c r="VBI462" s="143">
        <f t="shared" si="394"/>
        <v>0</v>
      </c>
      <c r="VBJ462" s="143">
        <f t="shared" si="394"/>
        <v>0</v>
      </c>
      <c r="VBK462" s="143">
        <f t="shared" si="394"/>
        <v>0</v>
      </c>
      <c r="VBL462" s="143">
        <f t="shared" si="394"/>
        <v>0</v>
      </c>
      <c r="VBM462" s="143">
        <f t="shared" si="394"/>
        <v>0</v>
      </c>
      <c r="VBN462" s="143">
        <f t="shared" si="394"/>
        <v>0</v>
      </c>
      <c r="VBO462" s="143">
        <f t="shared" si="394"/>
        <v>0</v>
      </c>
      <c r="VBP462" s="143">
        <f t="shared" si="394"/>
        <v>0</v>
      </c>
      <c r="VBQ462" s="143">
        <f t="shared" si="394"/>
        <v>0</v>
      </c>
      <c r="VBR462" s="143">
        <f t="shared" si="394"/>
        <v>0</v>
      </c>
      <c r="VBS462" s="143">
        <f t="shared" si="394"/>
        <v>0</v>
      </c>
      <c r="VBT462" s="143">
        <f t="shared" si="394"/>
        <v>0</v>
      </c>
      <c r="VBU462" s="143">
        <f t="shared" si="394"/>
        <v>0</v>
      </c>
      <c r="VBV462" s="143">
        <f t="shared" si="394"/>
        <v>0</v>
      </c>
      <c r="VBW462" s="143">
        <f t="shared" si="394"/>
        <v>0</v>
      </c>
      <c r="VBX462" s="143">
        <f t="shared" si="394"/>
        <v>0</v>
      </c>
      <c r="VBY462" s="143">
        <f t="shared" si="394"/>
        <v>0</v>
      </c>
      <c r="VBZ462" s="143">
        <f t="shared" si="394"/>
        <v>0</v>
      </c>
      <c r="VCA462" s="143">
        <f t="shared" si="394"/>
        <v>0</v>
      </c>
      <c r="VCB462" s="143">
        <f t="shared" si="394"/>
        <v>0</v>
      </c>
      <c r="VCC462" s="143">
        <f t="shared" si="394"/>
        <v>0</v>
      </c>
      <c r="VCD462" s="143">
        <f t="shared" si="394"/>
        <v>0</v>
      </c>
      <c r="VCE462" s="143">
        <f t="shared" si="394"/>
        <v>0</v>
      </c>
      <c r="VCF462" s="143">
        <f t="shared" si="394"/>
        <v>0</v>
      </c>
      <c r="VCG462" s="143">
        <f t="shared" si="394"/>
        <v>0</v>
      </c>
      <c r="VCH462" s="143">
        <f t="shared" si="394"/>
        <v>0</v>
      </c>
      <c r="VCI462" s="143">
        <f t="shared" si="394"/>
        <v>0</v>
      </c>
      <c r="VCJ462" s="143">
        <f t="shared" si="394"/>
        <v>0</v>
      </c>
      <c r="VCK462" s="143">
        <f t="shared" si="394"/>
        <v>0</v>
      </c>
      <c r="VCL462" s="143">
        <f t="shared" si="394"/>
        <v>0</v>
      </c>
      <c r="VCM462" s="143">
        <f t="shared" si="394"/>
        <v>0</v>
      </c>
      <c r="VCN462" s="143">
        <f t="shared" si="394"/>
        <v>0</v>
      </c>
      <c r="VCO462" s="143">
        <f t="shared" si="394"/>
        <v>0</v>
      </c>
      <c r="VCP462" s="143">
        <f t="shared" si="394"/>
        <v>0</v>
      </c>
      <c r="VCQ462" s="143">
        <f t="shared" si="394"/>
        <v>0</v>
      </c>
      <c r="VCR462" s="143">
        <f t="shared" si="394"/>
        <v>0</v>
      </c>
      <c r="VCS462" s="143">
        <f t="shared" si="394"/>
        <v>0</v>
      </c>
      <c r="VCT462" s="143">
        <f t="shared" si="394"/>
        <v>0</v>
      </c>
      <c r="VCU462" s="143">
        <f t="shared" si="394"/>
        <v>0</v>
      </c>
      <c r="VCV462" s="143">
        <f t="shared" si="394"/>
        <v>0</v>
      </c>
      <c r="VCW462" s="143">
        <f t="shared" si="394"/>
        <v>0</v>
      </c>
      <c r="VCX462" s="143">
        <f t="shared" si="394"/>
        <v>0</v>
      </c>
      <c r="VCY462" s="143">
        <f t="shared" si="394"/>
        <v>0</v>
      </c>
      <c r="VCZ462" s="143">
        <f t="shared" si="394"/>
        <v>0</v>
      </c>
      <c r="VDA462" s="143">
        <f t="shared" si="394"/>
        <v>0</v>
      </c>
      <c r="VDB462" s="143">
        <f t="shared" si="394"/>
        <v>0</v>
      </c>
      <c r="VDC462" s="143">
        <f t="shared" si="394"/>
        <v>0</v>
      </c>
      <c r="VDD462" s="143">
        <f t="shared" si="394"/>
        <v>0</v>
      </c>
      <c r="VDE462" s="143">
        <f t="shared" ref="VDE462:VFP462" si="395">VDE438</f>
        <v>0</v>
      </c>
      <c r="VDF462" s="143">
        <f t="shared" si="395"/>
        <v>0</v>
      </c>
      <c r="VDG462" s="143">
        <f t="shared" si="395"/>
        <v>0</v>
      </c>
      <c r="VDH462" s="143">
        <f t="shared" si="395"/>
        <v>0</v>
      </c>
      <c r="VDI462" s="143">
        <f t="shared" si="395"/>
        <v>0</v>
      </c>
      <c r="VDJ462" s="143">
        <f t="shared" si="395"/>
        <v>0</v>
      </c>
      <c r="VDK462" s="143">
        <f t="shared" si="395"/>
        <v>0</v>
      </c>
      <c r="VDL462" s="143">
        <f t="shared" si="395"/>
        <v>0</v>
      </c>
      <c r="VDM462" s="143">
        <f t="shared" si="395"/>
        <v>0</v>
      </c>
      <c r="VDN462" s="143">
        <f t="shared" si="395"/>
        <v>0</v>
      </c>
      <c r="VDO462" s="143">
        <f t="shared" si="395"/>
        <v>0</v>
      </c>
      <c r="VDP462" s="143">
        <f t="shared" si="395"/>
        <v>0</v>
      </c>
      <c r="VDQ462" s="143">
        <f t="shared" si="395"/>
        <v>0</v>
      </c>
      <c r="VDR462" s="143">
        <f t="shared" si="395"/>
        <v>0</v>
      </c>
      <c r="VDS462" s="143">
        <f t="shared" si="395"/>
        <v>0</v>
      </c>
      <c r="VDT462" s="143">
        <f t="shared" si="395"/>
        <v>0</v>
      </c>
      <c r="VDU462" s="143">
        <f t="shared" si="395"/>
        <v>0</v>
      </c>
      <c r="VDV462" s="143">
        <f t="shared" si="395"/>
        <v>0</v>
      </c>
      <c r="VDW462" s="143">
        <f t="shared" si="395"/>
        <v>0</v>
      </c>
      <c r="VDX462" s="143">
        <f t="shared" si="395"/>
        <v>0</v>
      </c>
      <c r="VDY462" s="143">
        <f t="shared" si="395"/>
        <v>0</v>
      </c>
      <c r="VDZ462" s="143">
        <f t="shared" si="395"/>
        <v>0</v>
      </c>
      <c r="VEA462" s="143">
        <f t="shared" si="395"/>
        <v>0</v>
      </c>
      <c r="VEB462" s="143">
        <f t="shared" si="395"/>
        <v>0</v>
      </c>
      <c r="VEC462" s="143">
        <f t="shared" si="395"/>
        <v>0</v>
      </c>
      <c r="VED462" s="143">
        <f t="shared" si="395"/>
        <v>0</v>
      </c>
      <c r="VEE462" s="143">
        <f t="shared" si="395"/>
        <v>0</v>
      </c>
      <c r="VEF462" s="143">
        <f t="shared" si="395"/>
        <v>0</v>
      </c>
      <c r="VEG462" s="143">
        <f t="shared" si="395"/>
        <v>0</v>
      </c>
      <c r="VEH462" s="143">
        <f t="shared" si="395"/>
        <v>0</v>
      </c>
      <c r="VEI462" s="143">
        <f t="shared" si="395"/>
        <v>0</v>
      </c>
      <c r="VEJ462" s="143">
        <f t="shared" si="395"/>
        <v>0</v>
      </c>
      <c r="VEK462" s="143">
        <f t="shared" si="395"/>
        <v>0</v>
      </c>
      <c r="VEL462" s="143">
        <f t="shared" si="395"/>
        <v>0</v>
      </c>
      <c r="VEM462" s="143">
        <f t="shared" si="395"/>
        <v>0</v>
      </c>
      <c r="VEN462" s="143">
        <f t="shared" si="395"/>
        <v>0</v>
      </c>
      <c r="VEO462" s="143">
        <f t="shared" si="395"/>
        <v>0</v>
      </c>
      <c r="VEP462" s="143">
        <f t="shared" si="395"/>
        <v>0</v>
      </c>
      <c r="VEQ462" s="143">
        <f t="shared" si="395"/>
        <v>0</v>
      </c>
      <c r="VER462" s="143">
        <f t="shared" si="395"/>
        <v>0</v>
      </c>
      <c r="VES462" s="143">
        <f t="shared" si="395"/>
        <v>0</v>
      </c>
      <c r="VET462" s="143">
        <f t="shared" si="395"/>
        <v>0</v>
      </c>
      <c r="VEU462" s="143">
        <f t="shared" si="395"/>
        <v>0</v>
      </c>
      <c r="VEV462" s="143">
        <f t="shared" si="395"/>
        <v>0</v>
      </c>
      <c r="VEW462" s="143">
        <f t="shared" si="395"/>
        <v>0</v>
      </c>
      <c r="VEX462" s="143">
        <f t="shared" si="395"/>
        <v>0</v>
      </c>
      <c r="VEY462" s="143">
        <f t="shared" si="395"/>
        <v>0</v>
      </c>
      <c r="VEZ462" s="143">
        <f t="shared" si="395"/>
        <v>0</v>
      </c>
      <c r="VFA462" s="143">
        <f t="shared" si="395"/>
        <v>0</v>
      </c>
      <c r="VFB462" s="143">
        <f t="shared" si="395"/>
        <v>0</v>
      </c>
      <c r="VFC462" s="143">
        <f t="shared" si="395"/>
        <v>0</v>
      </c>
      <c r="VFD462" s="143">
        <f t="shared" si="395"/>
        <v>0</v>
      </c>
      <c r="VFE462" s="143">
        <f t="shared" si="395"/>
        <v>0</v>
      </c>
      <c r="VFF462" s="143">
        <f t="shared" si="395"/>
        <v>0</v>
      </c>
      <c r="VFG462" s="143">
        <f t="shared" si="395"/>
        <v>0</v>
      </c>
      <c r="VFH462" s="143">
        <f t="shared" si="395"/>
        <v>0</v>
      </c>
      <c r="VFI462" s="143">
        <f t="shared" si="395"/>
        <v>0</v>
      </c>
      <c r="VFJ462" s="143">
        <f t="shared" si="395"/>
        <v>0</v>
      </c>
      <c r="VFK462" s="143">
        <f t="shared" si="395"/>
        <v>0</v>
      </c>
      <c r="VFL462" s="143">
        <f t="shared" si="395"/>
        <v>0</v>
      </c>
      <c r="VFM462" s="143">
        <f t="shared" si="395"/>
        <v>0</v>
      </c>
      <c r="VFN462" s="143">
        <f t="shared" si="395"/>
        <v>0</v>
      </c>
      <c r="VFO462" s="143">
        <f t="shared" si="395"/>
        <v>0</v>
      </c>
      <c r="VFP462" s="143">
        <f t="shared" si="395"/>
        <v>0</v>
      </c>
      <c r="VFQ462" s="143">
        <f t="shared" ref="VFQ462:VIB462" si="396">VFQ438</f>
        <v>0</v>
      </c>
      <c r="VFR462" s="143">
        <f t="shared" si="396"/>
        <v>0</v>
      </c>
      <c r="VFS462" s="143">
        <f t="shared" si="396"/>
        <v>0</v>
      </c>
      <c r="VFT462" s="143">
        <f t="shared" si="396"/>
        <v>0</v>
      </c>
      <c r="VFU462" s="143">
        <f t="shared" si="396"/>
        <v>0</v>
      </c>
      <c r="VFV462" s="143">
        <f t="shared" si="396"/>
        <v>0</v>
      </c>
      <c r="VFW462" s="143">
        <f t="shared" si="396"/>
        <v>0</v>
      </c>
      <c r="VFX462" s="143">
        <f t="shared" si="396"/>
        <v>0</v>
      </c>
      <c r="VFY462" s="143">
        <f t="shared" si="396"/>
        <v>0</v>
      </c>
      <c r="VFZ462" s="143">
        <f t="shared" si="396"/>
        <v>0</v>
      </c>
      <c r="VGA462" s="143">
        <f t="shared" si="396"/>
        <v>0</v>
      </c>
      <c r="VGB462" s="143">
        <f t="shared" si="396"/>
        <v>0</v>
      </c>
      <c r="VGC462" s="143">
        <f t="shared" si="396"/>
        <v>0</v>
      </c>
      <c r="VGD462" s="143">
        <f t="shared" si="396"/>
        <v>0</v>
      </c>
      <c r="VGE462" s="143">
        <f t="shared" si="396"/>
        <v>0</v>
      </c>
      <c r="VGF462" s="143">
        <f t="shared" si="396"/>
        <v>0</v>
      </c>
      <c r="VGG462" s="143">
        <f t="shared" si="396"/>
        <v>0</v>
      </c>
      <c r="VGH462" s="143">
        <f t="shared" si="396"/>
        <v>0</v>
      </c>
      <c r="VGI462" s="143">
        <f t="shared" si="396"/>
        <v>0</v>
      </c>
      <c r="VGJ462" s="143">
        <f t="shared" si="396"/>
        <v>0</v>
      </c>
      <c r="VGK462" s="143">
        <f t="shared" si="396"/>
        <v>0</v>
      </c>
      <c r="VGL462" s="143">
        <f t="shared" si="396"/>
        <v>0</v>
      </c>
      <c r="VGM462" s="143">
        <f t="shared" si="396"/>
        <v>0</v>
      </c>
      <c r="VGN462" s="143">
        <f t="shared" si="396"/>
        <v>0</v>
      </c>
      <c r="VGO462" s="143">
        <f t="shared" si="396"/>
        <v>0</v>
      </c>
      <c r="VGP462" s="143">
        <f t="shared" si="396"/>
        <v>0</v>
      </c>
      <c r="VGQ462" s="143">
        <f t="shared" si="396"/>
        <v>0</v>
      </c>
      <c r="VGR462" s="143">
        <f t="shared" si="396"/>
        <v>0</v>
      </c>
      <c r="VGS462" s="143">
        <f t="shared" si="396"/>
        <v>0</v>
      </c>
      <c r="VGT462" s="143">
        <f t="shared" si="396"/>
        <v>0</v>
      </c>
      <c r="VGU462" s="143">
        <f t="shared" si="396"/>
        <v>0</v>
      </c>
      <c r="VGV462" s="143">
        <f t="shared" si="396"/>
        <v>0</v>
      </c>
      <c r="VGW462" s="143">
        <f t="shared" si="396"/>
        <v>0</v>
      </c>
      <c r="VGX462" s="143">
        <f t="shared" si="396"/>
        <v>0</v>
      </c>
      <c r="VGY462" s="143">
        <f t="shared" si="396"/>
        <v>0</v>
      </c>
      <c r="VGZ462" s="143">
        <f t="shared" si="396"/>
        <v>0</v>
      </c>
      <c r="VHA462" s="143">
        <f t="shared" si="396"/>
        <v>0</v>
      </c>
      <c r="VHB462" s="143">
        <f t="shared" si="396"/>
        <v>0</v>
      </c>
      <c r="VHC462" s="143">
        <f t="shared" si="396"/>
        <v>0</v>
      </c>
      <c r="VHD462" s="143">
        <f t="shared" si="396"/>
        <v>0</v>
      </c>
      <c r="VHE462" s="143">
        <f t="shared" si="396"/>
        <v>0</v>
      </c>
      <c r="VHF462" s="143">
        <f t="shared" si="396"/>
        <v>0</v>
      </c>
      <c r="VHG462" s="143">
        <f t="shared" si="396"/>
        <v>0</v>
      </c>
      <c r="VHH462" s="143">
        <f t="shared" si="396"/>
        <v>0</v>
      </c>
      <c r="VHI462" s="143">
        <f t="shared" si="396"/>
        <v>0</v>
      </c>
      <c r="VHJ462" s="143">
        <f t="shared" si="396"/>
        <v>0</v>
      </c>
      <c r="VHK462" s="143">
        <f t="shared" si="396"/>
        <v>0</v>
      </c>
      <c r="VHL462" s="143">
        <f t="shared" si="396"/>
        <v>0</v>
      </c>
      <c r="VHM462" s="143">
        <f t="shared" si="396"/>
        <v>0</v>
      </c>
      <c r="VHN462" s="143">
        <f t="shared" si="396"/>
        <v>0</v>
      </c>
      <c r="VHO462" s="143">
        <f t="shared" si="396"/>
        <v>0</v>
      </c>
      <c r="VHP462" s="143">
        <f t="shared" si="396"/>
        <v>0</v>
      </c>
      <c r="VHQ462" s="143">
        <f t="shared" si="396"/>
        <v>0</v>
      </c>
      <c r="VHR462" s="143">
        <f t="shared" si="396"/>
        <v>0</v>
      </c>
      <c r="VHS462" s="143">
        <f t="shared" si="396"/>
        <v>0</v>
      </c>
      <c r="VHT462" s="143">
        <f t="shared" si="396"/>
        <v>0</v>
      </c>
      <c r="VHU462" s="143">
        <f t="shared" si="396"/>
        <v>0</v>
      </c>
      <c r="VHV462" s="143">
        <f t="shared" si="396"/>
        <v>0</v>
      </c>
      <c r="VHW462" s="143">
        <f t="shared" si="396"/>
        <v>0</v>
      </c>
      <c r="VHX462" s="143">
        <f t="shared" si="396"/>
        <v>0</v>
      </c>
      <c r="VHY462" s="143">
        <f t="shared" si="396"/>
        <v>0</v>
      </c>
      <c r="VHZ462" s="143">
        <f t="shared" si="396"/>
        <v>0</v>
      </c>
      <c r="VIA462" s="143">
        <f t="shared" si="396"/>
        <v>0</v>
      </c>
      <c r="VIB462" s="143">
        <f t="shared" si="396"/>
        <v>0</v>
      </c>
      <c r="VIC462" s="143">
        <f t="shared" ref="VIC462:VKN462" si="397">VIC438</f>
        <v>0</v>
      </c>
      <c r="VID462" s="143">
        <f t="shared" si="397"/>
        <v>0</v>
      </c>
      <c r="VIE462" s="143">
        <f t="shared" si="397"/>
        <v>0</v>
      </c>
      <c r="VIF462" s="143">
        <f t="shared" si="397"/>
        <v>0</v>
      </c>
      <c r="VIG462" s="143">
        <f t="shared" si="397"/>
        <v>0</v>
      </c>
      <c r="VIH462" s="143">
        <f t="shared" si="397"/>
        <v>0</v>
      </c>
      <c r="VII462" s="143">
        <f t="shared" si="397"/>
        <v>0</v>
      </c>
      <c r="VIJ462" s="143">
        <f t="shared" si="397"/>
        <v>0</v>
      </c>
      <c r="VIK462" s="143">
        <f t="shared" si="397"/>
        <v>0</v>
      </c>
      <c r="VIL462" s="143">
        <f t="shared" si="397"/>
        <v>0</v>
      </c>
      <c r="VIM462" s="143">
        <f t="shared" si="397"/>
        <v>0</v>
      </c>
      <c r="VIN462" s="143">
        <f t="shared" si="397"/>
        <v>0</v>
      </c>
      <c r="VIO462" s="143">
        <f t="shared" si="397"/>
        <v>0</v>
      </c>
      <c r="VIP462" s="143">
        <f t="shared" si="397"/>
        <v>0</v>
      </c>
      <c r="VIQ462" s="143">
        <f t="shared" si="397"/>
        <v>0</v>
      </c>
      <c r="VIR462" s="143">
        <f t="shared" si="397"/>
        <v>0</v>
      </c>
      <c r="VIS462" s="143">
        <f t="shared" si="397"/>
        <v>0</v>
      </c>
      <c r="VIT462" s="143">
        <f t="shared" si="397"/>
        <v>0</v>
      </c>
      <c r="VIU462" s="143">
        <f t="shared" si="397"/>
        <v>0</v>
      </c>
      <c r="VIV462" s="143">
        <f t="shared" si="397"/>
        <v>0</v>
      </c>
      <c r="VIW462" s="143">
        <f t="shared" si="397"/>
        <v>0</v>
      </c>
      <c r="VIX462" s="143">
        <f t="shared" si="397"/>
        <v>0</v>
      </c>
      <c r="VIY462" s="143">
        <f t="shared" si="397"/>
        <v>0</v>
      </c>
      <c r="VIZ462" s="143">
        <f t="shared" si="397"/>
        <v>0</v>
      </c>
      <c r="VJA462" s="143">
        <f t="shared" si="397"/>
        <v>0</v>
      </c>
      <c r="VJB462" s="143">
        <f t="shared" si="397"/>
        <v>0</v>
      </c>
      <c r="VJC462" s="143">
        <f t="shared" si="397"/>
        <v>0</v>
      </c>
      <c r="VJD462" s="143">
        <f t="shared" si="397"/>
        <v>0</v>
      </c>
      <c r="VJE462" s="143">
        <f t="shared" si="397"/>
        <v>0</v>
      </c>
      <c r="VJF462" s="143">
        <f t="shared" si="397"/>
        <v>0</v>
      </c>
      <c r="VJG462" s="143">
        <f t="shared" si="397"/>
        <v>0</v>
      </c>
      <c r="VJH462" s="143">
        <f t="shared" si="397"/>
        <v>0</v>
      </c>
      <c r="VJI462" s="143">
        <f t="shared" si="397"/>
        <v>0</v>
      </c>
      <c r="VJJ462" s="143">
        <f t="shared" si="397"/>
        <v>0</v>
      </c>
      <c r="VJK462" s="143">
        <f t="shared" si="397"/>
        <v>0</v>
      </c>
      <c r="VJL462" s="143">
        <f t="shared" si="397"/>
        <v>0</v>
      </c>
      <c r="VJM462" s="143">
        <f t="shared" si="397"/>
        <v>0</v>
      </c>
      <c r="VJN462" s="143">
        <f t="shared" si="397"/>
        <v>0</v>
      </c>
      <c r="VJO462" s="143">
        <f t="shared" si="397"/>
        <v>0</v>
      </c>
      <c r="VJP462" s="143">
        <f t="shared" si="397"/>
        <v>0</v>
      </c>
      <c r="VJQ462" s="143">
        <f t="shared" si="397"/>
        <v>0</v>
      </c>
      <c r="VJR462" s="143">
        <f t="shared" si="397"/>
        <v>0</v>
      </c>
      <c r="VJS462" s="143">
        <f t="shared" si="397"/>
        <v>0</v>
      </c>
      <c r="VJT462" s="143">
        <f t="shared" si="397"/>
        <v>0</v>
      </c>
      <c r="VJU462" s="143">
        <f t="shared" si="397"/>
        <v>0</v>
      </c>
      <c r="VJV462" s="143">
        <f t="shared" si="397"/>
        <v>0</v>
      </c>
      <c r="VJW462" s="143">
        <f t="shared" si="397"/>
        <v>0</v>
      </c>
      <c r="VJX462" s="143">
        <f t="shared" si="397"/>
        <v>0</v>
      </c>
      <c r="VJY462" s="143">
        <f t="shared" si="397"/>
        <v>0</v>
      </c>
      <c r="VJZ462" s="143">
        <f t="shared" si="397"/>
        <v>0</v>
      </c>
      <c r="VKA462" s="143">
        <f t="shared" si="397"/>
        <v>0</v>
      </c>
      <c r="VKB462" s="143">
        <f t="shared" si="397"/>
        <v>0</v>
      </c>
      <c r="VKC462" s="143">
        <f t="shared" si="397"/>
        <v>0</v>
      </c>
      <c r="VKD462" s="143">
        <f t="shared" si="397"/>
        <v>0</v>
      </c>
      <c r="VKE462" s="143">
        <f t="shared" si="397"/>
        <v>0</v>
      </c>
      <c r="VKF462" s="143">
        <f t="shared" si="397"/>
        <v>0</v>
      </c>
      <c r="VKG462" s="143">
        <f t="shared" si="397"/>
        <v>0</v>
      </c>
      <c r="VKH462" s="143">
        <f t="shared" si="397"/>
        <v>0</v>
      </c>
      <c r="VKI462" s="143">
        <f t="shared" si="397"/>
        <v>0</v>
      </c>
      <c r="VKJ462" s="143">
        <f t="shared" si="397"/>
        <v>0</v>
      </c>
      <c r="VKK462" s="143">
        <f t="shared" si="397"/>
        <v>0</v>
      </c>
      <c r="VKL462" s="143">
        <f t="shared" si="397"/>
        <v>0</v>
      </c>
      <c r="VKM462" s="143">
        <f t="shared" si="397"/>
        <v>0</v>
      </c>
      <c r="VKN462" s="143">
        <f t="shared" si="397"/>
        <v>0</v>
      </c>
      <c r="VKO462" s="143">
        <f t="shared" ref="VKO462:VMZ462" si="398">VKO438</f>
        <v>0</v>
      </c>
      <c r="VKP462" s="143">
        <f t="shared" si="398"/>
        <v>0</v>
      </c>
      <c r="VKQ462" s="143">
        <f t="shared" si="398"/>
        <v>0</v>
      </c>
      <c r="VKR462" s="143">
        <f t="shared" si="398"/>
        <v>0</v>
      </c>
      <c r="VKS462" s="143">
        <f t="shared" si="398"/>
        <v>0</v>
      </c>
      <c r="VKT462" s="143">
        <f t="shared" si="398"/>
        <v>0</v>
      </c>
      <c r="VKU462" s="143">
        <f t="shared" si="398"/>
        <v>0</v>
      </c>
      <c r="VKV462" s="143">
        <f t="shared" si="398"/>
        <v>0</v>
      </c>
      <c r="VKW462" s="143">
        <f t="shared" si="398"/>
        <v>0</v>
      </c>
      <c r="VKX462" s="143">
        <f t="shared" si="398"/>
        <v>0</v>
      </c>
      <c r="VKY462" s="143">
        <f t="shared" si="398"/>
        <v>0</v>
      </c>
      <c r="VKZ462" s="143">
        <f t="shared" si="398"/>
        <v>0</v>
      </c>
      <c r="VLA462" s="143">
        <f t="shared" si="398"/>
        <v>0</v>
      </c>
      <c r="VLB462" s="143">
        <f t="shared" si="398"/>
        <v>0</v>
      </c>
      <c r="VLC462" s="143">
        <f t="shared" si="398"/>
        <v>0</v>
      </c>
      <c r="VLD462" s="143">
        <f t="shared" si="398"/>
        <v>0</v>
      </c>
      <c r="VLE462" s="143">
        <f t="shared" si="398"/>
        <v>0</v>
      </c>
      <c r="VLF462" s="143">
        <f t="shared" si="398"/>
        <v>0</v>
      </c>
      <c r="VLG462" s="143">
        <f t="shared" si="398"/>
        <v>0</v>
      </c>
      <c r="VLH462" s="143">
        <f t="shared" si="398"/>
        <v>0</v>
      </c>
      <c r="VLI462" s="143">
        <f t="shared" si="398"/>
        <v>0</v>
      </c>
      <c r="VLJ462" s="143">
        <f t="shared" si="398"/>
        <v>0</v>
      </c>
      <c r="VLK462" s="143">
        <f t="shared" si="398"/>
        <v>0</v>
      </c>
      <c r="VLL462" s="143">
        <f t="shared" si="398"/>
        <v>0</v>
      </c>
      <c r="VLM462" s="143">
        <f t="shared" si="398"/>
        <v>0</v>
      </c>
      <c r="VLN462" s="143">
        <f t="shared" si="398"/>
        <v>0</v>
      </c>
      <c r="VLO462" s="143">
        <f t="shared" si="398"/>
        <v>0</v>
      </c>
      <c r="VLP462" s="143">
        <f t="shared" si="398"/>
        <v>0</v>
      </c>
      <c r="VLQ462" s="143">
        <f t="shared" si="398"/>
        <v>0</v>
      </c>
      <c r="VLR462" s="143">
        <f t="shared" si="398"/>
        <v>0</v>
      </c>
      <c r="VLS462" s="143">
        <f t="shared" si="398"/>
        <v>0</v>
      </c>
      <c r="VLT462" s="143">
        <f t="shared" si="398"/>
        <v>0</v>
      </c>
      <c r="VLU462" s="143">
        <f t="shared" si="398"/>
        <v>0</v>
      </c>
      <c r="VLV462" s="143">
        <f t="shared" si="398"/>
        <v>0</v>
      </c>
      <c r="VLW462" s="143">
        <f t="shared" si="398"/>
        <v>0</v>
      </c>
      <c r="VLX462" s="143">
        <f t="shared" si="398"/>
        <v>0</v>
      </c>
      <c r="VLY462" s="143">
        <f t="shared" si="398"/>
        <v>0</v>
      </c>
      <c r="VLZ462" s="143">
        <f t="shared" si="398"/>
        <v>0</v>
      </c>
      <c r="VMA462" s="143">
        <f t="shared" si="398"/>
        <v>0</v>
      </c>
      <c r="VMB462" s="143">
        <f t="shared" si="398"/>
        <v>0</v>
      </c>
      <c r="VMC462" s="143">
        <f t="shared" si="398"/>
        <v>0</v>
      </c>
      <c r="VMD462" s="143">
        <f t="shared" si="398"/>
        <v>0</v>
      </c>
      <c r="VME462" s="143">
        <f t="shared" si="398"/>
        <v>0</v>
      </c>
      <c r="VMF462" s="143">
        <f t="shared" si="398"/>
        <v>0</v>
      </c>
      <c r="VMG462" s="143">
        <f t="shared" si="398"/>
        <v>0</v>
      </c>
      <c r="VMH462" s="143">
        <f t="shared" si="398"/>
        <v>0</v>
      </c>
      <c r="VMI462" s="143">
        <f t="shared" si="398"/>
        <v>0</v>
      </c>
      <c r="VMJ462" s="143">
        <f t="shared" si="398"/>
        <v>0</v>
      </c>
      <c r="VMK462" s="143">
        <f t="shared" si="398"/>
        <v>0</v>
      </c>
      <c r="VML462" s="143">
        <f t="shared" si="398"/>
        <v>0</v>
      </c>
      <c r="VMM462" s="143">
        <f t="shared" si="398"/>
        <v>0</v>
      </c>
      <c r="VMN462" s="143">
        <f t="shared" si="398"/>
        <v>0</v>
      </c>
      <c r="VMO462" s="143">
        <f t="shared" si="398"/>
        <v>0</v>
      </c>
      <c r="VMP462" s="143">
        <f t="shared" si="398"/>
        <v>0</v>
      </c>
      <c r="VMQ462" s="143">
        <f t="shared" si="398"/>
        <v>0</v>
      </c>
      <c r="VMR462" s="143">
        <f t="shared" si="398"/>
        <v>0</v>
      </c>
      <c r="VMS462" s="143">
        <f t="shared" si="398"/>
        <v>0</v>
      </c>
      <c r="VMT462" s="143">
        <f t="shared" si="398"/>
        <v>0</v>
      </c>
      <c r="VMU462" s="143">
        <f t="shared" si="398"/>
        <v>0</v>
      </c>
      <c r="VMV462" s="143">
        <f t="shared" si="398"/>
        <v>0</v>
      </c>
      <c r="VMW462" s="143">
        <f t="shared" si="398"/>
        <v>0</v>
      </c>
      <c r="VMX462" s="143">
        <f t="shared" si="398"/>
        <v>0</v>
      </c>
      <c r="VMY462" s="143">
        <f t="shared" si="398"/>
        <v>0</v>
      </c>
      <c r="VMZ462" s="143">
        <f t="shared" si="398"/>
        <v>0</v>
      </c>
      <c r="VNA462" s="143">
        <f t="shared" ref="VNA462:VPL462" si="399">VNA438</f>
        <v>0</v>
      </c>
      <c r="VNB462" s="143">
        <f t="shared" si="399"/>
        <v>0</v>
      </c>
      <c r="VNC462" s="143">
        <f t="shared" si="399"/>
        <v>0</v>
      </c>
      <c r="VND462" s="143">
        <f t="shared" si="399"/>
        <v>0</v>
      </c>
      <c r="VNE462" s="143">
        <f t="shared" si="399"/>
        <v>0</v>
      </c>
      <c r="VNF462" s="143">
        <f t="shared" si="399"/>
        <v>0</v>
      </c>
      <c r="VNG462" s="143">
        <f t="shared" si="399"/>
        <v>0</v>
      </c>
      <c r="VNH462" s="143">
        <f t="shared" si="399"/>
        <v>0</v>
      </c>
      <c r="VNI462" s="143">
        <f t="shared" si="399"/>
        <v>0</v>
      </c>
      <c r="VNJ462" s="143">
        <f t="shared" si="399"/>
        <v>0</v>
      </c>
      <c r="VNK462" s="143">
        <f t="shared" si="399"/>
        <v>0</v>
      </c>
      <c r="VNL462" s="143">
        <f t="shared" si="399"/>
        <v>0</v>
      </c>
      <c r="VNM462" s="143">
        <f t="shared" si="399"/>
        <v>0</v>
      </c>
      <c r="VNN462" s="143">
        <f t="shared" si="399"/>
        <v>0</v>
      </c>
      <c r="VNO462" s="143">
        <f t="shared" si="399"/>
        <v>0</v>
      </c>
      <c r="VNP462" s="143">
        <f t="shared" si="399"/>
        <v>0</v>
      </c>
      <c r="VNQ462" s="143">
        <f t="shared" si="399"/>
        <v>0</v>
      </c>
      <c r="VNR462" s="143">
        <f t="shared" si="399"/>
        <v>0</v>
      </c>
      <c r="VNS462" s="143">
        <f t="shared" si="399"/>
        <v>0</v>
      </c>
      <c r="VNT462" s="143">
        <f t="shared" si="399"/>
        <v>0</v>
      </c>
      <c r="VNU462" s="143">
        <f t="shared" si="399"/>
        <v>0</v>
      </c>
      <c r="VNV462" s="143">
        <f t="shared" si="399"/>
        <v>0</v>
      </c>
      <c r="VNW462" s="143">
        <f t="shared" si="399"/>
        <v>0</v>
      </c>
      <c r="VNX462" s="143">
        <f t="shared" si="399"/>
        <v>0</v>
      </c>
      <c r="VNY462" s="143">
        <f t="shared" si="399"/>
        <v>0</v>
      </c>
      <c r="VNZ462" s="143">
        <f t="shared" si="399"/>
        <v>0</v>
      </c>
      <c r="VOA462" s="143">
        <f t="shared" si="399"/>
        <v>0</v>
      </c>
      <c r="VOB462" s="143">
        <f t="shared" si="399"/>
        <v>0</v>
      </c>
      <c r="VOC462" s="143">
        <f t="shared" si="399"/>
        <v>0</v>
      </c>
      <c r="VOD462" s="143">
        <f t="shared" si="399"/>
        <v>0</v>
      </c>
      <c r="VOE462" s="143">
        <f t="shared" si="399"/>
        <v>0</v>
      </c>
      <c r="VOF462" s="143">
        <f t="shared" si="399"/>
        <v>0</v>
      </c>
      <c r="VOG462" s="143">
        <f t="shared" si="399"/>
        <v>0</v>
      </c>
      <c r="VOH462" s="143">
        <f t="shared" si="399"/>
        <v>0</v>
      </c>
      <c r="VOI462" s="143">
        <f t="shared" si="399"/>
        <v>0</v>
      </c>
      <c r="VOJ462" s="143">
        <f t="shared" si="399"/>
        <v>0</v>
      </c>
      <c r="VOK462" s="143">
        <f t="shared" si="399"/>
        <v>0</v>
      </c>
      <c r="VOL462" s="143">
        <f t="shared" si="399"/>
        <v>0</v>
      </c>
      <c r="VOM462" s="143">
        <f t="shared" si="399"/>
        <v>0</v>
      </c>
      <c r="VON462" s="143">
        <f t="shared" si="399"/>
        <v>0</v>
      </c>
      <c r="VOO462" s="143">
        <f t="shared" si="399"/>
        <v>0</v>
      </c>
      <c r="VOP462" s="143">
        <f t="shared" si="399"/>
        <v>0</v>
      </c>
      <c r="VOQ462" s="143">
        <f t="shared" si="399"/>
        <v>0</v>
      </c>
      <c r="VOR462" s="143">
        <f t="shared" si="399"/>
        <v>0</v>
      </c>
      <c r="VOS462" s="143">
        <f t="shared" si="399"/>
        <v>0</v>
      </c>
      <c r="VOT462" s="143">
        <f t="shared" si="399"/>
        <v>0</v>
      </c>
      <c r="VOU462" s="143">
        <f t="shared" si="399"/>
        <v>0</v>
      </c>
      <c r="VOV462" s="143">
        <f t="shared" si="399"/>
        <v>0</v>
      </c>
      <c r="VOW462" s="143">
        <f t="shared" si="399"/>
        <v>0</v>
      </c>
      <c r="VOX462" s="143">
        <f t="shared" si="399"/>
        <v>0</v>
      </c>
      <c r="VOY462" s="143">
        <f t="shared" si="399"/>
        <v>0</v>
      </c>
      <c r="VOZ462" s="143">
        <f t="shared" si="399"/>
        <v>0</v>
      </c>
      <c r="VPA462" s="143">
        <f t="shared" si="399"/>
        <v>0</v>
      </c>
      <c r="VPB462" s="143">
        <f t="shared" si="399"/>
        <v>0</v>
      </c>
      <c r="VPC462" s="143">
        <f t="shared" si="399"/>
        <v>0</v>
      </c>
      <c r="VPD462" s="143">
        <f t="shared" si="399"/>
        <v>0</v>
      </c>
      <c r="VPE462" s="143">
        <f t="shared" si="399"/>
        <v>0</v>
      </c>
      <c r="VPF462" s="143">
        <f t="shared" si="399"/>
        <v>0</v>
      </c>
      <c r="VPG462" s="143">
        <f t="shared" si="399"/>
        <v>0</v>
      </c>
      <c r="VPH462" s="143">
        <f t="shared" si="399"/>
        <v>0</v>
      </c>
      <c r="VPI462" s="143">
        <f t="shared" si="399"/>
        <v>0</v>
      </c>
      <c r="VPJ462" s="143">
        <f t="shared" si="399"/>
        <v>0</v>
      </c>
      <c r="VPK462" s="143">
        <f t="shared" si="399"/>
        <v>0</v>
      </c>
      <c r="VPL462" s="143">
        <f t="shared" si="399"/>
        <v>0</v>
      </c>
      <c r="VPM462" s="143">
        <f t="shared" ref="VPM462:VRX462" si="400">VPM438</f>
        <v>0</v>
      </c>
      <c r="VPN462" s="143">
        <f t="shared" si="400"/>
        <v>0</v>
      </c>
      <c r="VPO462" s="143">
        <f t="shared" si="400"/>
        <v>0</v>
      </c>
      <c r="VPP462" s="143">
        <f t="shared" si="400"/>
        <v>0</v>
      </c>
      <c r="VPQ462" s="143">
        <f t="shared" si="400"/>
        <v>0</v>
      </c>
      <c r="VPR462" s="143">
        <f t="shared" si="400"/>
        <v>0</v>
      </c>
      <c r="VPS462" s="143">
        <f t="shared" si="400"/>
        <v>0</v>
      </c>
      <c r="VPT462" s="143">
        <f t="shared" si="400"/>
        <v>0</v>
      </c>
      <c r="VPU462" s="143">
        <f t="shared" si="400"/>
        <v>0</v>
      </c>
      <c r="VPV462" s="143">
        <f t="shared" si="400"/>
        <v>0</v>
      </c>
      <c r="VPW462" s="143">
        <f t="shared" si="400"/>
        <v>0</v>
      </c>
      <c r="VPX462" s="143">
        <f t="shared" si="400"/>
        <v>0</v>
      </c>
      <c r="VPY462" s="143">
        <f t="shared" si="400"/>
        <v>0</v>
      </c>
      <c r="VPZ462" s="143">
        <f t="shared" si="400"/>
        <v>0</v>
      </c>
      <c r="VQA462" s="143">
        <f t="shared" si="400"/>
        <v>0</v>
      </c>
      <c r="VQB462" s="143">
        <f t="shared" si="400"/>
        <v>0</v>
      </c>
      <c r="VQC462" s="143">
        <f t="shared" si="400"/>
        <v>0</v>
      </c>
      <c r="VQD462" s="143">
        <f t="shared" si="400"/>
        <v>0</v>
      </c>
      <c r="VQE462" s="143">
        <f t="shared" si="400"/>
        <v>0</v>
      </c>
      <c r="VQF462" s="143">
        <f t="shared" si="400"/>
        <v>0</v>
      </c>
      <c r="VQG462" s="143">
        <f t="shared" si="400"/>
        <v>0</v>
      </c>
      <c r="VQH462" s="143">
        <f t="shared" si="400"/>
        <v>0</v>
      </c>
      <c r="VQI462" s="143">
        <f t="shared" si="400"/>
        <v>0</v>
      </c>
      <c r="VQJ462" s="143">
        <f t="shared" si="400"/>
        <v>0</v>
      </c>
      <c r="VQK462" s="143">
        <f t="shared" si="400"/>
        <v>0</v>
      </c>
      <c r="VQL462" s="143">
        <f t="shared" si="400"/>
        <v>0</v>
      </c>
      <c r="VQM462" s="143">
        <f t="shared" si="400"/>
        <v>0</v>
      </c>
      <c r="VQN462" s="143">
        <f t="shared" si="400"/>
        <v>0</v>
      </c>
      <c r="VQO462" s="143">
        <f t="shared" si="400"/>
        <v>0</v>
      </c>
      <c r="VQP462" s="143">
        <f t="shared" si="400"/>
        <v>0</v>
      </c>
      <c r="VQQ462" s="143">
        <f t="shared" si="400"/>
        <v>0</v>
      </c>
      <c r="VQR462" s="143">
        <f t="shared" si="400"/>
        <v>0</v>
      </c>
      <c r="VQS462" s="143">
        <f t="shared" si="400"/>
        <v>0</v>
      </c>
      <c r="VQT462" s="143">
        <f t="shared" si="400"/>
        <v>0</v>
      </c>
      <c r="VQU462" s="143">
        <f t="shared" si="400"/>
        <v>0</v>
      </c>
      <c r="VQV462" s="143">
        <f t="shared" si="400"/>
        <v>0</v>
      </c>
      <c r="VQW462" s="143">
        <f t="shared" si="400"/>
        <v>0</v>
      </c>
      <c r="VQX462" s="143">
        <f t="shared" si="400"/>
        <v>0</v>
      </c>
      <c r="VQY462" s="143">
        <f t="shared" si="400"/>
        <v>0</v>
      </c>
      <c r="VQZ462" s="143">
        <f t="shared" si="400"/>
        <v>0</v>
      </c>
      <c r="VRA462" s="143">
        <f t="shared" si="400"/>
        <v>0</v>
      </c>
      <c r="VRB462" s="143">
        <f t="shared" si="400"/>
        <v>0</v>
      </c>
      <c r="VRC462" s="143">
        <f t="shared" si="400"/>
        <v>0</v>
      </c>
      <c r="VRD462" s="143">
        <f t="shared" si="400"/>
        <v>0</v>
      </c>
      <c r="VRE462" s="143">
        <f t="shared" si="400"/>
        <v>0</v>
      </c>
      <c r="VRF462" s="143">
        <f t="shared" si="400"/>
        <v>0</v>
      </c>
      <c r="VRG462" s="143">
        <f t="shared" si="400"/>
        <v>0</v>
      </c>
      <c r="VRH462" s="143">
        <f t="shared" si="400"/>
        <v>0</v>
      </c>
      <c r="VRI462" s="143">
        <f t="shared" si="400"/>
        <v>0</v>
      </c>
      <c r="VRJ462" s="143">
        <f t="shared" si="400"/>
        <v>0</v>
      </c>
      <c r="VRK462" s="143">
        <f t="shared" si="400"/>
        <v>0</v>
      </c>
      <c r="VRL462" s="143">
        <f t="shared" si="400"/>
        <v>0</v>
      </c>
      <c r="VRM462" s="143">
        <f t="shared" si="400"/>
        <v>0</v>
      </c>
      <c r="VRN462" s="143">
        <f t="shared" si="400"/>
        <v>0</v>
      </c>
      <c r="VRO462" s="143">
        <f t="shared" si="400"/>
        <v>0</v>
      </c>
      <c r="VRP462" s="143">
        <f t="shared" si="400"/>
        <v>0</v>
      </c>
      <c r="VRQ462" s="143">
        <f t="shared" si="400"/>
        <v>0</v>
      </c>
      <c r="VRR462" s="143">
        <f t="shared" si="400"/>
        <v>0</v>
      </c>
      <c r="VRS462" s="143">
        <f t="shared" si="400"/>
        <v>0</v>
      </c>
      <c r="VRT462" s="143">
        <f t="shared" si="400"/>
        <v>0</v>
      </c>
      <c r="VRU462" s="143">
        <f t="shared" si="400"/>
        <v>0</v>
      </c>
      <c r="VRV462" s="143">
        <f t="shared" si="400"/>
        <v>0</v>
      </c>
      <c r="VRW462" s="143">
        <f t="shared" si="400"/>
        <v>0</v>
      </c>
      <c r="VRX462" s="143">
        <f t="shared" si="400"/>
        <v>0</v>
      </c>
      <c r="VRY462" s="143">
        <f t="shared" ref="VRY462:VUJ462" si="401">VRY438</f>
        <v>0</v>
      </c>
      <c r="VRZ462" s="143">
        <f t="shared" si="401"/>
        <v>0</v>
      </c>
      <c r="VSA462" s="143">
        <f t="shared" si="401"/>
        <v>0</v>
      </c>
      <c r="VSB462" s="143">
        <f t="shared" si="401"/>
        <v>0</v>
      </c>
      <c r="VSC462" s="143">
        <f t="shared" si="401"/>
        <v>0</v>
      </c>
      <c r="VSD462" s="143">
        <f t="shared" si="401"/>
        <v>0</v>
      </c>
      <c r="VSE462" s="143">
        <f t="shared" si="401"/>
        <v>0</v>
      </c>
      <c r="VSF462" s="143">
        <f t="shared" si="401"/>
        <v>0</v>
      </c>
      <c r="VSG462" s="143">
        <f t="shared" si="401"/>
        <v>0</v>
      </c>
      <c r="VSH462" s="143">
        <f t="shared" si="401"/>
        <v>0</v>
      </c>
      <c r="VSI462" s="143">
        <f t="shared" si="401"/>
        <v>0</v>
      </c>
      <c r="VSJ462" s="143">
        <f t="shared" si="401"/>
        <v>0</v>
      </c>
      <c r="VSK462" s="143">
        <f t="shared" si="401"/>
        <v>0</v>
      </c>
      <c r="VSL462" s="143">
        <f t="shared" si="401"/>
        <v>0</v>
      </c>
      <c r="VSM462" s="143">
        <f t="shared" si="401"/>
        <v>0</v>
      </c>
      <c r="VSN462" s="143">
        <f t="shared" si="401"/>
        <v>0</v>
      </c>
      <c r="VSO462" s="143">
        <f t="shared" si="401"/>
        <v>0</v>
      </c>
      <c r="VSP462" s="143">
        <f t="shared" si="401"/>
        <v>0</v>
      </c>
      <c r="VSQ462" s="143">
        <f t="shared" si="401"/>
        <v>0</v>
      </c>
      <c r="VSR462" s="143">
        <f t="shared" si="401"/>
        <v>0</v>
      </c>
      <c r="VSS462" s="143">
        <f t="shared" si="401"/>
        <v>0</v>
      </c>
      <c r="VST462" s="143">
        <f t="shared" si="401"/>
        <v>0</v>
      </c>
      <c r="VSU462" s="143">
        <f t="shared" si="401"/>
        <v>0</v>
      </c>
      <c r="VSV462" s="143">
        <f t="shared" si="401"/>
        <v>0</v>
      </c>
      <c r="VSW462" s="143">
        <f t="shared" si="401"/>
        <v>0</v>
      </c>
      <c r="VSX462" s="143">
        <f t="shared" si="401"/>
        <v>0</v>
      </c>
      <c r="VSY462" s="143">
        <f t="shared" si="401"/>
        <v>0</v>
      </c>
      <c r="VSZ462" s="143">
        <f t="shared" si="401"/>
        <v>0</v>
      </c>
      <c r="VTA462" s="143">
        <f t="shared" si="401"/>
        <v>0</v>
      </c>
      <c r="VTB462" s="143">
        <f t="shared" si="401"/>
        <v>0</v>
      </c>
      <c r="VTC462" s="143">
        <f t="shared" si="401"/>
        <v>0</v>
      </c>
      <c r="VTD462" s="143">
        <f t="shared" si="401"/>
        <v>0</v>
      </c>
      <c r="VTE462" s="143">
        <f t="shared" si="401"/>
        <v>0</v>
      </c>
      <c r="VTF462" s="143">
        <f t="shared" si="401"/>
        <v>0</v>
      </c>
      <c r="VTG462" s="143">
        <f t="shared" si="401"/>
        <v>0</v>
      </c>
      <c r="VTH462" s="143">
        <f t="shared" si="401"/>
        <v>0</v>
      </c>
      <c r="VTI462" s="143">
        <f t="shared" si="401"/>
        <v>0</v>
      </c>
      <c r="VTJ462" s="143">
        <f t="shared" si="401"/>
        <v>0</v>
      </c>
      <c r="VTK462" s="143">
        <f t="shared" si="401"/>
        <v>0</v>
      </c>
      <c r="VTL462" s="143">
        <f t="shared" si="401"/>
        <v>0</v>
      </c>
      <c r="VTM462" s="143">
        <f t="shared" si="401"/>
        <v>0</v>
      </c>
      <c r="VTN462" s="143">
        <f t="shared" si="401"/>
        <v>0</v>
      </c>
      <c r="VTO462" s="143">
        <f t="shared" si="401"/>
        <v>0</v>
      </c>
      <c r="VTP462" s="143">
        <f t="shared" si="401"/>
        <v>0</v>
      </c>
      <c r="VTQ462" s="143">
        <f t="shared" si="401"/>
        <v>0</v>
      </c>
      <c r="VTR462" s="143">
        <f t="shared" si="401"/>
        <v>0</v>
      </c>
      <c r="VTS462" s="143">
        <f t="shared" si="401"/>
        <v>0</v>
      </c>
      <c r="VTT462" s="143">
        <f t="shared" si="401"/>
        <v>0</v>
      </c>
      <c r="VTU462" s="143">
        <f t="shared" si="401"/>
        <v>0</v>
      </c>
      <c r="VTV462" s="143">
        <f t="shared" si="401"/>
        <v>0</v>
      </c>
      <c r="VTW462" s="143">
        <f t="shared" si="401"/>
        <v>0</v>
      </c>
      <c r="VTX462" s="143">
        <f t="shared" si="401"/>
        <v>0</v>
      </c>
      <c r="VTY462" s="143">
        <f t="shared" si="401"/>
        <v>0</v>
      </c>
      <c r="VTZ462" s="143">
        <f t="shared" si="401"/>
        <v>0</v>
      </c>
      <c r="VUA462" s="143">
        <f t="shared" si="401"/>
        <v>0</v>
      </c>
      <c r="VUB462" s="143">
        <f t="shared" si="401"/>
        <v>0</v>
      </c>
      <c r="VUC462" s="143">
        <f t="shared" si="401"/>
        <v>0</v>
      </c>
      <c r="VUD462" s="143">
        <f t="shared" si="401"/>
        <v>0</v>
      </c>
      <c r="VUE462" s="143">
        <f t="shared" si="401"/>
        <v>0</v>
      </c>
      <c r="VUF462" s="143">
        <f t="shared" si="401"/>
        <v>0</v>
      </c>
      <c r="VUG462" s="143">
        <f t="shared" si="401"/>
        <v>0</v>
      </c>
      <c r="VUH462" s="143">
        <f t="shared" si="401"/>
        <v>0</v>
      </c>
      <c r="VUI462" s="143">
        <f t="shared" si="401"/>
        <v>0</v>
      </c>
      <c r="VUJ462" s="143">
        <f t="shared" si="401"/>
        <v>0</v>
      </c>
      <c r="VUK462" s="143">
        <f t="shared" ref="VUK462:VWV462" si="402">VUK438</f>
        <v>0</v>
      </c>
      <c r="VUL462" s="143">
        <f t="shared" si="402"/>
        <v>0</v>
      </c>
      <c r="VUM462" s="143">
        <f t="shared" si="402"/>
        <v>0</v>
      </c>
      <c r="VUN462" s="143">
        <f t="shared" si="402"/>
        <v>0</v>
      </c>
      <c r="VUO462" s="143">
        <f t="shared" si="402"/>
        <v>0</v>
      </c>
      <c r="VUP462" s="143">
        <f t="shared" si="402"/>
        <v>0</v>
      </c>
      <c r="VUQ462" s="143">
        <f t="shared" si="402"/>
        <v>0</v>
      </c>
      <c r="VUR462" s="143">
        <f t="shared" si="402"/>
        <v>0</v>
      </c>
      <c r="VUS462" s="143">
        <f t="shared" si="402"/>
        <v>0</v>
      </c>
      <c r="VUT462" s="143">
        <f t="shared" si="402"/>
        <v>0</v>
      </c>
      <c r="VUU462" s="143">
        <f t="shared" si="402"/>
        <v>0</v>
      </c>
      <c r="VUV462" s="143">
        <f t="shared" si="402"/>
        <v>0</v>
      </c>
      <c r="VUW462" s="143">
        <f t="shared" si="402"/>
        <v>0</v>
      </c>
      <c r="VUX462" s="143">
        <f t="shared" si="402"/>
        <v>0</v>
      </c>
      <c r="VUY462" s="143">
        <f t="shared" si="402"/>
        <v>0</v>
      </c>
      <c r="VUZ462" s="143">
        <f t="shared" si="402"/>
        <v>0</v>
      </c>
      <c r="VVA462" s="143">
        <f t="shared" si="402"/>
        <v>0</v>
      </c>
      <c r="VVB462" s="143">
        <f t="shared" si="402"/>
        <v>0</v>
      </c>
      <c r="VVC462" s="143">
        <f t="shared" si="402"/>
        <v>0</v>
      </c>
      <c r="VVD462" s="143">
        <f t="shared" si="402"/>
        <v>0</v>
      </c>
      <c r="VVE462" s="143">
        <f t="shared" si="402"/>
        <v>0</v>
      </c>
      <c r="VVF462" s="143">
        <f t="shared" si="402"/>
        <v>0</v>
      </c>
      <c r="VVG462" s="143">
        <f t="shared" si="402"/>
        <v>0</v>
      </c>
      <c r="VVH462" s="143">
        <f t="shared" si="402"/>
        <v>0</v>
      </c>
      <c r="VVI462" s="143">
        <f t="shared" si="402"/>
        <v>0</v>
      </c>
      <c r="VVJ462" s="143">
        <f t="shared" si="402"/>
        <v>0</v>
      </c>
      <c r="VVK462" s="143">
        <f t="shared" si="402"/>
        <v>0</v>
      </c>
      <c r="VVL462" s="143">
        <f t="shared" si="402"/>
        <v>0</v>
      </c>
      <c r="VVM462" s="143">
        <f t="shared" si="402"/>
        <v>0</v>
      </c>
      <c r="VVN462" s="143">
        <f t="shared" si="402"/>
        <v>0</v>
      </c>
      <c r="VVO462" s="143">
        <f t="shared" si="402"/>
        <v>0</v>
      </c>
      <c r="VVP462" s="143">
        <f t="shared" si="402"/>
        <v>0</v>
      </c>
      <c r="VVQ462" s="143">
        <f t="shared" si="402"/>
        <v>0</v>
      </c>
      <c r="VVR462" s="143">
        <f t="shared" si="402"/>
        <v>0</v>
      </c>
      <c r="VVS462" s="143">
        <f t="shared" si="402"/>
        <v>0</v>
      </c>
      <c r="VVT462" s="143">
        <f t="shared" si="402"/>
        <v>0</v>
      </c>
      <c r="VVU462" s="143">
        <f t="shared" si="402"/>
        <v>0</v>
      </c>
      <c r="VVV462" s="143">
        <f t="shared" si="402"/>
        <v>0</v>
      </c>
      <c r="VVW462" s="143">
        <f t="shared" si="402"/>
        <v>0</v>
      </c>
      <c r="VVX462" s="143">
        <f t="shared" si="402"/>
        <v>0</v>
      </c>
      <c r="VVY462" s="143">
        <f t="shared" si="402"/>
        <v>0</v>
      </c>
      <c r="VVZ462" s="143">
        <f t="shared" si="402"/>
        <v>0</v>
      </c>
      <c r="VWA462" s="143">
        <f t="shared" si="402"/>
        <v>0</v>
      </c>
      <c r="VWB462" s="143">
        <f t="shared" si="402"/>
        <v>0</v>
      </c>
      <c r="VWC462" s="143">
        <f t="shared" si="402"/>
        <v>0</v>
      </c>
      <c r="VWD462" s="143">
        <f t="shared" si="402"/>
        <v>0</v>
      </c>
      <c r="VWE462" s="143">
        <f t="shared" si="402"/>
        <v>0</v>
      </c>
      <c r="VWF462" s="143">
        <f t="shared" si="402"/>
        <v>0</v>
      </c>
      <c r="VWG462" s="143">
        <f t="shared" si="402"/>
        <v>0</v>
      </c>
      <c r="VWH462" s="143">
        <f t="shared" si="402"/>
        <v>0</v>
      </c>
      <c r="VWI462" s="143">
        <f t="shared" si="402"/>
        <v>0</v>
      </c>
      <c r="VWJ462" s="143">
        <f t="shared" si="402"/>
        <v>0</v>
      </c>
      <c r="VWK462" s="143">
        <f t="shared" si="402"/>
        <v>0</v>
      </c>
      <c r="VWL462" s="143">
        <f t="shared" si="402"/>
        <v>0</v>
      </c>
      <c r="VWM462" s="143">
        <f t="shared" si="402"/>
        <v>0</v>
      </c>
      <c r="VWN462" s="143">
        <f t="shared" si="402"/>
        <v>0</v>
      </c>
      <c r="VWO462" s="143">
        <f t="shared" si="402"/>
        <v>0</v>
      </c>
      <c r="VWP462" s="143">
        <f t="shared" si="402"/>
        <v>0</v>
      </c>
      <c r="VWQ462" s="143">
        <f t="shared" si="402"/>
        <v>0</v>
      </c>
      <c r="VWR462" s="143">
        <f t="shared" si="402"/>
        <v>0</v>
      </c>
      <c r="VWS462" s="143">
        <f t="shared" si="402"/>
        <v>0</v>
      </c>
      <c r="VWT462" s="143">
        <f t="shared" si="402"/>
        <v>0</v>
      </c>
      <c r="VWU462" s="143">
        <f t="shared" si="402"/>
        <v>0</v>
      </c>
      <c r="VWV462" s="143">
        <f t="shared" si="402"/>
        <v>0</v>
      </c>
      <c r="VWW462" s="143">
        <f t="shared" ref="VWW462:VZH462" si="403">VWW438</f>
        <v>0</v>
      </c>
      <c r="VWX462" s="143">
        <f t="shared" si="403"/>
        <v>0</v>
      </c>
      <c r="VWY462" s="143">
        <f t="shared" si="403"/>
        <v>0</v>
      </c>
      <c r="VWZ462" s="143">
        <f t="shared" si="403"/>
        <v>0</v>
      </c>
      <c r="VXA462" s="143">
        <f t="shared" si="403"/>
        <v>0</v>
      </c>
      <c r="VXB462" s="143">
        <f t="shared" si="403"/>
        <v>0</v>
      </c>
      <c r="VXC462" s="143">
        <f t="shared" si="403"/>
        <v>0</v>
      </c>
      <c r="VXD462" s="143">
        <f t="shared" si="403"/>
        <v>0</v>
      </c>
      <c r="VXE462" s="143">
        <f t="shared" si="403"/>
        <v>0</v>
      </c>
      <c r="VXF462" s="143">
        <f t="shared" si="403"/>
        <v>0</v>
      </c>
      <c r="VXG462" s="143">
        <f t="shared" si="403"/>
        <v>0</v>
      </c>
      <c r="VXH462" s="143">
        <f t="shared" si="403"/>
        <v>0</v>
      </c>
      <c r="VXI462" s="143">
        <f t="shared" si="403"/>
        <v>0</v>
      </c>
      <c r="VXJ462" s="143">
        <f t="shared" si="403"/>
        <v>0</v>
      </c>
      <c r="VXK462" s="143">
        <f t="shared" si="403"/>
        <v>0</v>
      </c>
      <c r="VXL462" s="143">
        <f t="shared" si="403"/>
        <v>0</v>
      </c>
      <c r="VXM462" s="143">
        <f t="shared" si="403"/>
        <v>0</v>
      </c>
      <c r="VXN462" s="143">
        <f t="shared" si="403"/>
        <v>0</v>
      </c>
      <c r="VXO462" s="143">
        <f t="shared" si="403"/>
        <v>0</v>
      </c>
      <c r="VXP462" s="143">
        <f t="shared" si="403"/>
        <v>0</v>
      </c>
      <c r="VXQ462" s="143">
        <f t="shared" si="403"/>
        <v>0</v>
      </c>
      <c r="VXR462" s="143">
        <f t="shared" si="403"/>
        <v>0</v>
      </c>
      <c r="VXS462" s="143">
        <f t="shared" si="403"/>
        <v>0</v>
      </c>
      <c r="VXT462" s="143">
        <f t="shared" si="403"/>
        <v>0</v>
      </c>
      <c r="VXU462" s="143">
        <f t="shared" si="403"/>
        <v>0</v>
      </c>
      <c r="VXV462" s="143">
        <f t="shared" si="403"/>
        <v>0</v>
      </c>
      <c r="VXW462" s="143">
        <f t="shared" si="403"/>
        <v>0</v>
      </c>
      <c r="VXX462" s="143">
        <f t="shared" si="403"/>
        <v>0</v>
      </c>
      <c r="VXY462" s="143">
        <f t="shared" si="403"/>
        <v>0</v>
      </c>
      <c r="VXZ462" s="143">
        <f t="shared" si="403"/>
        <v>0</v>
      </c>
      <c r="VYA462" s="143">
        <f t="shared" si="403"/>
        <v>0</v>
      </c>
      <c r="VYB462" s="143">
        <f t="shared" si="403"/>
        <v>0</v>
      </c>
      <c r="VYC462" s="143">
        <f t="shared" si="403"/>
        <v>0</v>
      </c>
      <c r="VYD462" s="143">
        <f t="shared" si="403"/>
        <v>0</v>
      </c>
      <c r="VYE462" s="143">
        <f t="shared" si="403"/>
        <v>0</v>
      </c>
      <c r="VYF462" s="143">
        <f t="shared" si="403"/>
        <v>0</v>
      </c>
      <c r="VYG462" s="143">
        <f t="shared" si="403"/>
        <v>0</v>
      </c>
      <c r="VYH462" s="143">
        <f t="shared" si="403"/>
        <v>0</v>
      </c>
      <c r="VYI462" s="143">
        <f t="shared" si="403"/>
        <v>0</v>
      </c>
      <c r="VYJ462" s="143">
        <f t="shared" si="403"/>
        <v>0</v>
      </c>
      <c r="VYK462" s="143">
        <f t="shared" si="403"/>
        <v>0</v>
      </c>
      <c r="VYL462" s="143">
        <f t="shared" si="403"/>
        <v>0</v>
      </c>
      <c r="VYM462" s="143">
        <f t="shared" si="403"/>
        <v>0</v>
      </c>
      <c r="VYN462" s="143">
        <f t="shared" si="403"/>
        <v>0</v>
      </c>
      <c r="VYO462" s="143">
        <f t="shared" si="403"/>
        <v>0</v>
      </c>
      <c r="VYP462" s="143">
        <f t="shared" si="403"/>
        <v>0</v>
      </c>
      <c r="VYQ462" s="143">
        <f t="shared" si="403"/>
        <v>0</v>
      </c>
      <c r="VYR462" s="143">
        <f t="shared" si="403"/>
        <v>0</v>
      </c>
      <c r="VYS462" s="143">
        <f t="shared" si="403"/>
        <v>0</v>
      </c>
      <c r="VYT462" s="143">
        <f t="shared" si="403"/>
        <v>0</v>
      </c>
      <c r="VYU462" s="143">
        <f t="shared" si="403"/>
        <v>0</v>
      </c>
      <c r="VYV462" s="143">
        <f t="shared" si="403"/>
        <v>0</v>
      </c>
      <c r="VYW462" s="143">
        <f t="shared" si="403"/>
        <v>0</v>
      </c>
      <c r="VYX462" s="143">
        <f t="shared" si="403"/>
        <v>0</v>
      </c>
      <c r="VYY462" s="143">
        <f t="shared" si="403"/>
        <v>0</v>
      </c>
      <c r="VYZ462" s="143">
        <f t="shared" si="403"/>
        <v>0</v>
      </c>
      <c r="VZA462" s="143">
        <f t="shared" si="403"/>
        <v>0</v>
      </c>
      <c r="VZB462" s="143">
        <f t="shared" si="403"/>
        <v>0</v>
      </c>
      <c r="VZC462" s="143">
        <f t="shared" si="403"/>
        <v>0</v>
      </c>
      <c r="VZD462" s="143">
        <f t="shared" si="403"/>
        <v>0</v>
      </c>
      <c r="VZE462" s="143">
        <f t="shared" si="403"/>
        <v>0</v>
      </c>
      <c r="VZF462" s="143">
        <f t="shared" si="403"/>
        <v>0</v>
      </c>
      <c r="VZG462" s="143">
        <f t="shared" si="403"/>
        <v>0</v>
      </c>
      <c r="VZH462" s="143">
        <f t="shared" si="403"/>
        <v>0</v>
      </c>
      <c r="VZI462" s="143">
        <f t="shared" ref="VZI462:WBT462" si="404">VZI438</f>
        <v>0</v>
      </c>
      <c r="VZJ462" s="143">
        <f t="shared" si="404"/>
        <v>0</v>
      </c>
      <c r="VZK462" s="143">
        <f t="shared" si="404"/>
        <v>0</v>
      </c>
      <c r="VZL462" s="143">
        <f t="shared" si="404"/>
        <v>0</v>
      </c>
      <c r="VZM462" s="143">
        <f t="shared" si="404"/>
        <v>0</v>
      </c>
      <c r="VZN462" s="143">
        <f t="shared" si="404"/>
        <v>0</v>
      </c>
      <c r="VZO462" s="143">
        <f t="shared" si="404"/>
        <v>0</v>
      </c>
      <c r="VZP462" s="143">
        <f t="shared" si="404"/>
        <v>0</v>
      </c>
      <c r="VZQ462" s="143">
        <f t="shared" si="404"/>
        <v>0</v>
      </c>
      <c r="VZR462" s="143">
        <f t="shared" si="404"/>
        <v>0</v>
      </c>
      <c r="VZS462" s="143">
        <f t="shared" si="404"/>
        <v>0</v>
      </c>
      <c r="VZT462" s="143">
        <f t="shared" si="404"/>
        <v>0</v>
      </c>
      <c r="VZU462" s="143">
        <f t="shared" si="404"/>
        <v>0</v>
      </c>
      <c r="VZV462" s="143">
        <f t="shared" si="404"/>
        <v>0</v>
      </c>
      <c r="VZW462" s="143">
        <f t="shared" si="404"/>
        <v>0</v>
      </c>
      <c r="VZX462" s="143">
        <f t="shared" si="404"/>
        <v>0</v>
      </c>
      <c r="VZY462" s="143">
        <f t="shared" si="404"/>
        <v>0</v>
      </c>
      <c r="VZZ462" s="143">
        <f t="shared" si="404"/>
        <v>0</v>
      </c>
      <c r="WAA462" s="143">
        <f t="shared" si="404"/>
        <v>0</v>
      </c>
      <c r="WAB462" s="143">
        <f t="shared" si="404"/>
        <v>0</v>
      </c>
      <c r="WAC462" s="143">
        <f t="shared" si="404"/>
        <v>0</v>
      </c>
      <c r="WAD462" s="143">
        <f t="shared" si="404"/>
        <v>0</v>
      </c>
      <c r="WAE462" s="143">
        <f t="shared" si="404"/>
        <v>0</v>
      </c>
      <c r="WAF462" s="143">
        <f t="shared" si="404"/>
        <v>0</v>
      </c>
      <c r="WAG462" s="143">
        <f t="shared" si="404"/>
        <v>0</v>
      </c>
      <c r="WAH462" s="143">
        <f t="shared" si="404"/>
        <v>0</v>
      </c>
      <c r="WAI462" s="143">
        <f t="shared" si="404"/>
        <v>0</v>
      </c>
      <c r="WAJ462" s="143">
        <f t="shared" si="404"/>
        <v>0</v>
      </c>
      <c r="WAK462" s="143">
        <f t="shared" si="404"/>
        <v>0</v>
      </c>
      <c r="WAL462" s="143">
        <f t="shared" si="404"/>
        <v>0</v>
      </c>
      <c r="WAM462" s="143">
        <f t="shared" si="404"/>
        <v>0</v>
      </c>
      <c r="WAN462" s="143">
        <f t="shared" si="404"/>
        <v>0</v>
      </c>
      <c r="WAO462" s="143">
        <f t="shared" si="404"/>
        <v>0</v>
      </c>
      <c r="WAP462" s="143">
        <f t="shared" si="404"/>
        <v>0</v>
      </c>
      <c r="WAQ462" s="143">
        <f t="shared" si="404"/>
        <v>0</v>
      </c>
      <c r="WAR462" s="143">
        <f t="shared" si="404"/>
        <v>0</v>
      </c>
      <c r="WAS462" s="143">
        <f t="shared" si="404"/>
        <v>0</v>
      </c>
      <c r="WAT462" s="143">
        <f t="shared" si="404"/>
        <v>0</v>
      </c>
      <c r="WAU462" s="143">
        <f t="shared" si="404"/>
        <v>0</v>
      </c>
      <c r="WAV462" s="143">
        <f t="shared" si="404"/>
        <v>0</v>
      </c>
      <c r="WAW462" s="143">
        <f t="shared" si="404"/>
        <v>0</v>
      </c>
      <c r="WAX462" s="143">
        <f t="shared" si="404"/>
        <v>0</v>
      </c>
      <c r="WAY462" s="143">
        <f t="shared" si="404"/>
        <v>0</v>
      </c>
      <c r="WAZ462" s="143">
        <f t="shared" si="404"/>
        <v>0</v>
      </c>
      <c r="WBA462" s="143">
        <f t="shared" si="404"/>
        <v>0</v>
      </c>
      <c r="WBB462" s="143">
        <f t="shared" si="404"/>
        <v>0</v>
      </c>
      <c r="WBC462" s="143">
        <f t="shared" si="404"/>
        <v>0</v>
      </c>
      <c r="WBD462" s="143">
        <f t="shared" si="404"/>
        <v>0</v>
      </c>
      <c r="WBE462" s="143">
        <f t="shared" si="404"/>
        <v>0</v>
      </c>
      <c r="WBF462" s="143">
        <f t="shared" si="404"/>
        <v>0</v>
      </c>
      <c r="WBG462" s="143">
        <f t="shared" si="404"/>
        <v>0</v>
      </c>
      <c r="WBH462" s="143">
        <f t="shared" si="404"/>
        <v>0</v>
      </c>
      <c r="WBI462" s="143">
        <f t="shared" si="404"/>
        <v>0</v>
      </c>
      <c r="WBJ462" s="143">
        <f t="shared" si="404"/>
        <v>0</v>
      </c>
      <c r="WBK462" s="143">
        <f t="shared" si="404"/>
        <v>0</v>
      </c>
      <c r="WBL462" s="143">
        <f t="shared" si="404"/>
        <v>0</v>
      </c>
      <c r="WBM462" s="143">
        <f t="shared" si="404"/>
        <v>0</v>
      </c>
      <c r="WBN462" s="143">
        <f t="shared" si="404"/>
        <v>0</v>
      </c>
      <c r="WBO462" s="143">
        <f t="shared" si="404"/>
        <v>0</v>
      </c>
      <c r="WBP462" s="143">
        <f t="shared" si="404"/>
        <v>0</v>
      </c>
      <c r="WBQ462" s="143">
        <f t="shared" si="404"/>
        <v>0</v>
      </c>
      <c r="WBR462" s="143">
        <f t="shared" si="404"/>
        <v>0</v>
      </c>
      <c r="WBS462" s="143">
        <f t="shared" si="404"/>
        <v>0</v>
      </c>
      <c r="WBT462" s="143">
        <f t="shared" si="404"/>
        <v>0</v>
      </c>
      <c r="WBU462" s="143">
        <f t="shared" ref="WBU462:WEF462" si="405">WBU438</f>
        <v>0</v>
      </c>
      <c r="WBV462" s="143">
        <f t="shared" si="405"/>
        <v>0</v>
      </c>
      <c r="WBW462" s="143">
        <f t="shared" si="405"/>
        <v>0</v>
      </c>
      <c r="WBX462" s="143">
        <f t="shared" si="405"/>
        <v>0</v>
      </c>
      <c r="WBY462" s="143">
        <f t="shared" si="405"/>
        <v>0</v>
      </c>
      <c r="WBZ462" s="143">
        <f t="shared" si="405"/>
        <v>0</v>
      </c>
      <c r="WCA462" s="143">
        <f t="shared" si="405"/>
        <v>0</v>
      </c>
      <c r="WCB462" s="143">
        <f t="shared" si="405"/>
        <v>0</v>
      </c>
      <c r="WCC462" s="143">
        <f t="shared" si="405"/>
        <v>0</v>
      </c>
      <c r="WCD462" s="143">
        <f t="shared" si="405"/>
        <v>0</v>
      </c>
      <c r="WCE462" s="143">
        <f t="shared" si="405"/>
        <v>0</v>
      </c>
      <c r="WCF462" s="143">
        <f t="shared" si="405"/>
        <v>0</v>
      </c>
      <c r="WCG462" s="143">
        <f t="shared" si="405"/>
        <v>0</v>
      </c>
      <c r="WCH462" s="143">
        <f t="shared" si="405"/>
        <v>0</v>
      </c>
      <c r="WCI462" s="143">
        <f t="shared" si="405"/>
        <v>0</v>
      </c>
      <c r="WCJ462" s="143">
        <f t="shared" si="405"/>
        <v>0</v>
      </c>
      <c r="WCK462" s="143">
        <f t="shared" si="405"/>
        <v>0</v>
      </c>
      <c r="WCL462" s="143">
        <f t="shared" si="405"/>
        <v>0</v>
      </c>
      <c r="WCM462" s="143">
        <f t="shared" si="405"/>
        <v>0</v>
      </c>
      <c r="WCN462" s="143">
        <f t="shared" si="405"/>
        <v>0</v>
      </c>
      <c r="WCO462" s="143">
        <f t="shared" si="405"/>
        <v>0</v>
      </c>
      <c r="WCP462" s="143">
        <f t="shared" si="405"/>
        <v>0</v>
      </c>
      <c r="WCQ462" s="143">
        <f t="shared" si="405"/>
        <v>0</v>
      </c>
      <c r="WCR462" s="143">
        <f t="shared" si="405"/>
        <v>0</v>
      </c>
      <c r="WCS462" s="143">
        <f t="shared" si="405"/>
        <v>0</v>
      </c>
      <c r="WCT462" s="143">
        <f t="shared" si="405"/>
        <v>0</v>
      </c>
      <c r="WCU462" s="143">
        <f t="shared" si="405"/>
        <v>0</v>
      </c>
      <c r="WCV462" s="143">
        <f t="shared" si="405"/>
        <v>0</v>
      </c>
      <c r="WCW462" s="143">
        <f t="shared" si="405"/>
        <v>0</v>
      </c>
      <c r="WCX462" s="143">
        <f t="shared" si="405"/>
        <v>0</v>
      </c>
      <c r="WCY462" s="143">
        <f t="shared" si="405"/>
        <v>0</v>
      </c>
      <c r="WCZ462" s="143">
        <f t="shared" si="405"/>
        <v>0</v>
      </c>
      <c r="WDA462" s="143">
        <f t="shared" si="405"/>
        <v>0</v>
      </c>
      <c r="WDB462" s="143">
        <f t="shared" si="405"/>
        <v>0</v>
      </c>
      <c r="WDC462" s="143">
        <f t="shared" si="405"/>
        <v>0</v>
      </c>
      <c r="WDD462" s="143">
        <f t="shared" si="405"/>
        <v>0</v>
      </c>
      <c r="WDE462" s="143">
        <f t="shared" si="405"/>
        <v>0</v>
      </c>
      <c r="WDF462" s="143">
        <f t="shared" si="405"/>
        <v>0</v>
      </c>
      <c r="WDG462" s="143">
        <f t="shared" si="405"/>
        <v>0</v>
      </c>
      <c r="WDH462" s="143">
        <f t="shared" si="405"/>
        <v>0</v>
      </c>
      <c r="WDI462" s="143">
        <f t="shared" si="405"/>
        <v>0</v>
      </c>
      <c r="WDJ462" s="143">
        <f t="shared" si="405"/>
        <v>0</v>
      </c>
      <c r="WDK462" s="143">
        <f t="shared" si="405"/>
        <v>0</v>
      </c>
      <c r="WDL462" s="143">
        <f t="shared" si="405"/>
        <v>0</v>
      </c>
      <c r="WDM462" s="143">
        <f t="shared" si="405"/>
        <v>0</v>
      </c>
      <c r="WDN462" s="143">
        <f t="shared" si="405"/>
        <v>0</v>
      </c>
      <c r="WDO462" s="143">
        <f t="shared" si="405"/>
        <v>0</v>
      </c>
      <c r="WDP462" s="143">
        <f t="shared" si="405"/>
        <v>0</v>
      </c>
      <c r="WDQ462" s="143">
        <f t="shared" si="405"/>
        <v>0</v>
      </c>
      <c r="WDR462" s="143">
        <f t="shared" si="405"/>
        <v>0</v>
      </c>
      <c r="WDS462" s="143">
        <f t="shared" si="405"/>
        <v>0</v>
      </c>
      <c r="WDT462" s="143">
        <f t="shared" si="405"/>
        <v>0</v>
      </c>
      <c r="WDU462" s="143">
        <f t="shared" si="405"/>
        <v>0</v>
      </c>
      <c r="WDV462" s="143">
        <f t="shared" si="405"/>
        <v>0</v>
      </c>
      <c r="WDW462" s="143">
        <f t="shared" si="405"/>
        <v>0</v>
      </c>
      <c r="WDX462" s="143">
        <f t="shared" si="405"/>
        <v>0</v>
      </c>
      <c r="WDY462" s="143">
        <f t="shared" si="405"/>
        <v>0</v>
      </c>
      <c r="WDZ462" s="143">
        <f t="shared" si="405"/>
        <v>0</v>
      </c>
      <c r="WEA462" s="143">
        <f t="shared" si="405"/>
        <v>0</v>
      </c>
      <c r="WEB462" s="143">
        <f t="shared" si="405"/>
        <v>0</v>
      </c>
      <c r="WEC462" s="143">
        <f t="shared" si="405"/>
        <v>0</v>
      </c>
      <c r="WED462" s="143">
        <f t="shared" si="405"/>
        <v>0</v>
      </c>
      <c r="WEE462" s="143">
        <f t="shared" si="405"/>
        <v>0</v>
      </c>
      <c r="WEF462" s="143">
        <f t="shared" si="405"/>
        <v>0</v>
      </c>
      <c r="WEG462" s="143">
        <f t="shared" ref="WEG462:WGR462" si="406">WEG438</f>
        <v>0</v>
      </c>
      <c r="WEH462" s="143">
        <f t="shared" si="406"/>
        <v>0</v>
      </c>
      <c r="WEI462" s="143">
        <f t="shared" si="406"/>
        <v>0</v>
      </c>
      <c r="WEJ462" s="143">
        <f t="shared" si="406"/>
        <v>0</v>
      </c>
      <c r="WEK462" s="143">
        <f t="shared" si="406"/>
        <v>0</v>
      </c>
      <c r="WEL462" s="143">
        <f t="shared" si="406"/>
        <v>0</v>
      </c>
      <c r="WEM462" s="143">
        <f t="shared" si="406"/>
        <v>0</v>
      </c>
      <c r="WEN462" s="143">
        <f t="shared" si="406"/>
        <v>0</v>
      </c>
      <c r="WEO462" s="143">
        <f t="shared" si="406"/>
        <v>0</v>
      </c>
      <c r="WEP462" s="143">
        <f t="shared" si="406"/>
        <v>0</v>
      </c>
      <c r="WEQ462" s="143">
        <f t="shared" si="406"/>
        <v>0</v>
      </c>
      <c r="WER462" s="143">
        <f t="shared" si="406"/>
        <v>0</v>
      </c>
      <c r="WES462" s="143">
        <f t="shared" si="406"/>
        <v>0</v>
      </c>
      <c r="WET462" s="143">
        <f t="shared" si="406"/>
        <v>0</v>
      </c>
      <c r="WEU462" s="143">
        <f t="shared" si="406"/>
        <v>0</v>
      </c>
      <c r="WEV462" s="143">
        <f t="shared" si="406"/>
        <v>0</v>
      </c>
      <c r="WEW462" s="143">
        <f t="shared" si="406"/>
        <v>0</v>
      </c>
      <c r="WEX462" s="143">
        <f t="shared" si="406"/>
        <v>0</v>
      </c>
      <c r="WEY462" s="143">
        <f t="shared" si="406"/>
        <v>0</v>
      </c>
      <c r="WEZ462" s="143">
        <f t="shared" si="406"/>
        <v>0</v>
      </c>
      <c r="WFA462" s="143">
        <f t="shared" si="406"/>
        <v>0</v>
      </c>
      <c r="WFB462" s="143">
        <f t="shared" si="406"/>
        <v>0</v>
      </c>
      <c r="WFC462" s="143">
        <f t="shared" si="406"/>
        <v>0</v>
      </c>
      <c r="WFD462" s="143">
        <f t="shared" si="406"/>
        <v>0</v>
      </c>
      <c r="WFE462" s="143">
        <f t="shared" si="406"/>
        <v>0</v>
      </c>
      <c r="WFF462" s="143">
        <f t="shared" si="406"/>
        <v>0</v>
      </c>
      <c r="WFG462" s="143">
        <f t="shared" si="406"/>
        <v>0</v>
      </c>
      <c r="WFH462" s="143">
        <f t="shared" si="406"/>
        <v>0</v>
      </c>
      <c r="WFI462" s="143">
        <f t="shared" si="406"/>
        <v>0</v>
      </c>
      <c r="WFJ462" s="143">
        <f t="shared" si="406"/>
        <v>0</v>
      </c>
      <c r="WFK462" s="143">
        <f t="shared" si="406"/>
        <v>0</v>
      </c>
      <c r="WFL462" s="143">
        <f t="shared" si="406"/>
        <v>0</v>
      </c>
      <c r="WFM462" s="143">
        <f t="shared" si="406"/>
        <v>0</v>
      </c>
      <c r="WFN462" s="143">
        <f t="shared" si="406"/>
        <v>0</v>
      </c>
      <c r="WFO462" s="143">
        <f t="shared" si="406"/>
        <v>0</v>
      </c>
      <c r="WFP462" s="143">
        <f t="shared" si="406"/>
        <v>0</v>
      </c>
      <c r="WFQ462" s="143">
        <f t="shared" si="406"/>
        <v>0</v>
      </c>
      <c r="WFR462" s="143">
        <f t="shared" si="406"/>
        <v>0</v>
      </c>
      <c r="WFS462" s="143">
        <f t="shared" si="406"/>
        <v>0</v>
      </c>
      <c r="WFT462" s="143">
        <f t="shared" si="406"/>
        <v>0</v>
      </c>
      <c r="WFU462" s="143">
        <f t="shared" si="406"/>
        <v>0</v>
      </c>
      <c r="WFV462" s="143">
        <f t="shared" si="406"/>
        <v>0</v>
      </c>
      <c r="WFW462" s="143">
        <f t="shared" si="406"/>
        <v>0</v>
      </c>
      <c r="WFX462" s="143">
        <f t="shared" si="406"/>
        <v>0</v>
      </c>
      <c r="WFY462" s="143">
        <f t="shared" si="406"/>
        <v>0</v>
      </c>
      <c r="WFZ462" s="143">
        <f t="shared" si="406"/>
        <v>0</v>
      </c>
      <c r="WGA462" s="143">
        <f t="shared" si="406"/>
        <v>0</v>
      </c>
      <c r="WGB462" s="143">
        <f t="shared" si="406"/>
        <v>0</v>
      </c>
      <c r="WGC462" s="143">
        <f t="shared" si="406"/>
        <v>0</v>
      </c>
      <c r="WGD462" s="143">
        <f t="shared" si="406"/>
        <v>0</v>
      </c>
      <c r="WGE462" s="143">
        <f t="shared" si="406"/>
        <v>0</v>
      </c>
      <c r="WGF462" s="143">
        <f t="shared" si="406"/>
        <v>0</v>
      </c>
      <c r="WGG462" s="143">
        <f t="shared" si="406"/>
        <v>0</v>
      </c>
      <c r="WGH462" s="143">
        <f t="shared" si="406"/>
        <v>0</v>
      </c>
      <c r="WGI462" s="143">
        <f t="shared" si="406"/>
        <v>0</v>
      </c>
      <c r="WGJ462" s="143">
        <f t="shared" si="406"/>
        <v>0</v>
      </c>
      <c r="WGK462" s="143">
        <f t="shared" si="406"/>
        <v>0</v>
      </c>
      <c r="WGL462" s="143">
        <f t="shared" si="406"/>
        <v>0</v>
      </c>
      <c r="WGM462" s="143">
        <f t="shared" si="406"/>
        <v>0</v>
      </c>
      <c r="WGN462" s="143">
        <f t="shared" si="406"/>
        <v>0</v>
      </c>
      <c r="WGO462" s="143">
        <f t="shared" si="406"/>
        <v>0</v>
      </c>
      <c r="WGP462" s="143">
        <f t="shared" si="406"/>
        <v>0</v>
      </c>
      <c r="WGQ462" s="143">
        <f t="shared" si="406"/>
        <v>0</v>
      </c>
      <c r="WGR462" s="143">
        <f t="shared" si="406"/>
        <v>0</v>
      </c>
      <c r="WGS462" s="143">
        <f t="shared" ref="WGS462:WJD462" si="407">WGS438</f>
        <v>0</v>
      </c>
      <c r="WGT462" s="143">
        <f t="shared" si="407"/>
        <v>0</v>
      </c>
      <c r="WGU462" s="143">
        <f t="shared" si="407"/>
        <v>0</v>
      </c>
      <c r="WGV462" s="143">
        <f t="shared" si="407"/>
        <v>0</v>
      </c>
      <c r="WGW462" s="143">
        <f t="shared" si="407"/>
        <v>0</v>
      </c>
      <c r="WGX462" s="143">
        <f t="shared" si="407"/>
        <v>0</v>
      </c>
      <c r="WGY462" s="143">
        <f t="shared" si="407"/>
        <v>0</v>
      </c>
      <c r="WGZ462" s="143">
        <f t="shared" si="407"/>
        <v>0</v>
      </c>
      <c r="WHA462" s="143">
        <f t="shared" si="407"/>
        <v>0</v>
      </c>
      <c r="WHB462" s="143">
        <f t="shared" si="407"/>
        <v>0</v>
      </c>
      <c r="WHC462" s="143">
        <f t="shared" si="407"/>
        <v>0</v>
      </c>
      <c r="WHD462" s="143">
        <f t="shared" si="407"/>
        <v>0</v>
      </c>
      <c r="WHE462" s="143">
        <f t="shared" si="407"/>
        <v>0</v>
      </c>
      <c r="WHF462" s="143">
        <f t="shared" si="407"/>
        <v>0</v>
      </c>
      <c r="WHG462" s="143">
        <f t="shared" si="407"/>
        <v>0</v>
      </c>
      <c r="WHH462" s="143">
        <f t="shared" si="407"/>
        <v>0</v>
      </c>
      <c r="WHI462" s="143">
        <f t="shared" si="407"/>
        <v>0</v>
      </c>
      <c r="WHJ462" s="143">
        <f t="shared" si="407"/>
        <v>0</v>
      </c>
      <c r="WHK462" s="143">
        <f t="shared" si="407"/>
        <v>0</v>
      </c>
      <c r="WHL462" s="143">
        <f t="shared" si="407"/>
        <v>0</v>
      </c>
      <c r="WHM462" s="143">
        <f t="shared" si="407"/>
        <v>0</v>
      </c>
      <c r="WHN462" s="143">
        <f t="shared" si="407"/>
        <v>0</v>
      </c>
      <c r="WHO462" s="143">
        <f t="shared" si="407"/>
        <v>0</v>
      </c>
      <c r="WHP462" s="143">
        <f t="shared" si="407"/>
        <v>0</v>
      </c>
      <c r="WHQ462" s="143">
        <f t="shared" si="407"/>
        <v>0</v>
      </c>
      <c r="WHR462" s="143">
        <f t="shared" si="407"/>
        <v>0</v>
      </c>
      <c r="WHS462" s="143">
        <f t="shared" si="407"/>
        <v>0</v>
      </c>
      <c r="WHT462" s="143">
        <f t="shared" si="407"/>
        <v>0</v>
      </c>
      <c r="WHU462" s="143">
        <f t="shared" si="407"/>
        <v>0</v>
      </c>
      <c r="WHV462" s="143">
        <f t="shared" si="407"/>
        <v>0</v>
      </c>
      <c r="WHW462" s="143">
        <f t="shared" si="407"/>
        <v>0</v>
      </c>
      <c r="WHX462" s="143">
        <f t="shared" si="407"/>
        <v>0</v>
      </c>
      <c r="WHY462" s="143">
        <f t="shared" si="407"/>
        <v>0</v>
      </c>
      <c r="WHZ462" s="143">
        <f t="shared" si="407"/>
        <v>0</v>
      </c>
      <c r="WIA462" s="143">
        <f t="shared" si="407"/>
        <v>0</v>
      </c>
      <c r="WIB462" s="143">
        <f t="shared" si="407"/>
        <v>0</v>
      </c>
      <c r="WIC462" s="143">
        <f t="shared" si="407"/>
        <v>0</v>
      </c>
      <c r="WID462" s="143">
        <f t="shared" si="407"/>
        <v>0</v>
      </c>
      <c r="WIE462" s="143">
        <f t="shared" si="407"/>
        <v>0</v>
      </c>
      <c r="WIF462" s="143">
        <f t="shared" si="407"/>
        <v>0</v>
      </c>
      <c r="WIG462" s="143">
        <f t="shared" si="407"/>
        <v>0</v>
      </c>
      <c r="WIH462" s="143">
        <f t="shared" si="407"/>
        <v>0</v>
      </c>
      <c r="WII462" s="143">
        <f t="shared" si="407"/>
        <v>0</v>
      </c>
      <c r="WIJ462" s="143">
        <f t="shared" si="407"/>
        <v>0</v>
      </c>
      <c r="WIK462" s="143">
        <f t="shared" si="407"/>
        <v>0</v>
      </c>
      <c r="WIL462" s="143">
        <f t="shared" si="407"/>
        <v>0</v>
      </c>
      <c r="WIM462" s="143">
        <f t="shared" si="407"/>
        <v>0</v>
      </c>
      <c r="WIN462" s="143">
        <f t="shared" si="407"/>
        <v>0</v>
      </c>
      <c r="WIO462" s="143">
        <f t="shared" si="407"/>
        <v>0</v>
      </c>
      <c r="WIP462" s="143">
        <f t="shared" si="407"/>
        <v>0</v>
      </c>
      <c r="WIQ462" s="143">
        <f t="shared" si="407"/>
        <v>0</v>
      </c>
      <c r="WIR462" s="143">
        <f t="shared" si="407"/>
        <v>0</v>
      </c>
      <c r="WIS462" s="143">
        <f t="shared" si="407"/>
        <v>0</v>
      </c>
      <c r="WIT462" s="143">
        <f t="shared" si="407"/>
        <v>0</v>
      </c>
      <c r="WIU462" s="143">
        <f t="shared" si="407"/>
        <v>0</v>
      </c>
      <c r="WIV462" s="143">
        <f t="shared" si="407"/>
        <v>0</v>
      </c>
      <c r="WIW462" s="143">
        <f t="shared" si="407"/>
        <v>0</v>
      </c>
      <c r="WIX462" s="143">
        <f t="shared" si="407"/>
        <v>0</v>
      </c>
      <c r="WIY462" s="143">
        <f t="shared" si="407"/>
        <v>0</v>
      </c>
      <c r="WIZ462" s="143">
        <f t="shared" si="407"/>
        <v>0</v>
      </c>
      <c r="WJA462" s="143">
        <f t="shared" si="407"/>
        <v>0</v>
      </c>
      <c r="WJB462" s="143">
        <f t="shared" si="407"/>
        <v>0</v>
      </c>
      <c r="WJC462" s="143">
        <f t="shared" si="407"/>
        <v>0</v>
      </c>
      <c r="WJD462" s="143">
        <f t="shared" si="407"/>
        <v>0</v>
      </c>
      <c r="WJE462" s="143">
        <f t="shared" ref="WJE462:WLP462" si="408">WJE438</f>
        <v>0</v>
      </c>
      <c r="WJF462" s="143">
        <f t="shared" si="408"/>
        <v>0</v>
      </c>
      <c r="WJG462" s="143">
        <f t="shared" si="408"/>
        <v>0</v>
      </c>
      <c r="WJH462" s="143">
        <f t="shared" si="408"/>
        <v>0</v>
      </c>
      <c r="WJI462" s="143">
        <f t="shared" si="408"/>
        <v>0</v>
      </c>
      <c r="WJJ462" s="143">
        <f t="shared" si="408"/>
        <v>0</v>
      </c>
      <c r="WJK462" s="143">
        <f t="shared" si="408"/>
        <v>0</v>
      </c>
      <c r="WJL462" s="143">
        <f t="shared" si="408"/>
        <v>0</v>
      </c>
      <c r="WJM462" s="143">
        <f t="shared" si="408"/>
        <v>0</v>
      </c>
      <c r="WJN462" s="143">
        <f t="shared" si="408"/>
        <v>0</v>
      </c>
      <c r="WJO462" s="143">
        <f t="shared" si="408"/>
        <v>0</v>
      </c>
      <c r="WJP462" s="143">
        <f t="shared" si="408"/>
        <v>0</v>
      </c>
      <c r="WJQ462" s="143">
        <f t="shared" si="408"/>
        <v>0</v>
      </c>
      <c r="WJR462" s="143">
        <f t="shared" si="408"/>
        <v>0</v>
      </c>
      <c r="WJS462" s="143">
        <f t="shared" si="408"/>
        <v>0</v>
      </c>
      <c r="WJT462" s="143">
        <f t="shared" si="408"/>
        <v>0</v>
      </c>
      <c r="WJU462" s="143">
        <f t="shared" si="408"/>
        <v>0</v>
      </c>
      <c r="WJV462" s="143">
        <f t="shared" si="408"/>
        <v>0</v>
      </c>
      <c r="WJW462" s="143">
        <f t="shared" si="408"/>
        <v>0</v>
      </c>
      <c r="WJX462" s="143">
        <f t="shared" si="408"/>
        <v>0</v>
      </c>
      <c r="WJY462" s="143">
        <f t="shared" si="408"/>
        <v>0</v>
      </c>
      <c r="WJZ462" s="143">
        <f t="shared" si="408"/>
        <v>0</v>
      </c>
      <c r="WKA462" s="143">
        <f t="shared" si="408"/>
        <v>0</v>
      </c>
      <c r="WKB462" s="143">
        <f t="shared" si="408"/>
        <v>0</v>
      </c>
      <c r="WKC462" s="143">
        <f t="shared" si="408"/>
        <v>0</v>
      </c>
      <c r="WKD462" s="143">
        <f t="shared" si="408"/>
        <v>0</v>
      </c>
      <c r="WKE462" s="143">
        <f t="shared" si="408"/>
        <v>0</v>
      </c>
      <c r="WKF462" s="143">
        <f t="shared" si="408"/>
        <v>0</v>
      </c>
      <c r="WKG462" s="143">
        <f t="shared" si="408"/>
        <v>0</v>
      </c>
      <c r="WKH462" s="143">
        <f t="shared" si="408"/>
        <v>0</v>
      </c>
      <c r="WKI462" s="143">
        <f t="shared" si="408"/>
        <v>0</v>
      </c>
      <c r="WKJ462" s="143">
        <f t="shared" si="408"/>
        <v>0</v>
      </c>
      <c r="WKK462" s="143">
        <f t="shared" si="408"/>
        <v>0</v>
      </c>
      <c r="WKL462" s="143">
        <f t="shared" si="408"/>
        <v>0</v>
      </c>
      <c r="WKM462" s="143">
        <f t="shared" si="408"/>
        <v>0</v>
      </c>
      <c r="WKN462" s="143">
        <f t="shared" si="408"/>
        <v>0</v>
      </c>
      <c r="WKO462" s="143">
        <f t="shared" si="408"/>
        <v>0</v>
      </c>
      <c r="WKP462" s="143">
        <f t="shared" si="408"/>
        <v>0</v>
      </c>
      <c r="WKQ462" s="143">
        <f t="shared" si="408"/>
        <v>0</v>
      </c>
      <c r="WKR462" s="143">
        <f t="shared" si="408"/>
        <v>0</v>
      </c>
      <c r="WKS462" s="143">
        <f t="shared" si="408"/>
        <v>0</v>
      </c>
      <c r="WKT462" s="143">
        <f t="shared" si="408"/>
        <v>0</v>
      </c>
      <c r="WKU462" s="143">
        <f t="shared" si="408"/>
        <v>0</v>
      </c>
      <c r="WKV462" s="143">
        <f t="shared" si="408"/>
        <v>0</v>
      </c>
      <c r="WKW462" s="143">
        <f t="shared" si="408"/>
        <v>0</v>
      </c>
      <c r="WKX462" s="143">
        <f t="shared" si="408"/>
        <v>0</v>
      </c>
      <c r="WKY462" s="143">
        <f t="shared" si="408"/>
        <v>0</v>
      </c>
      <c r="WKZ462" s="143">
        <f t="shared" si="408"/>
        <v>0</v>
      </c>
      <c r="WLA462" s="143">
        <f t="shared" si="408"/>
        <v>0</v>
      </c>
      <c r="WLB462" s="143">
        <f t="shared" si="408"/>
        <v>0</v>
      </c>
      <c r="WLC462" s="143">
        <f t="shared" si="408"/>
        <v>0</v>
      </c>
      <c r="WLD462" s="143">
        <f t="shared" si="408"/>
        <v>0</v>
      </c>
      <c r="WLE462" s="143">
        <f t="shared" si="408"/>
        <v>0</v>
      </c>
      <c r="WLF462" s="143">
        <f t="shared" si="408"/>
        <v>0</v>
      </c>
      <c r="WLG462" s="143">
        <f t="shared" si="408"/>
        <v>0</v>
      </c>
      <c r="WLH462" s="143">
        <f t="shared" si="408"/>
        <v>0</v>
      </c>
      <c r="WLI462" s="143">
        <f t="shared" si="408"/>
        <v>0</v>
      </c>
      <c r="WLJ462" s="143">
        <f t="shared" si="408"/>
        <v>0</v>
      </c>
      <c r="WLK462" s="143">
        <f t="shared" si="408"/>
        <v>0</v>
      </c>
      <c r="WLL462" s="143">
        <f t="shared" si="408"/>
        <v>0</v>
      </c>
      <c r="WLM462" s="143">
        <f t="shared" si="408"/>
        <v>0</v>
      </c>
      <c r="WLN462" s="143">
        <f t="shared" si="408"/>
        <v>0</v>
      </c>
      <c r="WLO462" s="143">
        <f t="shared" si="408"/>
        <v>0</v>
      </c>
      <c r="WLP462" s="143">
        <f t="shared" si="408"/>
        <v>0</v>
      </c>
      <c r="WLQ462" s="143">
        <f t="shared" ref="WLQ462:WOB462" si="409">WLQ438</f>
        <v>0</v>
      </c>
      <c r="WLR462" s="143">
        <f t="shared" si="409"/>
        <v>0</v>
      </c>
      <c r="WLS462" s="143">
        <f t="shared" si="409"/>
        <v>0</v>
      </c>
      <c r="WLT462" s="143">
        <f t="shared" si="409"/>
        <v>0</v>
      </c>
      <c r="WLU462" s="143">
        <f t="shared" si="409"/>
        <v>0</v>
      </c>
      <c r="WLV462" s="143">
        <f t="shared" si="409"/>
        <v>0</v>
      </c>
      <c r="WLW462" s="143">
        <f t="shared" si="409"/>
        <v>0</v>
      </c>
      <c r="WLX462" s="143">
        <f t="shared" si="409"/>
        <v>0</v>
      </c>
      <c r="WLY462" s="143">
        <f t="shared" si="409"/>
        <v>0</v>
      </c>
      <c r="WLZ462" s="143">
        <f t="shared" si="409"/>
        <v>0</v>
      </c>
      <c r="WMA462" s="143">
        <f t="shared" si="409"/>
        <v>0</v>
      </c>
      <c r="WMB462" s="143">
        <f t="shared" si="409"/>
        <v>0</v>
      </c>
      <c r="WMC462" s="143">
        <f t="shared" si="409"/>
        <v>0</v>
      </c>
      <c r="WMD462" s="143">
        <f t="shared" si="409"/>
        <v>0</v>
      </c>
      <c r="WME462" s="143">
        <f t="shared" si="409"/>
        <v>0</v>
      </c>
      <c r="WMF462" s="143">
        <f t="shared" si="409"/>
        <v>0</v>
      </c>
      <c r="WMG462" s="143">
        <f t="shared" si="409"/>
        <v>0</v>
      </c>
      <c r="WMH462" s="143">
        <f t="shared" si="409"/>
        <v>0</v>
      </c>
      <c r="WMI462" s="143">
        <f t="shared" si="409"/>
        <v>0</v>
      </c>
      <c r="WMJ462" s="143">
        <f t="shared" si="409"/>
        <v>0</v>
      </c>
      <c r="WMK462" s="143">
        <f t="shared" si="409"/>
        <v>0</v>
      </c>
      <c r="WML462" s="143">
        <f t="shared" si="409"/>
        <v>0</v>
      </c>
      <c r="WMM462" s="143">
        <f t="shared" si="409"/>
        <v>0</v>
      </c>
      <c r="WMN462" s="143">
        <f t="shared" si="409"/>
        <v>0</v>
      </c>
      <c r="WMO462" s="143">
        <f t="shared" si="409"/>
        <v>0</v>
      </c>
      <c r="WMP462" s="143">
        <f t="shared" si="409"/>
        <v>0</v>
      </c>
      <c r="WMQ462" s="143">
        <f t="shared" si="409"/>
        <v>0</v>
      </c>
      <c r="WMR462" s="143">
        <f t="shared" si="409"/>
        <v>0</v>
      </c>
      <c r="WMS462" s="143">
        <f t="shared" si="409"/>
        <v>0</v>
      </c>
      <c r="WMT462" s="143">
        <f t="shared" si="409"/>
        <v>0</v>
      </c>
      <c r="WMU462" s="143">
        <f t="shared" si="409"/>
        <v>0</v>
      </c>
      <c r="WMV462" s="143">
        <f t="shared" si="409"/>
        <v>0</v>
      </c>
      <c r="WMW462" s="143">
        <f t="shared" si="409"/>
        <v>0</v>
      </c>
      <c r="WMX462" s="143">
        <f t="shared" si="409"/>
        <v>0</v>
      </c>
      <c r="WMY462" s="143">
        <f t="shared" si="409"/>
        <v>0</v>
      </c>
      <c r="WMZ462" s="143">
        <f t="shared" si="409"/>
        <v>0</v>
      </c>
      <c r="WNA462" s="143">
        <f t="shared" si="409"/>
        <v>0</v>
      </c>
      <c r="WNB462" s="143">
        <f t="shared" si="409"/>
        <v>0</v>
      </c>
      <c r="WNC462" s="143">
        <f t="shared" si="409"/>
        <v>0</v>
      </c>
      <c r="WND462" s="143">
        <f t="shared" si="409"/>
        <v>0</v>
      </c>
      <c r="WNE462" s="143">
        <f t="shared" si="409"/>
        <v>0</v>
      </c>
      <c r="WNF462" s="143">
        <f t="shared" si="409"/>
        <v>0</v>
      </c>
      <c r="WNG462" s="143">
        <f t="shared" si="409"/>
        <v>0</v>
      </c>
      <c r="WNH462" s="143">
        <f t="shared" si="409"/>
        <v>0</v>
      </c>
      <c r="WNI462" s="143">
        <f t="shared" si="409"/>
        <v>0</v>
      </c>
      <c r="WNJ462" s="143">
        <f t="shared" si="409"/>
        <v>0</v>
      </c>
      <c r="WNK462" s="143">
        <f t="shared" si="409"/>
        <v>0</v>
      </c>
      <c r="WNL462" s="143">
        <f t="shared" si="409"/>
        <v>0</v>
      </c>
      <c r="WNM462" s="143">
        <f t="shared" si="409"/>
        <v>0</v>
      </c>
      <c r="WNN462" s="143">
        <f t="shared" si="409"/>
        <v>0</v>
      </c>
      <c r="WNO462" s="143">
        <f t="shared" si="409"/>
        <v>0</v>
      </c>
      <c r="WNP462" s="143">
        <f t="shared" si="409"/>
        <v>0</v>
      </c>
      <c r="WNQ462" s="143">
        <f t="shared" si="409"/>
        <v>0</v>
      </c>
      <c r="WNR462" s="143">
        <f t="shared" si="409"/>
        <v>0</v>
      </c>
      <c r="WNS462" s="143">
        <f t="shared" si="409"/>
        <v>0</v>
      </c>
      <c r="WNT462" s="143">
        <f t="shared" si="409"/>
        <v>0</v>
      </c>
      <c r="WNU462" s="143">
        <f t="shared" si="409"/>
        <v>0</v>
      </c>
      <c r="WNV462" s="143">
        <f t="shared" si="409"/>
        <v>0</v>
      </c>
      <c r="WNW462" s="143">
        <f t="shared" si="409"/>
        <v>0</v>
      </c>
      <c r="WNX462" s="143">
        <f t="shared" si="409"/>
        <v>0</v>
      </c>
      <c r="WNY462" s="143">
        <f t="shared" si="409"/>
        <v>0</v>
      </c>
      <c r="WNZ462" s="143">
        <f t="shared" si="409"/>
        <v>0</v>
      </c>
      <c r="WOA462" s="143">
        <f t="shared" si="409"/>
        <v>0</v>
      </c>
      <c r="WOB462" s="143">
        <f t="shared" si="409"/>
        <v>0</v>
      </c>
      <c r="WOC462" s="143">
        <f t="shared" ref="WOC462:WQN462" si="410">WOC438</f>
        <v>0</v>
      </c>
      <c r="WOD462" s="143">
        <f t="shared" si="410"/>
        <v>0</v>
      </c>
      <c r="WOE462" s="143">
        <f t="shared" si="410"/>
        <v>0</v>
      </c>
      <c r="WOF462" s="143">
        <f t="shared" si="410"/>
        <v>0</v>
      </c>
      <c r="WOG462" s="143">
        <f t="shared" si="410"/>
        <v>0</v>
      </c>
      <c r="WOH462" s="143">
        <f t="shared" si="410"/>
        <v>0</v>
      </c>
      <c r="WOI462" s="143">
        <f t="shared" si="410"/>
        <v>0</v>
      </c>
      <c r="WOJ462" s="143">
        <f t="shared" si="410"/>
        <v>0</v>
      </c>
      <c r="WOK462" s="143">
        <f t="shared" si="410"/>
        <v>0</v>
      </c>
      <c r="WOL462" s="143">
        <f t="shared" si="410"/>
        <v>0</v>
      </c>
      <c r="WOM462" s="143">
        <f t="shared" si="410"/>
        <v>0</v>
      </c>
      <c r="WON462" s="143">
        <f t="shared" si="410"/>
        <v>0</v>
      </c>
      <c r="WOO462" s="143">
        <f t="shared" si="410"/>
        <v>0</v>
      </c>
      <c r="WOP462" s="143">
        <f t="shared" si="410"/>
        <v>0</v>
      </c>
      <c r="WOQ462" s="143">
        <f t="shared" si="410"/>
        <v>0</v>
      </c>
      <c r="WOR462" s="143">
        <f t="shared" si="410"/>
        <v>0</v>
      </c>
      <c r="WOS462" s="143">
        <f t="shared" si="410"/>
        <v>0</v>
      </c>
      <c r="WOT462" s="143">
        <f t="shared" si="410"/>
        <v>0</v>
      </c>
      <c r="WOU462" s="143">
        <f t="shared" si="410"/>
        <v>0</v>
      </c>
      <c r="WOV462" s="143">
        <f t="shared" si="410"/>
        <v>0</v>
      </c>
      <c r="WOW462" s="143">
        <f t="shared" si="410"/>
        <v>0</v>
      </c>
      <c r="WOX462" s="143">
        <f t="shared" si="410"/>
        <v>0</v>
      </c>
      <c r="WOY462" s="143">
        <f t="shared" si="410"/>
        <v>0</v>
      </c>
      <c r="WOZ462" s="143">
        <f t="shared" si="410"/>
        <v>0</v>
      </c>
      <c r="WPA462" s="143">
        <f t="shared" si="410"/>
        <v>0</v>
      </c>
      <c r="WPB462" s="143">
        <f t="shared" si="410"/>
        <v>0</v>
      </c>
      <c r="WPC462" s="143">
        <f t="shared" si="410"/>
        <v>0</v>
      </c>
      <c r="WPD462" s="143">
        <f t="shared" si="410"/>
        <v>0</v>
      </c>
      <c r="WPE462" s="143">
        <f t="shared" si="410"/>
        <v>0</v>
      </c>
      <c r="WPF462" s="143">
        <f t="shared" si="410"/>
        <v>0</v>
      </c>
      <c r="WPG462" s="143">
        <f t="shared" si="410"/>
        <v>0</v>
      </c>
      <c r="WPH462" s="143">
        <f t="shared" si="410"/>
        <v>0</v>
      </c>
      <c r="WPI462" s="143">
        <f t="shared" si="410"/>
        <v>0</v>
      </c>
      <c r="WPJ462" s="143">
        <f t="shared" si="410"/>
        <v>0</v>
      </c>
      <c r="WPK462" s="143">
        <f t="shared" si="410"/>
        <v>0</v>
      </c>
      <c r="WPL462" s="143">
        <f t="shared" si="410"/>
        <v>0</v>
      </c>
      <c r="WPM462" s="143">
        <f t="shared" si="410"/>
        <v>0</v>
      </c>
      <c r="WPN462" s="143">
        <f t="shared" si="410"/>
        <v>0</v>
      </c>
      <c r="WPO462" s="143">
        <f t="shared" si="410"/>
        <v>0</v>
      </c>
      <c r="WPP462" s="143">
        <f t="shared" si="410"/>
        <v>0</v>
      </c>
      <c r="WPQ462" s="143">
        <f t="shared" si="410"/>
        <v>0</v>
      </c>
      <c r="WPR462" s="143">
        <f t="shared" si="410"/>
        <v>0</v>
      </c>
      <c r="WPS462" s="143">
        <f t="shared" si="410"/>
        <v>0</v>
      </c>
      <c r="WPT462" s="143">
        <f t="shared" si="410"/>
        <v>0</v>
      </c>
      <c r="WPU462" s="143">
        <f t="shared" si="410"/>
        <v>0</v>
      </c>
      <c r="WPV462" s="143">
        <f t="shared" si="410"/>
        <v>0</v>
      </c>
      <c r="WPW462" s="143">
        <f t="shared" si="410"/>
        <v>0</v>
      </c>
      <c r="WPX462" s="143">
        <f t="shared" si="410"/>
        <v>0</v>
      </c>
      <c r="WPY462" s="143">
        <f t="shared" si="410"/>
        <v>0</v>
      </c>
      <c r="WPZ462" s="143">
        <f t="shared" si="410"/>
        <v>0</v>
      </c>
      <c r="WQA462" s="143">
        <f t="shared" si="410"/>
        <v>0</v>
      </c>
      <c r="WQB462" s="143">
        <f t="shared" si="410"/>
        <v>0</v>
      </c>
      <c r="WQC462" s="143">
        <f t="shared" si="410"/>
        <v>0</v>
      </c>
      <c r="WQD462" s="143">
        <f t="shared" si="410"/>
        <v>0</v>
      </c>
      <c r="WQE462" s="143">
        <f t="shared" si="410"/>
        <v>0</v>
      </c>
      <c r="WQF462" s="143">
        <f t="shared" si="410"/>
        <v>0</v>
      </c>
      <c r="WQG462" s="143">
        <f t="shared" si="410"/>
        <v>0</v>
      </c>
      <c r="WQH462" s="143">
        <f t="shared" si="410"/>
        <v>0</v>
      </c>
      <c r="WQI462" s="143">
        <f t="shared" si="410"/>
        <v>0</v>
      </c>
      <c r="WQJ462" s="143">
        <f t="shared" si="410"/>
        <v>0</v>
      </c>
      <c r="WQK462" s="143">
        <f t="shared" si="410"/>
        <v>0</v>
      </c>
      <c r="WQL462" s="143">
        <f t="shared" si="410"/>
        <v>0</v>
      </c>
      <c r="WQM462" s="143">
        <f t="shared" si="410"/>
        <v>0</v>
      </c>
      <c r="WQN462" s="143">
        <f t="shared" si="410"/>
        <v>0</v>
      </c>
      <c r="WQO462" s="143">
        <f t="shared" ref="WQO462:WSZ462" si="411">WQO438</f>
        <v>0</v>
      </c>
      <c r="WQP462" s="143">
        <f t="shared" si="411"/>
        <v>0</v>
      </c>
      <c r="WQQ462" s="143">
        <f t="shared" si="411"/>
        <v>0</v>
      </c>
      <c r="WQR462" s="143">
        <f t="shared" si="411"/>
        <v>0</v>
      </c>
      <c r="WQS462" s="143">
        <f t="shared" si="411"/>
        <v>0</v>
      </c>
      <c r="WQT462" s="143">
        <f t="shared" si="411"/>
        <v>0</v>
      </c>
      <c r="WQU462" s="143">
        <f t="shared" si="411"/>
        <v>0</v>
      </c>
      <c r="WQV462" s="143">
        <f t="shared" si="411"/>
        <v>0</v>
      </c>
      <c r="WQW462" s="143">
        <f t="shared" si="411"/>
        <v>0</v>
      </c>
      <c r="WQX462" s="143">
        <f t="shared" si="411"/>
        <v>0</v>
      </c>
      <c r="WQY462" s="143">
        <f t="shared" si="411"/>
        <v>0</v>
      </c>
      <c r="WQZ462" s="143">
        <f t="shared" si="411"/>
        <v>0</v>
      </c>
      <c r="WRA462" s="143">
        <f t="shared" si="411"/>
        <v>0</v>
      </c>
      <c r="WRB462" s="143">
        <f t="shared" si="411"/>
        <v>0</v>
      </c>
      <c r="WRC462" s="143">
        <f t="shared" si="411"/>
        <v>0</v>
      </c>
      <c r="WRD462" s="143">
        <f t="shared" si="411"/>
        <v>0</v>
      </c>
      <c r="WRE462" s="143">
        <f t="shared" si="411"/>
        <v>0</v>
      </c>
      <c r="WRF462" s="143">
        <f t="shared" si="411"/>
        <v>0</v>
      </c>
      <c r="WRG462" s="143">
        <f t="shared" si="411"/>
        <v>0</v>
      </c>
      <c r="WRH462" s="143">
        <f t="shared" si="411"/>
        <v>0</v>
      </c>
      <c r="WRI462" s="143">
        <f t="shared" si="411"/>
        <v>0</v>
      </c>
      <c r="WRJ462" s="143">
        <f t="shared" si="411"/>
        <v>0</v>
      </c>
      <c r="WRK462" s="143">
        <f t="shared" si="411"/>
        <v>0</v>
      </c>
      <c r="WRL462" s="143">
        <f t="shared" si="411"/>
        <v>0</v>
      </c>
      <c r="WRM462" s="143">
        <f t="shared" si="411"/>
        <v>0</v>
      </c>
      <c r="WRN462" s="143">
        <f t="shared" si="411"/>
        <v>0</v>
      </c>
      <c r="WRO462" s="143">
        <f t="shared" si="411"/>
        <v>0</v>
      </c>
      <c r="WRP462" s="143">
        <f t="shared" si="411"/>
        <v>0</v>
      </c>
      <c r="WRQ462" s="143">
        <f t="shared" si="411"/>
        <v>0</v>
      </c>
      <c r="WRR462" s="143">
        <f t="shared" si="411"/>
        <v>0</v>
      </c>
      <c r="WRS462" s="143">
        <f t="shared" si="411"/>
        <v>0</v>
      </c>
      <c r="WRT462" s="143">
        <f t="shared" si="411"/>
        <v>0</v>
      </c>
      <c r="WRU462" s="143">
        <f t="shared" si="411"/>
        <v>0</v>
      </c>
      <c r="WRV462" s="143">
        <f t="shared" si="411"/>
        <v>0</v>
      </c>
      <c r="WRW462" s="143">
        <f t="shared" si="411"/>
        <v>0</v>
      </c>
      <c r="WRX462" s="143">
        <f t="shared" si="411"/>
        <v>0</v>
      </c>
      <c r="WRY462" s="143">
        <f t="shared" si="411"/>
        <v>0</v>
      </c>
      <c r="WRZ462" s="143">
        <f t="shared" si="411"/>
        <v>0</v>
      </c>
      <c r="WSA462" s="143">
        <f t="shared" si="411"/>
        <v>0</v>
      </c>
      <c r="WSB462" s="143">
        <f t="shared" si="411"/>
        <v>0</v>
      </c>
      <c r="WSC462" s="143">
        <f t="shared" si="411"/>
        <v>0</v>
      </c>
      <c r="WSD462" s="143">
        <f t="shared" si="411"/>
        <v>0</v>
      </c>
      <c r="WSE462" s="143">
        <f t="shared" si="411"/>
        <v>0</v>
      </c>
      <c r="WSF462" s="143">
        <f t="shared" si="411"/>
        <v>0</v>
      </c>
      <c r="WSG462" s="143">
        <f t="shared" si="411"/>
        <v>0</v>
      </c>
      <c r="WSH462" s="143">
        <f t="shared" si="411"/>
        <v>0</v>
      </c>
      <c r="WSI462" s="143">
        <f t="shared" si="411"/>
        <v>0</v>
      </c>
      <c r="WSJ462" s="143">
        <f t="shared" si="411"/>
        <v>0</v>
      </c>
      <c r="WSK462" s="143">
        <f t="shared" si="411"/>
        <v>0</v>
      </c>
      <c r="WSL462" s="143">
        <f t="shared" si="411"/>
        <v>0</v>
      </c>
      <c r="WSM462" s="143">
        <f t="shared" si="411"/>
        <v>0</v>
      </c>
      <c r="WSN462" s="143">
        <f t="shared" si="411"/>
        <v>0</v>
      </c>
      <c r="WSO462" s="143">
        <f t="shared" si="411"/>
        <v>0</v>
      </c>
      <c r="WSP462" s="143">
        <f t="shared" si="411"/>
        <v>0</v>
      </c>
      <c r="WSQ462" s="143">
        <f t="shared" si="411"/>
        <v>0</v>
      </c>
      <c r="WSR462" s="143">
        <f t="shared" si="411"/>
        <v>0</v>
      </c>
      <c r="WSS462" s="143">
        <f t="shared" si="411"/>
        <v>0</v>
      </c>
      <c r="WST462" s="143">
        <f t="shared" si="411"/>
        <v>0</v>
      </c>
      <c r="WSU462" s="143">
        <f t="shared" si="411"/>
        <v>0</v>
      </c>
      <c r="WSV462" s="143">
        <f t="shared" si="411"/>
        <v>0</v>
      </c>
      <c r="WSW462" s="143">
        <f t="shared" si="411"/>
        <v>0</v>
      </c>
      <c r="WSX462" s="143">
        <f t="shared" si="411"/>
        <v>0</v>
      </c>
      <c r="WSY462" s="143">
        <f t="shared" si="411"/>
        <v>0</v>
      </c>
      <c r="WSZ462" s="143">
        <f t="shared" si="411"/>
        <v>0</v>
      </c>
      <c r="WTA462" s="143">
        <f t="shared" ref="WTA462:WVL462" si="412">WTA438</f>
        <v>0</v>
      </c>
      <c r="WTB462" s="143">
        <f t="shared" si="412"/>
        <v>0</v>
      </c>
      <c r="WTC462" s="143">
        <f t="shared" si="412"/>
        <v>0</v>
      </c>
      <c r="WTD462" s="143">
        <f t="shared" si="412"/>
        <v>0</v>
      </c>
      <c r="WTE462" s="143">
        <f t="shared" si="412"/>
        <v>0</v>
      </c>
      <c r="WTF462" s="143">
        <f t="shared" si="412"/>
        <v>0</v>
      </c>
      <c r="WTG462" s="143">
        <f t="shared" si="412"/>
        <v>0</v>
      </c>
      <c r="WTH462" s="143">
        <f t="shared" si="412"/>
        <v>0</v>
      </c>
      <c r="WTI462" s="143">
        <f t="shared" si="412"/>
        <v>0</v>
      </c>
      <c r="WTJ462" s="143">
        <f t="shared" si="412"/>
        <v>0</v>
      </c>
      <c r="WTK462" s="143">
        <f t="shared" si="412"/>
        <v>0</v>
      </c>
      <c r="WTL462" s="143">
        <f t="shared" si="412"/>
        <v>0</v>
      </c>
      <c r="WTM462" s="143">
        <f t="shared" si="412"/>
        <v>0</v>
      </c>
      <c r="WTN462" s="143">
        <f t="shared" si="412"/>
        <v>0</v>
      </c>
      <c r="WTO462" s="143">
        <f t="shared" si="412"/>
        <v>0</v>
      </c>
      <c r="WTP462" s="143">
        <f t="shared" si="412"/>
        <v>0</v>
      </c>
      <c r="WTQ462" s="143">
        <f t="shared" si="412"/>
        <v>0</v>
      </c>
      <c r="WTR462" s="143">
        <f t="shared" si="412"/>
        <v>0</v>
      </c>
      <c r="WTS462" s="143">
        <f t="shared" si="412"/>
        <v>0</v>
      </c>
      <c r="WTT462" s="143">
        <f t="shared" si="412"/>
        <v>0</v>
      </c>
      <c r="WTU462" s="143">
        <f t="shared" si="412"/>
        <v>0</v>
      </c>
      <c r="WTV462" s="143">
        <f t="shared" si="412"/>
        <v>0</v>
      </c>
      <c r="WTW462" s="143">
        <f t="shared" si="412"/>
        <v>0</v>
      </c>
      <c r="WTX462" s="143">
        <f t="shared" si="412"/>
        <v>0</v>
      </c>
      <c r="WTY462" s="143">
        <f t="shared" si="412"/>
        <v>0</v>
      </c>
      <c r="WTZ462" s="143">
        <f t="shared" si="412"/>
        <v>0</v>
      </c>
      <c r="WUA462" s="143">
        <f t="shared" si="412"/>
        <v>0</v>
      </c>
      <c r="WUB462" s="143">
        <f t="shared" si="412"/>
        <v>0</v>
      </c>
      <c r="WUC462" s="143">
        <f t="shared" si="412"/>
        <v>0</v>
      </c>
      <c r="WUD462" s="143">
        <f t="shared" si="412"/>
        <v>0</v>
      </c>
      <c r="WUE462" s="143">
        <f t="shared" si="412"/>
        <v>0</v>
      </c>
      <c r="WUF462" s="143">
        <f t="shared" si="412"/>
        <v>0</v>
      </c>
      <c r="WUG462" s="143">
        <f t="shared" si="412"/>
        <v>0</v>
      </c>
      <c r="WUH462" s="143">
        <f t="shared" si="412"/>
        <v>0</v>
      </c>
      <c r="WUI462" s="143">
        <f t="shared" si="412"/>
        <v>0</v>
      </c>
      <c r="WUJ462" s="143">
        <f t="shared" si="412"/>
        <v>0</v>
      </c>
      <c r="WUK462" s="143">
        <f t="shared" si="412"/>
        <v>0</v>
      </c>
      <c r="WUL462" s="143">
        <f t="shared" si="412"/>
        <v>0</v>
      </c>
      <c r="WUM462" s="143">
        <f t="shared" si="412"/>
        <v>0</v>
      </c>
      <c r="WUN462" s="143">
        <f t="shared" si="412"/>
        <v>0</v>
      </c>
      <c r="WUO462" s="143">
        <f t="shared" si="412"/>
        <v>0</v>
      </c>
      <c r="WUP462" s="143">
        <f t="shared" si="412"/>
        <v>0</v>
      </c>
      <c r="WUQ462" s="143">
        <f t="shared" si="412"/>
        <v>0</v>
      </c>
      <c r="WUR462" s="143">
        <f t="shared" si="412"/>
        <v>0</v>
      </c>
      <c r="WUS462" s="143">
        <f t="shared" si="412"/>
        <v>0</v>
      </c>
      <c r="WUT462" s="143">
        <f t="shared" si="412"/>
        <v>0</v>
      </c>
      <c r="WUU462" s="143">
        <f t="shared" si="412"/>
        <v>0</v>
      </c>
      <c r="WUV462" s="143">
        <f t="shared" si="412"/>
        <v>0</v>
      </c>
      <c r="WUW462" s="143">
        <f t="shared" si="412"/>
        <v>0</v>
      </c>
      <c r="WUX462" s="143">
        <f t="shared" si="412"/>
        <v>0</v>
      </c>
      <c r="WUY462" s="143">
        <f t="shared" si="412"/>
        <v>0</v>
      </c>
      <c r="WUZ462" s="143">
        <f t="shared" si="412"/>
        <v>0</v>
      </c>
      <c r="WVA462" s="143">
        <f t="shared" si="412"/>
        <v>0</v>
      </c>
      <c r="WVB462" s="143">
        <f t="shared" si="412"/>
        <v>0</v>
      </c>
      <c r="WVC462" s="143">
        <f t="shared" si="412"/>
        <v>0</v>
      </c>
      <c r="WVD462" s="143">
        <f t="shared" si="412"/>
        <v>0</v>
      </c>
      <c r="WVE462" s="143">
        <f t="shared" si="412"/>
        <v>0</v>
      </c>
      <c r="WVF462" s="143">
        <f t="shared" si="412"/>
        <v>0</v>
      </c>
      <c r="WVG462" s="143">
        <f t="shared" si="412"/>
        <v>0</v>
      </c>
      <c r="WVH462" s="143">
        <f t="shared" si="412"/>
        <v>0</v>
      </c>
      <c r="WVI462" s="143">
        <f t="shared" si="412"/>
        <v>0</v>
      </c>
      <c r="WVJ462" s="143">
        <f t="shared" si="412"/>
        <v>0</v>
      </c>
      <c r="WVK462" s="143">
        <f t="shared" si="412"/>
        <v>0</v>
      </c>
      <c r="WVL462" s="143">
        <f t="shared" si="412"/>
        <v>0</v>
      </c>
      <c r="WVM462" s="143">
        <f t="shared" ref="WVM462:WXX462" si="413">WVM438</f>
        <v>0</v>
      </c>
      <c r="WVN462" s="143">
        <f t="shared" si="413"/>
        <v>0</v>
      </c>
      <c r="WVO462" s="143">
        <f t="shared" si="413"/>
        <v>0</v>
      </c>
      <c r="WVP462" s="143">
        <f t="shared" si="413"/>
        <v>0</v>
      </c>
      <c r="WVQ462" s="143">
        <f t="shared" si="413"/>
        <v>0</v>
      </c>
      <c r="WVR462" s="143">
        <f t="shared" si="413"/>
        <v>0</v>
      </c>
      <c r="WVS462" s="143">
        <f t="shared" si="413"/>
        <v>0</v>
      </c>
      <c r="WVT462" s="143">
        <f t="shared" si="413"/>
        <v>0</v>
      </c>
      <c r="WVU462" s="143">
        <f t="shared" si="413"/>
        <v>0</v>
      </c>
      <c r="WVV462" s="143">
        <f t="shared" si="413"/>
        <v>0</v>
      </c>
      <c r="WVW462" s="143">
        <f t="shared" si="413"/>
        <v>0</v>
      </c>
      <c r="WVX462" s="143">
        <f t="shared" si="413"/>
        <v>0</v>
      </c>
      <c r="WVY462" s="143">
        <f t="shared" si="413"/>
        <v>0</v>
      </c>
      <c r="WVZ462" s="143">
        <f t="shared" si="413"/>
        <v>0</v>
      </c>
      <c r="WWA462" s="143">
        <f t="shared" si="413"/>
        <v>0</v>
      </c>
      <c r="WWB462" s="143">
        <f t="shared" si="413"/>
        <v>0</v>
      </c>
      <c r="WWC462" s="143">
        <f t="shared" si="413"/>
        <v>0</v>
      </c>
      <c r="WWD462" s="143">
        <f t="shared" si="413"/>
        <v>0</v>
      </c>
      <c r="WWE462" s="143">
        <f t="shared" si="413"/>
        <v>0</v>
      </c>
      <c r="WWF462" s="143">
        <f t="shared" si="413"/>
        <v>0</v>
      </c>
      <c r="WWG462" s="143">
        <f t="shared" si="413"/>
        <v>0</v>
      </c>
      <c r="WWH462" s="143">
        <f t="shared" si="413"/>
        <v>0</v>
      </c>
      <c r="WWI462" s="143">
        <f t="shared" si="413"/>
        <v>0</v>
      </c>
      <c r="WWJ462" s="143">
        <f t="shared" si="413"/>
        <v>0</v>
      </c>
      <c r="WWK462" s="143">
        <f t="shared" si="413"/>
        <v>0</v>
      </c>
      <c r="WWL462" s="143">
        <f t="shared" si="413"/>
        <v>0</v>
      </c>
      <c r="WWM462" s="143">
        <f t="shared" si="413"/>
        <v>0</v>
      </c>
      <c r="WWN462" s="143">
        <f t="shared" si="413"/>
        <v>0</v>
      </c>
      <c r="WWO462" s="143">
        <f t="shared" si="413"/>
        <v>0</v>
      </c>
      <c r="WWP462" s="143">
        <f t="shared" si="413"/>
        <v>0</v>
      </c>
      <c r="WWQ462" s="143">
        <f t="shared" si="413"/>
        <v>0</v>
      </c>
      <c r="WWR462" s="143">
        <f t="shared" si="413"/>
        <v>0</v>
      </c>
      <c r="WWS462" s="143">
        <f t="shared" si="413"/>
        <v>0</v>
      </c>
      <c r="WWT462" s="143">
        <f t="shared" si="413"/>
        <v>0</v>
      </c>
      <c r="WWU462" s="143">
        <f t="shared" si="413"/>
        <v>0</v>
      </c>
      <c r="WWV462" s="143">
        <f t="shared" si="413"/>
        <v>0</v>
      </c>
      <c r="WWW462" s="143">
        <f t="shared" si="413"/>
        <v>0</v>
      </c>
      <c r="WWX462" s="143">
        <f t="shared" si="413"/>
        <v>0</v>
      </c>
      <c r="WWY462" s="143">
        <f t="shared" si="413"/>
        <v>0</v>
      </c>
      <c r="WWZ462" s="143">
        <f t="shared" si="413"/>
        <v>0</v>
      </c>
      <c r="WXA462" s="143">
        <f t="shared" si="413"/>
        <v>0</v>
      </c>
      <c r="WXB462" s="143">
        <f t="shared" si="413"/>
        <v>0</v>
      </c>
      <c r="WXC462" s="143">
        <f t="shared" si="413"/>
        <v>0</v>
      </c>
      <c r="WXD462" s="143">
        <f t="shared" si="413"/>
        <v>0</v>
      </c>
      <c r="WXE462" s="143">
        <f t="shared" si="413"/>
        <v>0</v>
      </c>
      <c r="WXF462" s="143">
        <f t="shared" si="413"/>
        <v>0</v>
      </c>
      <c r="WXG462" s="143">
        <f t="shared" si="413"/>
        <v>0</v>
      </c>
      <c r="WXH462" s="143">
        <f t="shared" si="413"/>
        <v>0</v>
      </c>
      <c r="WXI462" s="143">
        <f t="shared" si="413"/>
        <v>0</v>
      </c>
      <c r="WXJ462" s="143">
        <f t="shared" si="413"/>
        <v>0</v>
      </c>
      <c r="WXK462" s="143">
        <f t="shared" si="413"/>
        <v>0</v>
      </c>
      <c r="WXL462" s="143">
        <f t="shared" si="413"/>
        <v>0</v>
      </c>
      <c r="WXM462" s="143">
        <f t="shared" si="413"/>
        <v>0</v>
      </c>
      <c r="WXN462" s="143">
        <f t="shared" si="413"/>
        <v>0</v>
      </c>
      <c r="WXO462" s="143">
        <f t="shared" si="413"/>
        <v>0</v>
      </c>
      <c r="WXP462" s="143">
        <f t="shared" si="413"/>
        <v>0</v>
      </c>
      <c r="WXQ462" s="143">
        <f t="shared" si="413"/>
        <v>0</v>
      </c>
      <c r="WXR462" s="143">
        <f t="shared" si="413"/>
        <v>0</v>
      </c>
      <c r="WXS462" s="143">
        <f t="shared" si="413"/>
        <v>0</v>
      </c>
      <c r="WXT462" s="143">
        <f t="shared" si="413"/>
        <v>0</v>
      </c>
      <c r="WXU462" s="143">
        <f t="shared" si="413"/>
        <v>0</v>
      </c>
      <c r="WXV462" s="143">
        <f t="shared" si="413"/>
        <v>0</v>
      </c>
      <c r="WXW462" s="143">
        <f t="shared" si="413"/>
        <v>0</v>
      </c>
      <c r="WXX462" s="143">
        <f t="shared" si="413"/>
        <v>0</v>
      </c>
      <c r="WXY462" s="143">
        <f t="shared" ref="WXY462:XAJ462" si="414">WXY438</f>
        <v>0</v>
      </c>
      <c r="WXZ462" s="143">
        <f t="shared" si="414"/>
        <v>0</v>
      </c>
      <c r="WYA462" s="143">
        <f t="shared" si="414"/>
        <v>0</v>
      </c>
      <c r="WYB462" s="143">
        <f t="shared" si="414"/>
        <v>0</v>
      </c>
      <c r="WYC462" s="143">
        <f t="shared" si="414"/>
        <v>0</v>
      </c>
      <c r="WYD462" s="143">
        <f t="shared" si="414"/>
        <v>0</v>
      </c>
      <c r="WYE462" s="143">
        <f t="shared" si="414"/>
        <v>0</v>
      </c>
      <c r="WYF462" s="143">
        <f t="shared" si="414"/>
        <v>0</v>
      </c>
      <c r="WYG462" s="143">
        <f t="shared" si="414"/>
        <v>0</v>
      </c>
      <c r="WYH462" s="143">
        <f t="shared" si="414"/>
        <v>0</v>
      </c>
      <c r="WYI462" s="143">
        <f t="shared" si="414"/>
        <v>0</v>
      </c>
      <c r="WYJ462" s="143">
        <f t="shared" si="414"/>
        <v>0</v>
      </c>
      <c r="WYK462" s="143">
        <f t="shared" si="414"/>
        <v>0</v>
      </c>
      <c r="WYL462" s="143">
        <f t="shared" si="414"/>
        <v>0</v>
      </c>
      <c r="WYM462" s="143">
        <f t="shared" si="414"/>
        <v>0</v>
      </c>
      <c r="WYN462" s="143">
        <f t="shared" si="414"/>
        <v>0</v>
      </c>
      <c r="WYO462" s="143">
        <f t="shared" si="414"/>
        <v>0</v>
      </c>
      <c r="WYP462" s="143">
        <f t="shared" si="414"/>
        <v>0</v>
      </c>
      <c r="WYQ462" s="143">
        <f t="shared" si="414"/>
        <v>0</v>
      </c>
      <c r="WYR462" s="143">
        <f t="shared" si="414"/>
        <v>0</v>
      </c>
      <c r="WYS462" s="143">
        <f t="shared" si="414"/>
        <v>0</v>
      </c>
      <c r="WYT462" s="143">
        <f t="shared" si="414"/>
        <v>0</v>
      </c>
      <c r="WYU462" s="143">
        <f t="shared" si="414"/>
        <v>0</v>
      </c>
      <c r="WYV462" s="143">
        <f t="shared" si="414"/>
        <v>0</v>
      </c>
      <c r="WYW462" s="143">
        <f t="shared" si="414"/>
        <v>0</v>
      </c>
      <c r="WYX462" s="143">
        <f t="shared" si="414"/>
        <v>0</v>
      </c>
      <c r="WYY462" s="143">
        <f t="shared" si="414"/>
        <v>0</v>
      </c>
      <c r="WYZ462" s="143">
        <f t="shared" si="414"/>
        <v>0</v>
      </c>
      <c r="WZA462" s="143">
        <f t="shared" si="414"/>
        <v>0</v>
      </c>
      <c r="WZB462" s="143">
        <f t="shared" si="414"/>
        <v>0</v>
      </c>
      <c r="WZC462" s="143">
        <f t="shared" si="414"/>
        <v>0</v>
      </c>
      <c r="WZD462" s="143">
        <f t="shared" si="414"/>
        <v>0</v>
      </c>
      <c r="WZE462" s="143">
        <f t="shared" si="414"/>
        <v>0</v>
      </c>
      <c r="WZF462" s="143">
        <f t="shared" si="414"/>
        <v>0</v>
      </c>
      <c r="WZG462" s="143">
        <f t="shared" si="414"/>
        <v>0</v>
      </c>
      <c r="WZH462" s="143">
        <f t="shared" si="414"/>
        <v>0</v>
      </c>
      <c r="WZI462" s="143">
        <f t="shared" si="414"/>
        <v>0</v>
      </c>
      <c r="WZJ462" s="143">
        <f t="shared" si="414"/>
        <v>0</v>
      </c>
      <c r="WZK462" s="143">
        <f t="shared" si="414"/>
        <v>0</v>
      </c>
      <c r="WZL462" s="143">
        <f t="shared" si="414"/>
        <v>0</v>
      </c>
      <c r="WZM462" s="143">
        <f t="shared" si="414"/>
        <v>0</v>
      </c>
      <c r="WZN462" s="143">
        <f t="shared" si="414"/>
        <v>0</v>
      </c>
      <c r="WZO462" s="143">
        <f t="shared" si="414"/>
        <v>0</v>
      </c>
      <c r="WZP462" s="143">
        <f t="shared" si="414"/>
        <v>0</v>
      </c>
      <c r="WZQ462" s="143">
        <f t="shared" si="414"/>
        <v>0</v>
      </c>
      <c r="WZR462" s="143">
        <f t="shared" si="414"/>
        <v>0</v>
      </c>
      <c r="WZS462" s="143">
        <f t="shared" si="414"/>
        <v>0</v>
      </c>
      <c r="WZT462" s="143">
        <f t="shared" si="414"/>
        <v>0</v>
      </c>
      <c r="WZU462" s="143">
        <f t="shared" si="414"/>
        <v>0</v>
      </c>
      <c r="WZV462" s="143">
        <f t="shared" si="414"/>
        <v>0</v>
      </c>
      <c r="WZW462" s="143">
        <f t="shared" si="414"/>
        <v>0</v>
      </c>
      <c r="WZX462" s="143">
        <f t="shared" si="414"/>
        <v>0</v>
      </c>
      <c r="WZY462" s="143">
        <f t="shared" si="414"/>
        <v>0</v>
      </c>
      <c r="WZZ462" s="143">
        <f t="shared" si="414"/>
        <v>0</v>
      </c>
      <c r="XAA462" s="143">
        <f t="shared" si="414"/>
        <v>0</v>
      </c>
      <c r="XAB462" s="143">
        <f t="shared" si="414"/>
        <v>0</v>
      </c>
      <c r="XAC462" s="143">
        <f t="shared" si="414"/>
        <v>0</v>
      </c>
      <c r="XAD462" s="143">
        <f t="shared" si="414"/>
        <v>0</v>
      </c>
      <c r="XAE462" s="143">
        <f t="shared" si="414"/>
        <v>0</v>
      </c>
      <c r="XAF462" s="143">
        <f t="shared" si="414"/>
        <v>0</v>
      </c>
      <c r="XAG462" s="143">
        <f t="shared" si="414"/>
        <v>0</v>
      </c>
      <c r="XAH462" s="143">
        <f t="shared" si="414"/>
        <v>0</v>
      </c>
      <c r="XAI462" s="143">
        <f t="shared" si="414"/>
        <v>0</v>
      </c>
      <c r="XAJ462" s="143">
        <f t="shared" si="414"/>
        <v>0</v>
      </c>
      <c r="XAK462" s="143">
        <f t="shared" ref="XAK462:XCV462" si="415">XAK438</f>
        <v>0</v>
      </c>
      <c r="XAL462" s="143">
        <f t="shared" si="415"/>
        <v>0</v>
      </c>
      <c r="XAM462" s="143">
        <f t="shared" si="415"/>
        <v>0</v>
      </c>
      <c r="XAN462" s="143">
        <f t="shared" si="415"/>
        <v>0</v>
      </c>
      <c r="XAO462" s="143">
        <f t="shared" si="415"/>
        <v>0</v>
      </c>
      <c r="XAP462" s="143">
        <f t="shared" si="415"/>
        <v>0</v>
      </c>
      <c r="XAQ462" s="143">
        <f t="shared" si="415"/>
        <v>0</v>
      </c>
      <c r="XAR462" s="143">
        <f t="shared" si="415"/>
        <v>0</v>
      </c>
      <c r="XAS462" s="143">
        <f t="shared" si="415"/>
        <v>0</v>
      </c>
      <c r="XAT462" s="143">
        <f t="shared" si="415"/>
        <v>0</v>
      </c>
      <c r="XAU462" s="143">
        <f t="shared" si="415"/>
        <v>0</v>
      </c>
      <c r="XAV462" s="143">
        <f t="shared" si="415"/>
        <v>0</v>
      </c>
      <c r="XAW462" s="143">
        <f t="shared" si="415"/>
        <v>0</v>
      </c>
      <c r="XAX462" s="143">
        <f t="shared" si="415"/>
        <v>0</v>
      </c>
      <c r="XAY462" s="143">
        <f t="shared" si="415"/>
        <v>0</v>
      </c>
      <c r="XAZ462" s="143">
        <f t="shared" si="415"/>
        <v>0</v>
      </c>
      <c r="XBA462" s="143">
        <f t="shared" si="415"/>
        <v>0</v>
      </c>
      <c r="XBB462" s="143">
        <f t="shared" si="415"/>
        <v>0</v>
      </c>
      <c r="XBC462" s="143">
        <f t="shared" si="415"/>
        <v>0</v>
      </c>
      <c r="XBD462" s="143">
        <f t="shared" si="415"/>
        <v>0</v>
      </c>
      <c r="XBE462" s="143">
        <f t="shared" si="415"/>
        <v>0</v>
      </c>
      <c r="XBF462" s="143">
        <f t="shared" si="415"/>
        <v>0</v>
      </c>
      <c r="XBG462" s="143">
        <f t="shared" si="415"/>
        <v>0</v>
      </c>
      <c r="XBH462" s="143">
        <f t="shared" si="415"/>
        <v>0</v>
      </c>
      <c r="XBI462" s="143">
        <f t="shared" si="415"/>
        <v>0</v>
      </c>
      <c r="XBJ462" s="143">
        <f t="shared" si="415"/>
        <v>0</v>
      </c>
      <c r="XBK462" s="143">
        <f t="shared" si="415"/>
        <v>0</v>
      </c>
      <c r="XBL462" s="143">
        <f t="shared" si="415"/>
        <v>0</v>
      </c>
      <c r="XBM462" s="143">
        <f t="shared" si="415"/>
        <v>0</v>
      </c>
      <c r="XBN462" s="143">
        <f t="shared" si="415"/>
        <v>0</v>
      </c>
      <c r="XBO462" s="143">
        <f t="shared" si="415"/>
        <v>0</v>
      </c>
      <c r="XBP462" s="143">
        <f t="shared" si="415"/>
        <v>0</v>
      </c>
      <c r="XBQ462" s="143">
        <f t="shared" si="415"/>
        <v>0</v>
      </c>
      <c r="XBR462" s="143">
        <f t="shared" si="415"/>
        <v>0</v>
      </c>
      <c r="XBS462" s="143">
        <f t="shared" si="415"/>
        <v>0</v>
      </c>
      <c r="XBT462" s="143">
        <f t="shared" si="415"/>
        <v>0</v>
      </c>
      <c r="XBU462" s="143">
        <f t="shared" si="415"/>
        <v>0</v>
      </c>
      <c r="XBV462" s="143">
        <f t="shared" si="415"/>
        <v>0</v>
      </c>
      <c r="XBW462" s="143">
        <f t="shared" si="415"/>
        <v>0</v>
      </c>
      <c r="XBX462" s="143">
        <f t="shared" si="415"/>
        <v>0</v>
      </c>
      <c r="XBY462" s="143">
        <f t="shared" si="415"/>
        <v>0</v>
      </c>
      <c r="XBZ462" s="143">
        <f t="shared" si="415"/>
        <v>0</v>
      </c>
      <c r="XCA462" s="143">
        <f t="shared" si="415"/>
        <v>0</v>
      </c>
      <c r="XCB462" s="143">
        <f t="shared" si="415"/>
        <v>0</v>
      </c>
      <c r="XCC462" s="143">
        <f t="shared" si="415"/>
        <v>0</v>
      </c>
      <c r="XCD462" s="143">
        <f t="shared" si="415"/>
        <v>0</v>
      </c>
      <c r="XCE462" s="143">
        <f t="shared" si="415"/>
        <v>0</v>
      </c>
      <c r="XCF462" s="143">
        <f t="shared" si="415"/>
        <v>0</v>
      </c>
      <c r="XCG462" s="143">
        <f t="shared" si="415"/>
        <v>0</v>
      </c>
      <c r="XCH462" s="143">
        <f t="shared" si="415"/>
        <v>0</v>
      </c>
      <c r="XCI462" s="143">
        <f t="shared" si="415"/>
        <v>0</v>
      </c>
      <c r="XCJ462" s="143">
        <f t="shared" si="415"/>
        <v>0</v>
      </c>
      <c r="XCK462" s="143">
        <f t="shared" si="415"/>
        <v>0</v>
      </c>
      <c r="XCL462" s="143">
        <f t="shared" si="415"/>
        <v>0</v>
      </c>
      <c r="XCM462" s="143">
        <f t="shared" si="415"/>
        <v>0</v>
      </c>
      <c r="XCN462" s="143">
        <f t="shared" si="415"/>
        <v>0</v>
      </c>
      <c r="XCO462" s="143">
        <f t="shared" si="415"/>
        <v>0</v>
      </c>
      <c r="XCP462" s="143">
        <f t="shared" si="415"/>
        <v>0</v>
      </c>
      <c r="XCQ462" s="143">
        <f t="shared" si="415"/>
        <v>0</v>
      </c>
      <c r="XCR462" s="143">
        <f t="shared" si="415"/>
        <v>0</v>
      </c>
      <c r="XCS462" s="143">
        <f t="shared" si="415"/>
        <v>0</v>
      </c>
      <c r="XCT462" s="143">
        <f t="shared" si="415"/>
        <v>0</v>
      </c>
      <c r="XCU462" s="143">
        <f t="shared" si="415"/>
        <v>0</v>
      </c>
      <c r="XCV462" s="143">
        <f t="shared" si="415"/>
        <v>0</v>
      </c>
      <c r="XCW462" s="143">
        <f t="shared" ref="XCW462:XFD462" si="416">XCW438</f>
        <v>0</v>
      </c>
      <c r="XCX462" s="143">
        <f t="shared" si="416"/>
        <v>0</v>
      </c>
      <c r="XCY462" s="143">
        <f t="shared" si="416"/>
        <v>0</v>
      </c>
      <c r="XCZ462" s="143">
        <f t="shared" si="416"/>
        <v>0</v>
      </c>
      <c r="XDA462" s="143">
        <f t="shared" si="416"/>
        <v>0</v>
      </c>
      <c r="XDB462" s="143">
        <f t="shared" si="416"/>
        <v>0</v>
      </c>
      <c r="XDC462" s="143">
        <f t="shared" si="416"/>
        <v>0</v>
      </c>
      <c r="XDD462" s="143">
        <f t="shared" si="416"/>
        <v>0</v>
      </c>
      <c r="XDE462" s="143">
        <f t="shared" si="416"/>
        <v>0</v>
      </c>
      <c r="XDF462" s="143">
        <f t="shared" si="416"/>
        <v>0</v>
      </c>
      <c r="XDG462" s="143">
        <f t="shared" si="416"/>
        <v>0</v>
      </c>
      <c r="XDH462" s="143">
        <f t="shared" si="416"/>
        <v>0</v>
      </c>
      <c r="XDI462" s="143">
        <f t="shared" si="416"/>
        <v>0</v>
      </c>
      <c r="XDJ462" s="143">
        <f t="shared" si="416"/>
        <v>0</v>
      </c>
      <c r="XDK462" s="143">
        <f t="shared" si="416"/>
        <v>0</v>
      </c>
      <c r="XDL462" s="143">
        <f t="shared" si="416"/>
        <v>0</v>
      </c>
      <c r="XDM462" s="143">
        <f t="shared" si="416"/>
        <v>0</v>
      </c>
      <c r="XDN462" s="143">
        <f t="shared" si="416"/>
        <v>0</v>
      </c>
      <c r="XDO462" s="143">
        <f t="shared" si="416"/>
        <v>0</v>
      </c>
      <c r="XDP462" s="143">
        <f t="shared" si="416"/>
        <v>0</v>
      </c>
      <c r="XDQ462" s="143">
        <f t="shared" si="416"/>
        <v>0</v>
      </c>
      <c r="XDR462" s="143">
        <f t="shared" si="416"/>
        <v>0</v>
      </c>
      <c r="XDS462" s="143">
        <f t="shared" si="416"/>
        <v>0</v>
      </c>
      <c r="XDT462" s="143">
        <f t="shared" si="416"/>
        <v>0</v>
      </c>
      <c r="XDU462" s="143">
        <f t="shared" si="416"/>
        <v>0</v>
      </c>
      <c r="XDV462" s="143">
        <f t="shared" si="416"/>
        <v>0</v>
      </c>
      <c r="XDW462" s="143">
        <f t="shared" si="416"/>
        <v>0</v>
      </c>
      <c r="XDX462" s="143">
        <f t="shared" si="416"/>
        <v>0</v>
      </c>
      <c r="XDY462" s="143">
        <f t="shared" si="416"/>
        <v>0</v>
      </c>
      <c r="XDZ462" s="143">
        <f t="shared" si="416"/>
        <v>0</v>
      </c>
      <c r="XEA462" s="143">
        <f t="shared" si="416"/>
        <v>0</v>
      </c>
      <c r="XEB462" s="143">
        <f t="shared" si="416"/>
        <v>0</v>
      </c>
      <c r="XEC462" s="143">
        <f t="shared" si="416"/>
        <v>0</v>
      </c>
      <c r="XED462" s="143">
        <f t="shared" si="416"/>
        <v>0</v>
      </c>
      <c r="XEE462" s="143">
        <f t="shared" si="416"/>
        <v>0</v>
      </c>
      <c r="XEF462" s="143">
        <f t="shared" si="416"/>
        <v>0</v>
      </c>
      <c r="XEG462" s="143">
        <f t="shared" si="416"/>
        <v>0</v>
      </c>
      <c r="XEH462" s="143">
        <f t="shared" si="416"/>
        <v>0</v>
      </c>
      <c r="XEI462" s="143">
        <f t="shared" si="416"/>
        <v>0</v>
      </c>
      <c r="XEJ462" s="143">
        <f t="shared" si="416"/>
        <v>0</v>
      </c>
      <c r="XEK462" s="143">
        <f t="shared" si="416"/>
        <v>0</v>
      </c>
      <c r="XEL462" s="143">
        <f t="shared" si="416"/>
        <v>0</v>
      </c>
      <c r="XEM462" s="143">
        <f t="shared" si="416"/>
        <v>0</v>
      </c>
      <c r="XEN462" s="143">
        <f t="shared" si="416"/>
        <v>0</v>
      </c>
      <c r="XEO462" s="143">
        <f t="shared" si="416"/>
        <v>0</v>
      </c>
      <c r="XEP462" s="143">
        <f t="shared" si="416"/>
        <v>0</v>
      </c>
      <c r="XEQ462" s="143">
        <f t="shared" si="416"/>
        <v>0</v>
      </c>
      <c r="XER462" s="143">
        <f t="shared" si="416"/>
        <v>0</v>
      </c>
      <c r="XES462" s="143">
        <f t="shared" si="416"/>
        <v>0</v>
      </c>
      <c r="XET462" s="143">
        <f t="shared" si="416"/>
        <v>0</v>
      </c>
      <c r="XEU462" s="143">
        <f t="shared" si="416"/>
        <v>0</v>
      </c>
      <c r="XEV462" s="143">
        <f t="shared" si="416"/>
        <v>0</v>
      </c>
      <c r="XEW462" s="143">
        <f t="shared" si="416"/>
        <v>0</v>
      </c>
      <c r="XEX462" s="143">
        <f t="shared" si="416"/>
        <v>0</v>
      </c>
      <c r="XEY462" s="143">
        <f t="shared" si="416"/>
        <v>0</v>
      </c>
      <c r="XEZ462" s="143">
        <f t="shared" si="416"/>
        <v>0</v>
      </c>
      <c r="XFA462" s="143">
        <f t="shared" si="416"/>
        <v>0</v>
      </c>
      <c r="XFB462" s="143">
        <f t="shared" si="416"/>
        <v>0</v>
      </c>
      <c r="XFC462" s="143">
        <f t="shared" si="416"/>
        <v>0</v>
      </c>
      <c r="XFD462" s="143">
        <f t="shared" si="416"/>
        <v>0</v>
      </c>
    </row>
    <row r="463" spans="1:16384" s="141" customFormat="1" ht="13.2" hidden="1" outlineLevel="2">
      <c r="C463" s="165"/>
      <c r="E463" s="141" t="s">
        <v>805</v>
      </c>
      <c r="G463" s="141" t="s">
        <v>147</v>
      </c>
      <c r="H463" s="172">
        <f ca="1" xml:space="preserve"> SUM(J463:P463)</f>
        <v>3447.1437286050773</v>
      </c>
      <c r="J463" s="210">
        <f ca="1">SUM(J459:J462)</f>
        <v>0</v>
      </c>
      <c r="K463" s="210">
        <f t="shared" ref="K463:P463" ca="1" si="417">SUM(K459:K462)</f>
        <v>711.11333693770985</v>
      </c>
      <c r="L463" s="210">
        <f ca="1">SUM(L459:L462)</f>
        <v>744.91410083148287</v>
      </c>
      <c r="M463" s="210">
        <f t="shared" ca="1" si="417"/>
        <v>719.3306480219419</v>
      </c>
      <c r="N463" s="210">
        <f t="shared" ca="1" si="417"/>
        <v>670.57703474487221</v>
      </c>
      <c r="O463" s="210">
        <f t="shared" ca="1" si="417"/>
        <v>601.20860806907012</v>
      </c>
      <c r="P463" s="210">
        <f t="shared" ca="1" si="417"/>
        <v>0</v>
      </c>
    </row>
    <row r="464" spans="1:16384" s="141" customFormat="1" ht="13.2" hidden="1" outlineLevel="2">
      <c r="C464" s="165"/>
      <c r="H464" s="172"/>
      <c r="J464" s="210"/>
      <c r="K464" s="210"/>
      <c r="L464" s="210"/>
      <c r="M464" s="210"/>
      <c r="N464" s="210"/>
      <c r="O464" s="210"/>
      <c r="P464" s="210"/>
    </row>
    <row r="465" spans="3:16" s="141" customFormat="1" ht="13.2" hidden="1" outlineLevel="2">
      <c r="C465" s="165"/>
      <c r="D465" s="165" t="s">
        <v>719</v>
      </c>
      <c r="H465" s="172"/>
      <c r="J465" s="210"/>
      <c r="K465" s="210"/>
      <c r="L465" s="210"/>
      <c r="M465" s="210"/>
      <c r="N465" s="210"/>
      <c r="O465" s="210"/>
      <c r="P465" s="210"/>
    </row>
    <row r="466" spans="3:16" s="141" customFormat="1" ht="13.2" hidden="1" outlineLevel="2">
      <c r="C466" s="165"/>
      <c r="E466" s="214" t="str">
        <f t="shared" ref="E466:P466" si="418" xml:space="preserve"> E$444</f>
        <v>Actual net totex for cost sharing reconciliation - WWN - Real</v>
      </c>
      <c r="F466" s="210">
        <f t="shared" si="418"/>
        <v>0</v>
      </c>
      <c r="G466" s="210" t="str">
        <f t="shared" si="418"/>
        <v>£m</v>
      </c>
      <c r="H466" s="210">
        <f t="shared" si="418"/>
        <v>4030.3476672618508</v>
      </c>
      <c r="I466" s="210">
        <f t="shared" si="418"/>
        <v>0</v>
      </c>
      <c r="J466" s="210">
        <f t="shared" si="418"/>
        <v>0</v>
      </c>
      <c r="K466" s="210">
        <f t="shared" si="418"/>
        <v>604.76964301535145</v>
      </c>
      <c r="L466" s="210">
        <f t="shared" si="418"/>
        <v>689.66250581994973</v>
      </c>
      <c r="M466" s="210">
        <f t="shared" si="418"/>
        <v>800.24085648493065</v>
      </c>
      <c r="N466" s="210">
        <f t="shared" si="418"/>
        <v>951.36888127640248</v>
      </c>
      <c r="O466" s="210">
        <f t="shared" si="418"/>
        <v>984.30578066521628</v>
      </c>
      <c r="P466" s="210">
        <f t="shared" si="418"/>
        <v>0</v>
      </c>
    </row>
    <row r="467" spans="3:16" s="141" customFormat="1" ht="13.2" hidden="1" outlineLevel="2">
      <c r="C467" s="165"/>
      <c r="E467" s="214" t="str">
        <f t="shared" ref="E467:P467" si="419" xml:space="preserve"> E$463</f>
        <v>Net totex available for cost sharing after adjustments profiled - WWN - Real</v>
      </c>
      <c r="F467" s="214">
        <f t="shared" si="419"/>
        <v>0</v>
      </c>
      <c r="G467" s="214" t="str">
        <f t="shared" si="419"/>
        <v>£m</v>
      </c>
      <c r="H467" s="214">
        <f t="shared" ca="1" si="419"/>
        <v>3447.1437286050773</v>
      </c>
      <c r="I467" s="214">
        <f t="shared" si="419"/>
        <v>0</v>
      </c>
      <c r="J467" s="214">
        <f t="shared" ca="1" si="419"/>
        <v>0</v>
      </c>
      <c r="K467" s="214">
        <f t="shared" ca="1" si="419"/>
        <v>711.11333693770985</v>
      </c>
      <c r="L467" s="214">
        <f t="shared" ca="1" si="419"/>
        <v>744.91410083148287</v>
      </c>
      <c r="M467" s="214">
        <f t="shared" ca="1" si="419"/>
        <v>719.3306480219419</v>
      </c>
      <c r="N467" s="214">
        <f t="shared" ca="1" si="419"/>
        <v>670.57703474487221</v>
      </c>
      <c r="O467" s="214">
        <f t="shared" ca="1" si="419"/>
        <v>601.20860806907012</v>
      </c>
      <c r="P467" s="214">
        <f t="shared" ca="1" si="419"/>
        <v>0</v>
      </c>
    </row>
    <row r="468" spans="3:16" s="141" customFormat="1" ht="13.2" hidden="1" outlineLevel="2">
      <c r="C468" s="165"/>
      <c r="E468" s="143" t="s">
        <v>806</v>
      </c>
      <c r="F468" s="172"/>
      <c r="G468" s="141" t="s">
        <v>147</v>
      </c>
      <c r="H468" s="172">
        <f ca="1" xml:space="preserve"> SUM(J468:P468)</f>
        <v>583.20393865677363</v>
      </c>
      <c r="J468" s="210">
        <f t="shared" ref="J468:P468" ca="1" si="420" xml:space="preserve"> J466 - J467</f>
        <v>0</v>
      </c>
      <c r="K468" s="210">
        <f t="shared" ca="1" si="420"/>
        <v>-106.3436939223584</v>
      </c>
      <c r="L468" s="210">
        <f t="shared" ca="1" si="420"/>
        <v>-55.251595011533141</v>
      </c>
      <c r="M468" s="210">
        <f t="shared" ca="1" si="420"/>
        <v>80.910208462988749</v>
      </c>
      <c r="N468" s="210">
        <f t="shared" ca="1" si="420"/>
        <v>280.79184653153027</v>
      </c>
      <c r="O468" s="210">
        <f t="shared" ca="1" si="420"/>
        <v>383.09717259614615</v>
      </c>
      <c r="P468" s="210">
        <f t="shared" ca="1" si="420"/>
        <v>0</v>
      </c>
    </row>
    <row r="469" spans="3:16" s="141" customFormat="1" ht="13.2" hidden="1" outlineLevel="2">
      <c r="C469" s="165"/>
      <c r="H469" s="172"/>
      <c r="J469" s="210"/>
      <c r="K469" s="210"/>
      <c r="L469" s="210"/>
      <c r="M469" s="210"/>
      <c r="N469" s="210"/>
      <c r="O469" s="210"/>
      <c r="P469" s="210"/>
    </row>
    <row r="470" spans="3:16" s="141" customFormat="1" ht="13.2" hidden="1" outlineLevel="2">
      <c r="C470" s="165"/>
      <c r="D470" s="165" t="s">
        <v>721</v>
      </c>
      <c r="H470" s="172"/>
      <c r="J470" s="210"/>
      <c r="K470" s="210"/>
      <c r="L470" s="210"/>
      <c r="M470" s="210"/>
      <c r="N470" s="210"/>
      <c r="O470" s="210"/>
      <c r="P470" s="210"/>
    </row>
    <row r="471" spans="3:16" s="141" customFormat="1" ht="13.2" hidden="1" outlineLevel="2">
      <c r="C471" s="165"/>
      <c r="D471" s="165"/>
      <c r="E471" s="199" t="str">
        <f xml:space="preserve"> InpActive!E$288</f>
        <v>Financing cost index</v>
      </c>
      <c r="F471" s="206">
        <f xml:space="preserve"> InpActive!F$288</f>
        <v>0</v>
      </c>
      <c r="G471" s="199" t="str">
        <f xml:space="preserve"> InpActive!G$288</f>
        <v>Index</v>
      </c>
      <c r="H471" s="206">
        <f xml:space="preserve"> InpActive!H$288</f>
        <v>0</v>
      </c>
      <c r="I471" s="206">
        <f xml:space="preserve"> InpActive!I$288</f>
        <v>0</v>
      </c>
      <c r="J471" s="206">
        <f xml:space="preserve"> InpActive!J$288</f>
        <v>0</v>
      </c>
      <c r="K471" s="206">
        <f xml:space="preserve"> InpActive!K$288</f>
        <v>4</v>
      </c>
      <c r="L471" s="206">
        <f xml:space="preserve"> InpActive!L$288</f>
        <v>3</v>
      </c>
      <c r="M471" s="206">
        <f xml:space="preserve"> InpActive!M$288</f>
        <v>2</v>
      </c>
      <c r="N471" s="206">
        <f xml:space="preserve"> InpActive!N$288</f>
        <v>1</v>
      </c>
      <c r="O471" s="206">
        <f xml:space="preserve"> InpActive!O$288</f>
        <v>0</v>
      </c>
      <c r="P471" s="206">
        <f xml:space="preserve"> InpActive!P$288</f>
        <v>0</v>
      </c>
    </row>
    <row r="472" spans="3:16" s="141" customFormat="1" ht="13.2" hidden="1" outlineLevel="2">
      <c r="C472" s="165"/>
      <c r="D472" s="165"/>
      <c r="E472" s="199" t="str">
        <f xml:space="preserve"> InpActive!E$292</f>
        <v>Real WACC CPIH Deflated - WWN</v>
      </c>
      <c r="F472" s="205">
        <f xml:space="preserve"> InpActive!F$292</f>
        <v>2.92E-2</v>
      </c>
      <c r="G472" s="199" t="str">
        <f xml:space="preserve"> InpActive!G$292</f>
        <v>%</v>
      </c>
      <c r="H472" s="199"/>
      <c r="I472" s="199"/>
      <c r="J472" s="199"/>
      <c r="K472" s="199"/>
      <c r="L472" s="199"/>
      <c r="M472" s="199"/>
      <c r="N472" s="199"/>
      <c r="O472" s="199"/>
      <c r="P472" s="199"/>
    </row>
    <row r="473" spans="3:16" s="141" customFormat="1" ht="13.2" hidden="1" outlineLevel="2">
      <c r="C473" s="165"/>
      <c r="D473" s="165"/>
      <c r="E473" s="298" t="s">
        <v>807</v>
      </c>
      <c r="F473" s="298"/>
      <c r="G473" s="298" t="s">
        <v>723</v>
      </c>
      <c r="H473" s="298"/>
      <c r="I473" s="298"/>
      <c r="J473" s="299">
        <f t="shared" ref="J473:P473" si="421">(1+$F472) ^ J471</f>
        <v>1</v>
      </c>
      <c r="K473" s="299">
        <f t="shared" si="421"/>
        <v>1.122016155346969</v>
      </c>
      <c r="L473" s="299">
        <f t="shared" si="421"/>
        <v>1.0901828170879997</v>
      </c>
      <c r="M473" s="299">
        <f t="shared" si="421"/>
        <v>1.0592526399999997</v>
      </c>
      <c r="N473" s="299">
        <f t="shared" si="421"/>
        <v>1.0291999999999999</v>
      </c>
      <c r="O473" s="299">
        <f t="shared" si="421"/>
        <v>1</v>
      </c>
      <c r="P473" s="299">
        <f t="shared" si="421"/>
        <v>1</v>
      </c>
    </row>
    <row r="474" spans="3:16" s="141" customFormat="1" ht="13.2" hidden="1" outlineLevel="2">
      <c r="C474" s="165"/>
      <c r="D474" s="165"/>
      <c r="H474" s="172"/>
      <c r="J474" s="210"/>
      <c r="K474" s="210"/>
      <c r="L474" s="210"/>
      <c r="M474" s="210"/>
      <c r="N474" s="210"/>
      <c r="O474" s="210"/>
      <c r="P474" s="210"/>
    </row>
    <row r="475" spans="3:16" s="141" customFormat="1" ht="13.2" hidden="1" outlineLevel="2">
      <c r="C475" s="165"/>
      <c r="E475" s="141" t="str">
        <f t="shared" ref="E475:P475" si="422" xml:space="preserve"> E$468</f>
        <v>Variance to forecast net totex for cost sharing - WWN</v>
      </c>
      <c r="F475" s="172">
        <f t="shared" si="422"/>
        <v>0</v>
      </c>
      <c r="G475" s="141" t="str">
        <f t="shared" si="422"/>
        <v>£m</v>
      </c>
      <c r="H475" s="172">
        <f t="shared" ca="1" si="422"/>
        <v>583.20393865677363</v>
      </c>
      <c r="I475" s="141">
        <f t="shared" si="422"/>
        <v>0</v>
      </c>
      <c r="J475" s="172">
        <f t="shared" ca="1" si="422"/>
        <v>0</v>
      </c>
      <c r="K475" s="172">
        <f t="shared" ca="1" si="422"/>
        <v>-106.3436939223584</v>
      </c>
      <c r="L475" s="172">
        <f t="shared" ca="1" si="422"/>
        <v>-55.251595011533141</v>
      </c>
      <c r="M475" s="172">
        <f t="shared" ca="1" si="422"/>
        <v>80.910208462988749</v>
      </c>
      <c r="N475" s="172">
        <f t="shared" ca="1" si="422"/>
        <v>280.79184653153027</v>
      </c>
      <c r="O475" s="172">
        <f t="shared" ca="1" si="422"/>
        <v>383.09717259614615</v>
      </c>
      <c r="P475" s="172">
        <f t="shared" ca="1" si="422"/>
        <v>0</v>
      </c>
    </row>
    <row r="476" spans="3:16" s="141" customFormat="1" ht="13.2" hidden="1" outlineLevel="2">
      <c r="C476" s="165"/>
      <c r="E476" s="210" t="str">
        <f t="shared" ref="E476:P476" si="423" xml:space="preserve"> E$473</f>
        <v>Time value of money factor - WWN</v>
      </c>
      <c r="F476" s="210">
        <f t="shared" si="423"/>
        <v>0</v>
      </c>
      <c r="G476" s="210" t="str">
        <f t="shared" si="423"/>
        <v>Factor</v>
      </c>
      <c r="H476" s="210">
        <f t="shared" si="423"/>
        <v>0</v>
      </c>
      <c r="I476" s="210">
        <f t="shared" si="423"/>
        <v>0</v>
      </c>
      <c r="J476" s="210">
        <f t="shared" si="423"/>
        <v>1</v>
      </c>
      <c r="K476" s="210">
        <f t="shared" si="423"/>
        <v>1.122016155346969</v>
      </c>
      <c r="L476" s="210">
        <f t="shared" si="423"/>
        <v>1.0901828170879997</v>
      </c>
      <c r="M476" s="210">
        <f t="shared" si="423"/>
        <v>1.0592526399999997</v>
      </c>
      <c r="N476" s="210">
        <f t="shared" si="423"/>
        <v>1.0291999999999999</v>
      </c>
      <c r="O476" s="210">
        <f t="shared" si="423"/>
        <v>1</v>
      </c>
      <c r="P476" s="210">
        <f t="shared" si="423"/>
        <v>1</v>
      </c>
    </row>
    <row r="477" spans="3:16" s="141" customFormat="1" ht="13.2" hidden="1" outlineLevel="2">
      <c r="C477" s="165"/>
      <c r="E477" s="141" t="s">
        <v>808</v>
      </c>
      <c r="F477" s="172"/>
      <c r="G477" s="141" t="s">
        <v>147</v>
      </c>
      <c r="H477" s="172">
        <f ca="1" xml:space="preserve"> SUM(J477:P477)</f>
        <v>578.23881086533038</v>
      </c>
      <c r="J477" s="172">
        <f t="shared" ref="J477:P477" ca="1" si="424" xml:space="preserve"> J475 * J476</f>
        <v>0</v>
      </c>
      <c r="K477" s="172">
        <f t="shared" ca="1" si="424"/>
        <v>-119.3193426001594</v>
      </c>
      <c r="L477" s="172">
        <f t="shared" ca="1" si="424"/>
        <v>-60.234339498278473</v>
      </c>
      <c r="M477" s="172">
        <f t="shared" ca="1" si="424"/>
        <v>85.704351917371156</v>
      </c>
      <c r="N477" s="172">
        <f t="shared" ca="1" si="424"/>
        <v>288.99096845025093</v>
      </c>
      <c r="O477" s="172">
        <f t="shared" ca="1" si="424"/>
        <v>383.09717259614615</v>
      </c>
      <c r="P477" s="172">
        <f t="shared" ca="1" si="424"/>
        <v>0</v>
      </c>
    </row>
    <row r="478" spans="3:16" s="141" customFormat="1" ht="13.2" hidden="1" outlineLevel="2">
      <c r="C478" s="165"/>
      <c r="E478" s="141" t="s">
        <v>809</v>
      </c>
      <c r="F478" s="172">
        <f ca="1" xml:space="preserve"> $H477</f>
        <v>578.23881086533038</v>
      </c>
      <c r="G478" s="143" t="s">
        <v>147</v>
      </c>
    </row>
    <row r="479" spans="3:16" s="141" customFormat="1" ht="13.2" hidden="1" outlineLevel="2">
      <c r="C479" s="165"/>
      <c r="F479" s="172"/>
      <c r="G479" s="143"/>
    </row>
    <row r="480" spans="3:16" s="141" customFormat="1" ht="13.2" hidden="1" outlineLevel="2">
      <c r="D480" s="165" t="s">
        <v>726</v>
      </c>
    </row>
    <row r="481" spans="1:16" s="141" customFormat="1" ht="13.2" hidden="1" outlineLevel="2">
      <c r="D481" s="165"/>
    </row>
    <row r="482" spans="1:16" s="141" customFormat="1" ht="13.2" hidden="1" outlineLevel="2">
      <c r="A482" s="357"/>
      <c r="B482" s="357"/>
      <c r="C482" s="357"/>
      <c r="D482" s="361"/>
      <c r="E482" s="141" t="str">
        <f xml:space="preserve"> E$478</f>
        <v>Total variance to forecast net totex for cost sharing - WWN</v>
      </c>
      <c r="F482" s="172">
        <f ca="1" xml:space="preserve"> F$478</f>
        <v>578.23881086533038</v>
      </c>
      <c r="G482" s="141" t="str">
        <f xml:space="preserve"> G$478</f>
        <v>£m</v>
      </c>
    </row>
    <row r="483" spans="1:16" s="141" customFormat="1" ht="13.2" hidden="1" outlineLevel="2">
      <c r="A483" s="357"/>
      <c r="B483" s="357"/>
      <c r="C483" s="357"/>
      <c r="D483" s="361"/>
      <c r="E483" s="142" t="str">
        <f xml:space="preserve"> InpActive!E$273</f>
        <v>Outperformance Rate - WWN</v>
      </c>
      <c r="F483" s="160">
        <f xml:space="preserve"> InpActive!F$273</f>
        <v>0</v>
      </c>
      <c r="G483" s="160" t="str">
        <f xml:space="preserve"> InpActive!G$273</f>
        <v>%</v>
      </c>
      <c r="H483" s="169">
        <f xml:space="preserve"> InpActive!H$273</f>
        <v>0</v>
      </c>
      <c r="I483" s="169">
        <f xml:space="preserve"> InpActive!I$273</f>
        <v>0</v>
      </c>
      <c r="J483" s="160">
        <f xml:space="preserve"> InpActive!J$273</f>
        <v>0</v>
      </c>
      <c r="K483" s="160">
        <f xml:space="preserve"> InpActive!K$273</f>
        <v>0.44221232134337496</v>
      </c>
      <c r="L483" s="160">
        <f xml:space="preserve"> InpActive!L$273</f>
        <v>0.44221232134337496</v>
      </c>
      <c r="M483" s="160">
        <f xml:space="preserve"> InpActive!M$273</f>
        <v>0.44221232134337496</v>
      </c>
      <c r="N483" s="160">
        <f xml:space="preserve"> InpActive!N$273</f>
        <v>0.44221232134337496</v>
      </c>
      <c r="O483" s="160">
        <f xml:space="preserve"> InpActive!O$273</f>
        <v>0.44221232134337496</v>
      </c>
      <c r="P483" s="160">
        <f xml:space="preserve"> InpActive!P$273</f>
        <v>0</v>
      </c>
    </row>
    <row r="484" spans="1:16" s="141" customFormat="1" ht="13.2" hidden="1" outlineLevel="2">
      <c r="A484" s="357"/>
      <c r="B484" s="357"/>
      <c r="C484" s="357"/>
      <c r="D484" s="361"/>
      <c r="E484" s="142" t="str">
        <f xml:space="preserve"> InpActive!E$274</f>
        <v>Underperformance Rate - WWN</v>
      </c>
      <c r="F484" s="160">
        <f xml:space="preserve"> InpActive!F$274</f>
        <v>0</v>
      </c>
      <c r="G484" s="160" t="str">
        <f xml:space="preserve"> InpActive!G$274</f>
        <v>%</v>
      </c>
      <c r="H484" s="169">
        <f xml:space="preserve"> InpActive!H$274</f>
        <v>0</v>
      </c>
      <c r="I484" s="169">
        <f xml:space="preserve"> InpActive!I$274</f>
        <v>0</v>
      </c>
      <c r="J484" s="160">
        <f xml:space="preserve"> InpActive!J$274</f>
        <v>0</v>
      </c>
      <c r="K484" s="160">
        <f xml:space="preserve"> InpActive!K$274</f>
        <v>0.75</v>
      </c>
      <c r="L484" s="160">
        <f xml:space="preserve"> InpActive!L$274</f>
        <v>0.75</v>
      </c>
      <c r="M484" s="160">
        <f xml:space="preserve"> InpActive!M$274</f>
        <v>0.75</v>
      </c>
      <c r="N484" s="160">
        <f xml:space="preserve"> InpActive!N$274</f>
        <v>0.75</v>
      </c>
      <c r="O484" s="160">
        <f xml:space="preserve"> InpActive!O$274</f>
        <v>0.6</v>
      </c>
      <c r="P484" s="160">
        <f xml:space="preserve"> InpActive!P$274</f>
        <v>0</v>
      </c>
    </row>
    <row r="485" spans="1:16" s="141" customFormat="1" ht="13.2" hidden="1" outlineLevel="2">
      <c r="A485" s="357"/>
      <c r="B485" s="357"/>
      <c r="C485" s="357"/>
      <c r="D485" s="361"/>
      <c r="E485" s="4" t="str">
        <f ca="1">"Active Sharing Rate - "&amp; INDEX(E483:E484,MATCH(K485,K483:K484,0))</f>
        <v>Active Sharing Rate - Underperformance Rate - WWN</v>
      </c>
      <c r="F485" s="208"/>
      <c r="G485" s="291"/>
      <c r="J485" s="208">
        <f ca="1">IF($F$482&lt;0,J483,J484)</f>
        <v>0</v>
      </c>
      <c r="K485" s="208">
        <f t="shared" ref="K485:P485" ca="1" si="425">IF($F$482&lt;0,K483,K484)</f>
        <v>0.75</v>
      </c>
      <c r="L485" s="208">
        <f t="shared" ca="1" si="425"/>
        <v>0.75</v>
      </c>
      <c r="M485" s="208">
        <f t="shared" ca="1" si="425"/>
        <v>0.75</v>
      </c>
      <c r="N485" s="208">
        <f t="shared" ca="1" si="425"/>
        <v>0.75</v>
      </c>
      <c r="O485" s="208">
        <f t="shared" ca="1" si="425"/>
        <v>0.6</v>
      </c>
      <c r="P485" s="208">
        <f t="shared" ca="1" si="425"/>
        <v>0</v>
      </c>
    </row>
    <row r="486" spans="1:16" s="141" customFormat="1" ht="13.2" hidden="1" outlineLevel="2">
      <c r="D486" s="165"/>
      <c r="E486" s="143"/>
      <c r="F486" s="172"/>
      <c r="G486" s="143"/>
    </row>
    <row r="487" spans="1:16" s="141" customFormat="1" ht="13.2" hidden="1" outlineLevel="2">
      <c r="A487" s="357"/>
      <c r="B487" s="357"/>
      <c r="C487" s="357"/>
      <c r="D487" s="357"/>
      <c r="E487" s="172" t="str">
        <f t="shared" ref="E487:I487" si="426" xml:space="preserve"> E$477</f>
        <v>Time adjusted variance to forecast net totex for cost sharing - WWN</v>
      </c>
      <c r="F487" s="172">
        <f t="shared" si="426"/>
        <v>0</v>
      </c>
      <c r="G487" s="172" t="str">
        <f t="shared" si="426"/>
        <v>£m</v>
      </c>
      <c r="H487" s="172">
        <f t="shared" ca="1" si="426"/>
        <v>578.23881086533038</v>
      </c>
      <c r="I487" s="172">
        <f t="shared" si="426"/>
        <v>0</v>
      </c>
      <c r="J487" s="172">
        <f ca="1" xml:space="preserve"> J$477</f>
        <v>0</v>
      </c>
      <c r="K487" s="172">
        <f t="shared" ref="K487:P487" ca="1" si="427" xml:space="preserve"> K$477</f>
        <v>-119.3193426001594</v>
      </c>
      <c r="L487" s="172">
        <f t="shared" ca="1" si="427"/>
        <v>-60.234339498278473</v>
      </c>
      <c r="M487" s="172">
        <f t="shared" ca="1" si="427"/>
        <v>85.704351917371156</v>
      </c>
      <c r="N487" s="172">
        <f t="shared" ca="1" si="427"/>
        <v>288.99096845025093</v>
      </c>
      <c r="O487" s="172">
        <f t="shared" ca="1" si="427"/>
        <v>383.09717259614615</v>
      </c>
      <c r="P487" s="172">
        <f t="shared" ca="1" si="427"/>
        <v>0</v>
      </c>
    </row>
    <row r="488" spans="1:16" s="141" customFormat="1" ht="13.2" hidden="1" outlineLevel="2">
      <c r="A488" s="357"/>
      <c r="B488" s="357"/>
      <c r="C488" s="357"/>
      <c r="D488" s="357"/>
      <c r="E488" s="214" t="str">
        <f ca="1">E$485</f>
        <v>Active Sharing Rate - Underperformance Rate - WWN</v>
      </c>
      <c r="F488" s="214">
        <f>F$485</f>
        <v>0</v>
      </c>
      <c r="G488" s="214">
        <f>G$485</f>
        <v>0</v>
      </c>
      <c r="J488" s="292">
        <f ca="1">J$485</f>
        <v>0</v>
      </c>
      <c r="K488" s="292">
        <f t="shared" ref="K488:P488" ca="1" si="428">K$485</f>
        <v>0.75</v>
      </c>
      <c r="L488" s="292">
        <f t="shared" ca="1" si="428"/>
        <v>0.75</v>
      </c>
      <c r="M488" s="292">
        <f t="shared" ca="1" si="428"/>
        <v>0.75</v>
      </c>
      <c r="N488" s="292">
        <f t="shared" ca="1" si="428"/>
        <v>0.75</v>
      </c>
      <c r="O488" s="292">
        <f t="shared" ca="1" si="428"/>
        <v>0.6</v>
      </c>
      <c r="P488" s="292">
        <f t="shared" ca="1" si="428"/>
        <v>0</v>
      </c>
    </row>
    <row r="489" spans="1:16" s="141" customFormat="1" ht="13.2" hidden="1" outlineLevel="2">
      <c r="A489" s="357"/>
      <c r="B489" s="357"/>
      <c r="C489" s="357"/>
      <c r="D489" s="357"/>
      <c r="E489" s="141" t="s">
        <v>727</v>
      </c>
      <c r="G489" s="141" t="s">
        <v>147</v>
      </c>
      <c r="J489" s="214">
        <f ca="1" xml:space="preserve"> J487 * (1-J488)</f>
        <v>0</v>
      </c>
      <c r="K489" s="214">
        <f t="shared" ref="K489:P489" ca="1" si="429" xml:space="preserve"> K487 * (1-K488)</f>
        <v>-29.82983565003985</v>
      </c>
      <c r="L489" s="214">
        <f t="shared" ca="1" si="429"/>
        <v>-15.058584874569618</v>
      </c>
      <c r="M489" s="214">
        <f t="shared" ca="1" si="429"/>
        <v>21.426087979342789</v>
      </c>
      <c r="N489" s="214">
        <f t="shared" ca="1" si="429"/>
        <v>72.247742112562733</v>
      </c>
      <c r="O489" s="214">
        <f t="shared" ca="1" si="429"/>
        <v>153.23886903845846</v>
      </c>
      <c r="P489" s="214">
        <f t="shared" ca="1" si="429"/>
        <v>0</v>
      </c>
    </row>
    <row r="490" spans="1:16" s="141" customFormat="1" ht="13.2" hidden="1" outlineLevel="2">
      <c r="A490" s="357"/>
      <c r="B490" s="357"/>
      <c r="C490" s="357"/>
      <c r="D490" s="357"/>
      <c r="E490" s="141" t="s">
        <v>810</v>
      </c>
      <c r="F490" s="214">
        <f ca="1">SUM(J489:P489)</f>
        <v>202.02427860575452</v>
      </c>
      <c r="G490" s="141" t="s">
        <v>147</v>
      </c>
      <c r="J490" s="214"/>
      <c r="K490" s="214"/>
      <c r="L490" s="214"/>
      <c r="M490" s="214"/>
      <c r="N490" s="214"/>
      <c r="O490" s="214"/>
      <c r="P490" s="214"/>
    </row>
    <row r="491" spans="1:16" s="141" customFormat="1" ht="13.2" hidden="1" outlineLevel="2">
      <c r="E491" s="280"/>
      <c r="F491" s="198"/>
      <c r="G491" s="280"/>
    </row>
    <row r="492" spans="1:16" s="141" customFormat="1" ht="13.2" hidden="1" outlineLevel="2">
      <c r="E492" s="142" t="str">
        <f xml:space="preserve"> InpActive!E$137</f>
        <v>Ex ante allowance above Ofwat forecast  - Wastewater Network - Real</v>
      </c>
      <c r="F492" s="186">
        <f xml:space="preserve"> InpActive!F$137</f>
        <v>0</v>
      </c>
      <c r="G492" s="142" t="str">
        <f xml:space="preserve"> InpActive!G$137</f>
        <v>£m</v>
      </c>
    </row>
    <row r="493" spans="1:16" s="141" customFormat="1" ht="13.2" hidden="1" outlineLevel="2">
      <c r="C493" s="165"/>
      <c r="E493" s="203" t="str">
        <f t="shared" ref="E493:P493" si="430" xml:space="preserve"> E$449</f>
        <v>Totex profile - Cost Sharing - WWN</v>
      </c>
      <c r="F493" s="210">
        <f t="shared" si="430"/>
        <v>0</v>
      </c>
      <c r="G493" s="203" t="str">
        <f t="shared" si="430"/>
        <v>%</v>
      </c>
      <c r="H493" s="203">
        <f t="shared" ca="1" si="430"/>
        <v>1</v>
      </c>
      <c r="I493" s="210">
        <f t="shared" si="430"/>
        <v>0</v>
      </c>
      <c r="J493" s="203">
        <f t="shared" si="430"/>
        <v>0</v>
      </c>
      <c r="K493" s="203">
        <f t="shared" ca="1" si="430"/>
        <v>0.19977451365283433</v>
      </c>
      <c r="L493" s="203">
        <f t="shared" ca="1" si="430"/>
        <v>0.21047668872489311</v>
      </c>
      <c r="M493" s="203">
        <f t="shared" ca="1" si="430"/>
        <v>0.21193299449912895</v>
      </c>
      <c r="N493" s="203">
        <f t="shared" ca="1" si="430"/>
        <v>0.19877401090595426</v>
      </c>
      <c r="O493" s="203">
        <f t="shared" ca="1" si="430"/>
        <v>0.17904179221718933</v>
      </c>
      <c r="P493" s="203">
        <f t="shared" si="430"/>
        <v>0</v>
      </c>
    </row>
    <row r="494" spans="1:16" s="141" customFormat="1" ht="13.2" hidden="1" outlineLevel="2">
      <c r="E494" s="141" t="s">
        <v>811</v>
      </c>
      <c r="G494" s="141" t="s">
        <v>147</v>
      </c>
      <c r="H494" s="172">
        <f ca="1" xml:space="preserve"> SUM(J494:P494)</f>
        <v>0</v>
      </c>
      <c r="J494" s="210">
        <f t="shared" ref="J494:P494" si="431" xml:space="preserve"> J493 * $F492</f>
        <v>0</v>
      </c>
      <c r="K494" s="210">
        <f t="shared" ca="1" si="431"/>
        <v>0</v>
      </c>
      <c r="L494" s="210">
        <f t="shared" ca="1" si="431"/>
        <v>0</v>
      </c>
      <c r="M494" s="210">
        <f t="shared" ca="1" si="431"/>
        <v>0</v>
      </c>
      <c r="N494" s="210">
        <f t="shared" ca="1" si="431"/>
        <v>0</v>
      </c>
      <c r="O494" s="210">
        <f t="shared" ca="1" si="431"/>
        <v>0</v>
      </c>
      <c r="P494" s="168">
        <f t="shared" si="431"/>
        <v>0</v>
      </c>
    </row>
    <row r="495" spans="1:16" s="141" customFormat="1" ht="13.2" hidden="1" outlineLevel="2">
      <c r="E495" s="280"/>
      <c r="F495" s="198"/>
      <c r="G495" s="280"/>
    </row>
    <row r="496" spans="1:16" s="141" customFormat="1" ht="13.2" hidden="1" outlineLevel="2">
      <c r="E496" s="214" t="str">
        <f t="shared" ref="E496:P496" si="432" xml:space="preserve"> E$494</f>
        <v>Ex ante allowance profiled - WWN - Real</v>
      </c>
      <c r="F496" s="214">
        <f t="shared" si="432"/>
        <v>0</v>
      </c>
      <c r="G496" s="214" t="str">
        <f t="shared" si="432"/>
        <v>£m</v>
      </c>
      <c r="H496" s="214">
        <f t="shared" ca="1" si="432"/>
        <v>0</v>
      </c>
      <c r="I496" s="214">
        <f t="shared" si="432"/>
        <v>0</v>
      </c>
      <c r="J496" s="214">
        <f t="shared" si="432"/>
        <v>0</v>
      </c>
      <c r="K496" s="214">
        <f t="shared" ca="1" si="432"/>
        <v>0</v>
      </c>
      <c r="L496" s="214">
        <f t="shared" ca="1" si="432"/>
        <v>0</v>
      </c>
      <c r="M496" s="214">
        <f t="shared" ca="1" si="432"/>
        <v>0</v>
      </c>
      <c r="N496" s="214">
        <f t="shared" ca="1" si="432"/>
        <v>0</v>
      </c>
      <c r="O496" s="214">
        <f t="shared" ca="1" si="432"/>
        <v>0</v>
      </c>
      <c r="P496" s="196">
        <f t="shared" si="432"/>
        <v>0</v>
      </c>
    </row>
    <row r="497" spans="5:16" s="141" customFormat="1" ht="13.2" hidden="1" outlineLevel="2">
      <c r="E497" s="210" t="str">
        <f>E$473</f>
        <v>Time value of money factor - WWN</v>
      </c>
      <c r="F497" s="210">
        <f t="shared" ref="F497:P497" si="433">F$473</f>
        <v>0</v>
      </c>
      <c r="G497" s="210" t="str">
        <f t="shared" si="433"/>
        <v>Factor</v>
      </c>
      <c r="H497" s="210">
        <f t="shared" si="433"/>
        <v>0</v>
      </c>
      <c r="I497" s="210">
        <f t="shared" si="433"/>
        <v>0</v>
      </c>
      <c r="J497" s="210">
        <f t="shared" si="433"/>
        <v>1</v>
      </c>
      <c r="K497" s="210">
        <f t="shared" si="433"/>
        <v>1.122016155346969</v>
      </c>
      <c r="L497" s="210">
        <f t="shared" si="433"/>
        <v>1.0901828170879997</v>
      </c>
      <c r="M497" s="210">
        <f t="shared" si="433"/>
        <v>1.0592526399999997</v>
      </c>
      <c r="N497" s="210">
        <f t="shared" si="433"/>
        <v>1.0291999999999999</v>
      </c>
      <c r="O497" s="210">
        <f t="shared" si="433"/>
        <v>1</v>
      </c>
      <c r="P497" s="210">
        <f t="shared" si="433"/>
        <v>1</v>
      </c>
    </row>
    <row r="498" spans="5:16" s="141" customFormat="1" ht="13.2" hidden="1" outlineLevel="2">
      <c r="E498" s="214" t="s">
        <v>812</v>
      </c>
      <c r="F498" s="198"/>
      <c r="G498" s="141" t="s">
        <v>147</v>
      </c>
      <c r="H498" s="172">
        <f ca="1" xml:space="preserve"> SUM(J498:P498)</f>
        <v>0</v>
      </c>
      <c r="J498" s="213">
        <f t="shared" ref="J498:P498" si="434" xml:space="preserve"> J496 * J497</f>
        <v>0</v>
      </c>
      <c r="K498" s="213">
        <f t="shared" ca="1" si="434"/>
        <v>0</v>
      </c>
      <c r="L498" s="213">
        <f t="shared" ca="1" si="434"/>
        <v>0</v>
      </c>
      <c r="M498" s="213">
        <f t="shared" ca="1" si="434"/>
        <v>0</v>
      </c>
      <c r="N498" s="213">
        <f t="shared" ca="1" si="434"/>
        <v>0</v>
      </c>
      <c r="O498" s="213">
        <f t="shared" ca="1" si="434"/>
        <v>0</v>
      </c>
      <c r="P498" s="213">
        <f t="shared" si="434"/>
        <v>0</v>
      </c>
    </row>
    <row r="499" spans="5:16" s="141" customFormat="1" ht="13.2" hidden="1" outlineLevel="2">
      <c r="E499" s="143" t="s">
        <v>813</v>
      </c>
      <c r="F499" s="214">
        <f ca="1" xml:space="preserve"> H498</f>
        <v>0</v>
      </c>
      <c r="G499" s="143" t="s">
        <v>147</v>
      </c>
    </row>
    <row r="500" spans="5:16" s="141" customFormat="1" ht="13.2" hidden="1" outlineLevel="2">
      <c r="E500" s="143"/>
      <c r="F500" s="177"/>
      <c r="G500" s="143"/>
    </row>
    <row r="501" spans="5:16" s="141" customFormat="1" ht="13.2" hidden="1" outlineLevel="2">
      <c r="E501" s="186" t="str">
        <f>InpActive!E$144</f>
        <v>Actuals for CMA excluded items - WWN - nominal</v>
      </c>
      <c r="F501" s="186">
        <f>InpActive!F$144</f>
        <v>0</v>
      </c>
      <c r="G501" s="186" t="str">
        <f>InpActive!G$144</f>
        <v>£m</v>
      </c>
      <c r="H501" s="186">
        <f>InpActive!H$144</f>
        <v>0</v>
      </c>
      <c r="I501" s="186">
        <f>InpActive!I$144</f>
        <v>0</v>
      </c>
      <c r="J501" s="186">
        <f>InpActive!J$144</f>
        <v>0</v>
      </c>
      <c r="K501" s="186">
        <f>InpActive!K$144</f>
        <v>0</v>
      </c>
      <c r="L501" s="186">
        <f>InpActive!L$144</f>
        <v>0</v>
      </c>
      <c r="M501" s="186">
        <f>InpActive!M$144</f>
        <v>0</v>
      </c>
      <c r="N501" s="186">
        <f>InpActive!N$144</f>
        <v>0</v>
      </c>
      <c r="O501" s="186">
        <f>InpActive!O$144</f>
        <v>0</v>
      </c>
      <c r="P501" s="186">
        <f>InpActive!P$144</f>
        <v>0</v>
      </c>
    </row>
    <row r="502" spans="5:16" s="141" customFormat="1" ht="13.2" hidden="1" outlineLevel="2">
      <c r="E502" s="171" t="str">
        <f>Index!E$43</f>
        <v>CPI(H): Fin year average - inflate from base year 2017-18 average - CALC</v>
      </c>
      <c r="F502" s="186">
        <f>Index!F$43</f>
        <v>0</v>
      </c>
      <c r="G502" s="171" t="str">
        <f>Index!G$43</f>
        <v>%</v>
      </c>
      <c r="H502" s="186">
        <f>Index!H$43</f>
        <v>0</v>
      </c>
      <c r="I502" s="169">
        <f>Index!I$43</f>
        <v>0</v>
      </c>
      <c r="J502" s="160">
        <f>Index!J$43</f>
        <v>1.0386214616983847</v>
      </c>
      <c r="K502" s="160">
        <f>Index!K$43</f>
        <v>1.0469374700143934</v>
      </c>
      <c r="L502" s="160">
        <f>Index!L$43</f>
        <v>1.0853990084759317</v>
      </c>
      <c r="M502" s="160">
        <f>Index!M$43</f>
        <v>1.1806332960179113</v>
      </c>
      <c r="N502" s="160">
        <f>Index!N$43</f>
        <v>1.2448259742276786</v>
      </c>
      <c r="O502" s="160">
        <f>Index!O$43</f>
        <v>1.2861826323364782</v>
      </c>
      <c r="P502" s="160">
        <f>Index!P$43</f>
        <v>1.2828506663883961</v>
      </c>
    </row>
    <row r="503" spans="5:16" s="141" customFormat="1" ht="13.2" hidden="1" outlineLevel="2">
      <c r="E503" s="141" t="s">
        <v>814</v>
      </c>
      <c r="G503" s="141" t="s">
        <v>147</v>
      </c>
      <c r="J503" s="173">
        <f xml:space="preserve"> J501 / J502</f>
        <v>0</v>
      </c>
      <c r="K503" s="173">
        <f xml:space="preserve"> K501 / K502</f>
        <v>0</v>
      </c>
      <c r="L503" s="173">
        <f t="shared" ref="L503:P503" si="435" xml:space="preserve"> L501 / L502</f>
        <v>0</v>
      </c>
      <c r="M503" s="173">
        <f t="shared" si="435"/>
        <v>0</v>
      </c>
      <c r="N503" s="173">
        <f t="shared" si="435"/>
        <v>0</v>
      </c>
      <c r="O503" s="173">
        <f t="shared" si="435"/>
        <v>0</v>
      </c>
      <c r="P503" s="173">
        <f t="shared" si="435"/>
        <v>0</v>
      </c>
    </row>
    <row r="504" spans="5:16" s="141" customFormat="1" ht="13.2" hidden="1" outlineLevel="2"/>
    <row r="505" spans="5:16" s="141" customFormat="1" ht="13.2" hidden="1" outlineLevel="2">
      <c r="E505" s="186" t="str">
        <f>InpActive!E$145</f>
        <v>Allowance for CMA excluded items - WWN - real</v>
      </c>
      <c r="F505" s="186">
        <f>InpActive!F$145</f>
        <v>0</v>
      </c>
      <c r="G505" s="186" t="str">
        <f>InpActive!G$145</f>
        <v>£m</v>
      </c>
      <c r="H505" s="186">
        <f>InpActive!H$145</f>
        <v>0</v>
      </c>
      <c r="I505" s="186">
        <f>InpActive!I$145</f>
        <v>0</v>
      </c>
      <c r="J505" s="186">
        <f>InpActive!J$145</f>
        <v>0</v>
      </c>
      <c r="K505" s="186">
        <f>InpActive!K$145</f>
        <v>0</v>
      </c>
      <c r="L505" s="186">
        <f>InpActive!L$145</f>
        <v>0</v>
      </c>
      <c r="M505" s="186">
        <f>InpActive!M$145</f>
        <v>0</v>
      </c>
      <c r="N505" s="186">
        <f>InpActive!N$145</f>
        <v>0</v>
      </c>
      <c r="O505" s="186">
        <f>InpActive!O$145</f>
        <v>0</v>
      </c>
      <c r="P505" s="186">
        <f>InpActive!P$145</f>
        <v>0</v>
      </c>
    </row>
    <row r="506" spans="5:16" s="141" customFormat="1" ht="13.2" hidden="1" outlineLevel="2">
      <c r="E506" s="168" t="str">
        <f>E503</f>
        <v>Actuals for CMA excluded items - WWN - real</v>
      </c>
      <c r="F506" s="168">
        <f t="shared" ref="F506:J506" si="436">F503</f>
        <v>0</v>
      </c>
      <c r="G506" s="168" t="str">
        <f t="shared" si="436"/>
        <v>£m</v>
      </c>
      <c r="H506" s="168">
        <f t="shared" si="436"/>
        <v>0</v>
      </c>
      <c r="I506" s="168">
        <f t="shared" si="436"/>
        <v>0</v>
      </c>
      <c r="J506" s="168">
        <f t="shared" si="436"/>
        <v>0</v>
      </c>
      <c r="K506" s="168">
        <f t="shared" ref="K506" si="437">K503</f>
        <v>0</v>
      </c>
      <c r="L506" s="168">
        <f t="shared" ref="L506:P506" si="438">L503</f>
        <v>0</v>
      </c>
      <c r="M506" s="168">
        <f t="shared" si="438"/>
        <v>0</v>
      </c>
      <c r="N506" s="168">
        <f t="shared" si="438"/>
        <v>0</v>
      </c>
      <c r="O506" s="168">
        <f t="shared" si="438"/>
        <v>0</v>
      </c>
      <c r="P506" s="168">
        <f t="shared" si="438"/>
        <v>0</v>
      </c>
    </row>
    <row r="507" spans="5:16" s="141" customFormat="1" ht="13.2" hidden="1" outlineLevel="2">
      <c r="E507" s="168" t="s">
        <v>815</v>
      </c>
      <c r="F507" s="168"/>
      <c r="G507" s="168" t="s">
        <v>147</v>
      </c>
      <c r="H507" s="168">
        <f xml:space="preserve"> SUM(J507:P507)</f>
        <v>0</v>
      </c>
      <c r="I507" s="168"/>
      <c r="J507" s="168">
        <f t="shared" ref="J507" si="439">J506-J505</f>
        <v>0</v>
      </c>
      <c r="K507" s="168">
        <f>K506-K505</f>
        <v>0</v>
      </c>
      <c r="L507" s="168">
        <f t="shared" ref="L507:P507" si="440">L506-L505</f>
        <v>0</v>
      </c>
      <c r="M507" s="168">
        <f t="shared" si="440"/>
        <v>0</v>
      </c>
      <c r="N507" s="168">
        <f t="shared" si="440"/>
        <v>0</v>
      </c>
      <c r="O507" s="168">
        <f t="shared" si="440"/>
        <v>0</v>
      </c>
      <c r="P507" s="168">
        <f t="shared" si="440"/>
        <v>0</v>
      </c>
    </row>
    <row r="508" spans="5:16" s="141" customFormat="1" ht="13.2" hidden="1" outlineLevel="2">
      <c r="E508" s="143"/>
      <c r="F508" s="177"/>
      <c r="G508" s="143"/>
    </row>
    <row r="509" spans="5:16" s="141" customFormat="1" ht="13.2" hidden="1" outlineLevel="2">
      <c r="E509" s="305" t="str">
        <f xml:space="preserve"> E$507</f>
        <v>Variance to allowances for CMA excluded items - WWN</v>
      </c>
      <c r="F509" s="305">
        <f t="shared" ref="F509:P509" si="441" xml:space="preserve"> F$507</f>
        <v>0</v>
      </c>
      <c r="G509" s="305" t="str">
        <f t="shared" si="441"/>
        <v>£m</v>
      </c>
      <c r="H509" s="305">
        <f t="shared" si="441"/>
        <v>0</v>
      </c>
      <c r="I509" s="305">
        <f t="shared" si="441"/>
        <v>0</v>
      </c>
      <c r="J509" s="305">
        <f t="shared" si="441"/>
        <v>0</v>
      </c>
      <c r="K509" s="305">
        <f xml:space="preserve"> K$507</f>
        <v>0</v>
      </c>
      <c r="L509" s="305">
        <f xml:space="preserve"> L$507</f>
        <v>0</v>
      </c>
      <c r="M509" s="305">
        <f t="shared" si="441"/>
        <v>0</v>
      </c>
      <c r="N509" s="305">
        <f t="shared" si="441"/>
        <v>0</v>
      </c>
      <c r="O509" s="305">
        <f t="shared" si="441"/>
        <v>0</v>
      </c>
      <c r="P509" s="305">
        <f t="shared" si="441"/>
        <v>0</v>
      </c>
    </row>
    <row r="510" spans="5:16" s="141" customFormat="1" ht="13.2" hidden="1" outlineLevel="2">
      <c r="E510" s="210" t="str">
        <f>E$473</f>
        <v>Time value of money factor - WWN</v>
      </c>
      <c r="F510" s="210">
        <f t="shared" ref="F510:P510" si="442">F$473</f>
        <v>0</v>
      </c>
      <c r="G510" s="210" t="str">
        <f t="shared" si="442"/>
        <v>Factor</v>
      </c>
      <c r="H510" s="210">
        <f t="shared" si="442"/>
        <v>0</v>
      </c>
      <c r="I510" s="210">
        <f t="shared" si="442"/>
        <v>0</v>
      </c>
      <c r="J510" s="210">
        <f t="shared" si="442"/>
        <v>1</v>
      </c>
      <c r="K510" s="210">
        <f t="shared" si="442"/>
        <v>1.122016155346969</v>
      </c>
      <c r="L510" s="210">
        <f t="shared" si="442"/>
        <v>1.0901828170879997</v>
      </c>
      <c r="M510" s="210">
        <f t="shared" si="442"/>
        <v>1.0592526399999997</v>
      </c>
      <c r="N510" s="210">
        <f t="shared" si="442"/>
        <v>1.0291999999999999</v>
      </c>
      <c r="O510" s="210">
        <f t="shared" si="442"/>
        <v>1</v>
      </c>
      <c r="P510" s="210">
        <f t="shared" si="442"/>
        <v>1</v>
      </c>
    </row>
    <row r="511" spans="5:16" s="141" customFormat="1" ht="13.2" hidden="1" outlineLevel="2">
      <c r="E511" s="141" t="s">
        <v>816</v>
      </c>
      <c r="F511" s="172"/>
      <c r="G511" s="141" t="s">
        <v>147</v>
      </c>
      <c r="H511" s="172">
        <f xml:space="preserve"> SUM(J511:P511)</f>
        <v>0</v>
      </c>
      <c r="J511" s="172">
        <f xml:space="preserve"> J509 * J510</f>
        <v>0</v>
      </c>
      <c r="K511" s="172">
        <f xml:space="preserve"> K509 * K510</f>
        <v>0</v>
      </c>
      <c r="L511" s="172">
        <f t="shared" ref="L511:P511" si="443" xml:space="preserve"> L509 * L510</f>
        <v>0</v>
      </c>
      <c r="M511" s="172">
        <f t="shared" si="443"/>
        <v>0</v>
      </c>
      <c r="N511" s="172">
        <f t="shared" si="443"/>
        <v>0</v>
      </c>
      <c r="O511" s="172">
        <f t="shared" si="443"/>
        <v>0</v>
      </c>
      <c r="P511" s="172">
        <f t="shared" si="443"/>
        <v>0</v>
      </c>
    </row>
    <row r="512" spans="5:16" s="141" customFormat="1" ht="13.2" hidden="1" outlineLevel="2">
      <c r="E512" s="141" t="s">
        <v>817</v>
      </c>
      <c r="F512" s="172">
        <f xml:space="preserve"> $H511</f>
        <v>0</v>
      </c>
      <c r="G512" s="143" t="s">
        <v>147</v>
      </c>
    </row>
    <row r="513" spans="3:7" s="141" customFormat="1" ht="13.2" hidden="1" outlineLevel="2">
      <c r="E513" s="280"/>
      <c r="F513" s="198"/>
      <c r="G513" s="280"/>
    </row>
    <row r="514" spans="3:7" s="141" customFormat="1" ht="13.2" hidden="1" outlineLevel="2">
      <c r="E514" s="143" t="str">
        <f>E512</f>
        <v>Total variance to allowances for CMA excluded items - WWN - real</v>
      </c>
      <c r="F514" s="172">
        <f t="shared" ref="F514:G514" si="444">F512</f>
        <v>0</v>
      </c>
      <c r="G514" s="143" t="str">
        <f t="shared" si="444"/>
        <v>£m</v>
      </c>
    </row>
    <row r="515" spans="3:7" s="141" customFormat="1" ht="13.2" hidden="1" outlineLevel="2">
      <c r="E515" s="142" t="str">
        <f>InpActive!E146</f>
        <v>CMA excluded items sharing rate - WWN - real</v>
      </c>
      <c r="F515" s="281">
        <f>InpActive!F146</f>
        <v>0</v>
      </c>
      <c r="G515" s="142" t="str">
        <f>InpActive!G146</f>
        <v>%</v>
      </c>
    </row>
    <row r="516" spans="3:7" s="141" customFormat="1" ht="13.2" hidden="1" outlineLevel="2">
      <c r="E516" s="143" t="s">
        <v>818</v>
      </c>
      <c r="F516" s="167">
        <f>(F514* F515) * -1</f>
        <v>0</v>
      </c>
      <c r="G516" s="143" t="s">
        <v>147</v>
      </c>
    </row>
    <row r="517" spans="3:7" s="141" customFormat="1" ht="13.2" hidden="1" outlineLevel="2">
      <c r="F517" s="214"/>
      <c r="G517" s="143"/>
    </row>
    <row r="518" spans="3:7" s="141" customFormat="1" ht="13.2" hidden="1" outlineLevel="2">
      <c r="E518" s="143" t="str">
        <f>E490</f>
        <v>Active adjustment for cost sharing - Net totex for cost sharing - WWN - Real</v>
      </c>
      <c r="F518" s="214">
        <f ca="1">F490</f>
        <v>202.02427860575452</v>
      </c>
      <c r="G518" s="143" t="str">
        <f>G490</f>
        <v>£m</v>
      </c>
    </row>
    <row r="519" spans="3:7" s="141" customFormat="1" ht="13.2" hidden="1" outlineLevel="2">
      <c r="E519" s="143" t="str">
        <f xml:space="preserve"> E$499</f>
        <v>NPV adjusted ex ante allowance - WWN - Real</v>
      </c>
      <c r="F519" s="214">
        <f ca="1" xml:space="preserve"> F$499</f>
        <v>0</v>
      </c>
      <c r="G519" s="143" t="str">
        <f xml:space="preserve"> G$499</f>
        <v>£m</v>
      </c>
    </row>
    <row r="520" spans="3:7" s="141" customFormat="1" ht="13.2" hidden="1" outlineLevel="2">
      <c r="E520" s="143" t="str">
        <f>E427</f>
        <v>(Under)/Overfunded wage related totex at PR19 - WWN</v>
      </c>
      <c r="F520" s="214">
        <f>F427</f>
        <v>19.736051962694148</v>
      </c>
      <c r="G520" s="143" t="str">
        <f>G427</f>
        <v>£m</v>
      </c>
    </row>
    <row r="521" spans="3:7" s="141" customFormat="1" ht="13.2" hidden="1" outlineLevel="2">
      <c r="E521" s="143" t="str">
        <f>E$516</f>
        <v>Allowable adjustment for CMA excluded items - WWN - Real</v>
      </c>
      <c r="F521" s="214">
        <f t="shared" ref="F521:G521" si="445">F$516</f>
        <v>0</v>
      </c>
      <c r="G521" s="143" t="str">
        <f t="shared" si="445"/>
        <v>£m</v>
      </c>
    </row>
    <row r="522" spans="3:7" s="141" customFormat="1" ht="13.2" hidden="1" outlineLevel="2">
      <c r="E522" s="196" t="str">
        <f>E$439</f>
        <v>Total Performance related pay recovery mechanism adjustment  - WWN - real</v>
      </c>
      <c r="F522" s="196">
        <f t="shared" ref="F522:G522" si="446">F$439</f>
        <v>0</v>
      </c>
      <c r="G522" s="196" t="str">
        <f t="shared" si="446"/>
        <v>£m</v>
      </c>
    </row>
    <row r="523" spans="3:7" s="141" customFormat="1" ht="13.2" hidden="1" outlineLevel="2">
      <c r="E523" s="280" t="s">
        <v>819</v>
      </c>
      <c r="F523" s="286">
        <f ca="1" xml:space="preserve"> F518 - SUM(F519:F521) + F522</f>
        <v>182.28822664306037</v>
      </c>
      <c r="G523" s="280" t="s">
        <v>147</v>
      </c>
    </row>
    <row r="524" spans="3:7" s="141" customFormat="1" ht="13.2" hidden="1" outlineLevel="1">
      <c r="F524" s="167"/>
    </row>
    <row r="525" spans="3:7" s="141" customFormat="1" ht="13.2" hidden="1" outlineLevel="1" collapsed="1">
      <c r="C525" s="3" t="s">
        <v>738</v>
      </c>
      <c r="F525" s="167"/>
    </row>
    <row r="526" spans="3:7" s="141" customFormat="1" ht="13.2" hidden="1" outlineLevel="2">
      <c r="F526" s="167"/>
    </row>
    <row r="527" spans="3:7" s="141" customFormat="1" ht="13.2" hidden="1" outlineLevel="2">
      <c r="E527" s="186" t="str">
        <f xml:space="preserve"> InpActive!E$140</f>
        <v>Business retail bad debt liability due to covid liquidity measures - WWN - real</v>
      </c>
      <c r="F527" s="186">
        <f xml:space="preserve"> InpActive!F$140</f>
        <v>0</v>
      </c>
      <c r="G527" s="186" t="str">
        <f xml:space="preserve"> InpActive!G$140</f>
        <v>£m</v>
      </c>
    </row>
    <row r="528" spans="3:7" s="141" customFormat="1" ht="13.2" hidden="1" outlineLevel="2">
      <c r="E528" s="141" t="str">
        <f ca="1">E$485</f>
        <v>Active Sharing Rate - Underperformance Rate - WWN</v>
      </c>
      <c r="F528" s="208">
        <f>F$485</f>
        <v>0</v>
      </c>
      <c r="G528" s="279">
        <f t="shared" ref="G528" si="447">G$485</f>
        <v>0</v>
      </c>
    </row>
    <row r="529" spans="3:7" s="141" customFormat="1" ht="13.2" hidden="1" outlineLevel="2">
      <c r="E529" s="141" t="s">
        <v>820</v>
      </c>
      <c r="F529" s="167">
        <f xml:space="preserve"> F527 * (1-F528)</f>
        <v>0</v>
      </c>
      <c r="G529" s="141" t="s">
        <v>147</v>
      </c>
    </row>
    <row r="530" spans="3:7" s="141" customFormat="1" ht="13.2" hidden="1" outlineLevel="2">
      <c r="F530" s="167"/>
    </row>
    <row r="531" spans="3:7" s="141" customFormat="1" ht="13.2" hidden="1" outlineLevel="2">
      <c r="E531" s="186" t="str">
        <f xml:space="preserve"> InpActive!E$141</f>
        <v>Total Wholesaler Liability - WWN - real</v>
      </c>
      <c r="F531" s="186">
        <f xml:space="preserve"> InpActive!F$141</f>
        <v>0</v>
      </c>
      <c r="G531" s="186" t="str">
        <f xml:space="preserve"> InpActive!G$141</f>
        <v>£m</v>
      </c>
    </row>
    <row r="532" spans="3:7" s="141" customFormat="1" ht="13.2" hidden="1" outlineLevel="2">
      <c r="E532" s="141" t="str">
        <f ca="1">E$485</f>
        <v>Active Sharing Rate - Underperformance Rate - WWN</v>
      </c>
      <c r="F532" s="208">
        <f>F$485</f>
        <v>0</v>
      </c>
      <c r="G532" s="279">
        <f t="shared" ref="G532" si="448">G$485</f>
        <v>0</v>
      </c>
    </row>
    <row r="533" spans="3:7" s="141" customFormat="1" ht="13.2" hidden="1" outlineLevel="2">
      <c r="E533" s="141" t="s">
        <v>821</v>
      </c>
      <c r="F533" s="167">
        <f xml:space="preserve"> F531 * (F532)</f>
        <v>0</v>
      </c>
      <c r="G533" s="141" t="s">
        <v>147</v>
      </c>
    </row>
    <row r="534" spans="3:7" s="141" customFormat="1" ht="13.2" hidden="1" outlineLevel="2">
      <c r="F534" s="167"/>
    </row>
    <row r="535" spans="3:7" s="141" customFormat="1" ht="13.2" hidden="1" outlineLevel="2">
      <c r="E535" s="186" t="str">
        <f xml:space="preserve"> InpActive!E$140</f>
        <v>Business retail bad debt liability due to covid liquidity measures - WWN - real</v>
      </c>
      <c r="F535" s="186">
        <f xml:space="preserve"> InpActive!F$140</f>
        <v>0</v>
      </c>
      <c r="G535" s="186" t="str">
        <f xml:space="preserve"> InpActive!G$140</f>
        <v>£m</v>
      </c>
    </row>
    <row r="536" spans="3:7" s="141" customFormat="1" ht="13.2" hidden="1" outlineLevel="2">
      <c r="E536" s="141" t="str">
        <f t="shared" ref="E536" si="449" xml:space="preserve"> E$533</f>
        <v>Wholesaler liability - WWN</v>
      </c>
      <c r="F536" s="167">
        <f xml:space="preserve"> F$533</f>
        <v>0</v>
      </c>
      <c r="G536" s="141" t="str">
        <f t="shared" ref="G536" si="450" xml:space="preserve"> G$533</f>
        <v>£m</v>
      </c>
    </row>
    <row r="537" spans="3:7" s="141" customFormat="1" ht="13.2" hidden="1" outlineLevel="2">
      <c r="E537" s="141" t="s">
        <v>741</v>
      </c>
      <c r="F537" s="167">
        <f xml:space="preserve"> F535 - F536</f>
        <v>0</v>
      </c>
      <c r="G537" s="141" t="s">
        <v>147</v>
      </c>
    </row>
    <row r="538" spans="3:7" s="141" customFormat="1" ht="13.2" hidden="1" outlineLevel="2">
      <c r="F538" s="167"/>
    </row>
    <row r="539" spans="3:7" s="141" customFormat="1" ht="13.2" hidden="1" outlineLevel="2">
      <c r="E539" s="167" t="str">
        <f xml:space="preserve"> E537</f>
        <v>Customer Liability</v>
      </c>
      <c r="F539" s="167">
        <f xml:space="preserve"> F537</f>
        <v>0</v>
      </c>
      <c r="G539" s="141" t="s">
        <v>147</v>
      </c>
    </row>
    <row r="540" spans="3:7" s="141" customFormat="1" ht="13.2" hidden="1" outlineLevel="2">
      <c r="E540" s="167" t="str">
        <f>E529</f>
        <v>Embedded customer share - WWN</v>
      </c>
      <c r="F540" s="167">
        <f>F529</f>
        <v>0</v>
      </c>
      <c r="G540" s="141" t="s">
        <v>147</v>
      </c>
    </row>
    <row r="541" spans="3:7" s="141" customFormat="1" ht="13.2" hidden="1" outlineLevel="2">
      <c r="E541" s="280" t="s">
        <v>822</v>
      </c>
      <c r="F541" s="198">
        <f xml:space="preserve"> IF(F539 &gt; F540, F539 - F540, 0)</f>
        <v>0</v>
      </c>
      <c r="G541" s="280" t="s">
        <v>147</v>
      </c>
    </row>
    <row r="542" spans="3:7" s="141" customFormat="1" ht="13.2" hidden="1" outlineLevel="1">
      <c r="F542" s="167"/>
    </row>
    <row r="543" spans="3:7" s="141" customFormat="1" ht="13.2" hidden="1" outlineLevel="1" collapsed="1">
      <c r="C543" s="3" t="s">
        <v>743</v>
      </c>
      <c r="F543" s="167"/>
    </row>
    <row r="544" spans="3:7" s="141" customFormat="1" ht="13.2" hidden="1" outlineLevel="2">
      <c r="F544" s="167"/>
    </row>
    <row r="545" spans="5:7" s="141" customFormat="1" ht="13.2" hidden="1" outlineLevel="2">
      <c r="E545" s="210" t="str">
        <f xml:space="preserve"> E$523</f>
        <v>Total adjustment for cost sharing after ex ante allowance - WWN - Real</v>
      </c>
      <c r="F545" s="210">
        <f t="shared" ref="F545:G545" ca="1" si="451" xml:space="preserve"> F$523</f>
        <v>182.28822664306037</v>
      </c>
      <c r="G545" s="210" t="str">
        <f t="shared" si="451"/>
        <v>£m</v>
      </c>
    </row>
    <row r="546" spans="5:7" s="141" customFormat="1" ht="13.2" hidden="1" outlineLevel="2">
      <c r="E546" s="281" t="str">
        <f>InpActive!E$135</f>
        <v>Weighted average PAYG rate - WWN</v>
      </c>
      <c r="F546" s="171">
        <f>InpActive!F$135</f>
        <v>0.47299999999999998</v>
      </c>
      <c r="G546" s="281" t="str">
        <f>InpActive!G$135</f>
        <v>%</v>
      </c>
    </row>
    <row r="547" spans="5:7" s="141" customFormat="1" ht="13.2" hidden="1" outlineLevel="2">
      <c r="E547" s="285" t="s">
        <v>784</v>
      </c>
      <c r="F547" s="287">
        <f ca="1" xml:space="preserve"> F545 * $F$546</f>
        <v>86.222331202167553</v>
      </c>
      <c r="G547" s="143" t="s">
        <v>147</v>
      </c>
    </row>
    <row r="548" spans="5:7" s="141" customFormat="1" ht="13.2" hidden="1" outlineLevel="2">
      <c r="E548" s="285"/>
      <c r="F548" s="281"/>
      <c r="G548" s="281"/>
    </row>
    <row r="549" spans="5:7" s="141" customFormat="1" ht="13.2" hidden="1" outlineLevel="2">
      <c r="E549" s="285" t="str">
        <f>E$547</f>
        <v>Cost sharing revenue exc bad debt adjustment- WN - Real</v>
      </c>
      <c r="F549" s="214">
        <f t="shared" ref="F549:G549" ca="1" si="452">F$547</f>
        <v>86.222331202167553</v>
      </c>
      <c r="G549" s="285" t="str">
        <f t="shared" si="452"/>
        <v>£m</v>
      </c>
    </row>
    <row r="550" spans="5:7" s="141" customFormat="1" ht="13.2" hidden="1" outlineLevel="2">
      <c r="E550" s="285" t="str">
        <f>E$541</f>
        <v>Wholesaler bad debt adjustment - WWN</v>
      </c>
      <c r="F550" s="214">
        <f t="shared" ref="F550:G550" si="453">F$541</f>
        <v>0</v>
      </c>
      <c r="G550" s="285" t="str">
        <f t="shared" si="453"/>
        <v>£m</v>
      </c>
    </row>
    <row r="551" spans="5:7" s="141" customFormat="1" ht="13.2" hidden="1" outlineLevel="2">
      <c r="E551" s="280" t="s">
        <v>823</v>
      </c>
      <c r="F551" s="284">
        <f ca="1" xml:space="preserve"> SUM(F549:F550)</f>
        <v>86.222331202167553</v>
      </c>
      <c r="G551" s="280" t="s">
        <v>147</v>
      </c>
    </row>
    <row r="552" spans="5:7" s="141" customFormat="1" hidden="1" outlineLevel="2">
      <c r="E552"/>
      <c r="F552"/>
      <c r="G552"/>
    </row>
    <row r="553" spans="5:7" s="141" customFormat="1" ht="13.2" hidden="1" outlineLevel="2">
      <c r="E553" s="210" t="str">
        <f xml:space="preserve"> E$523</f>
        <v>Total adjustment for cost sharing after ex ante allowance - WWN - Real</v>
      </c>
      <c r="F553" s="210">
        <f t="shared" ref="F553:G553" ca="1" si="454" xml:space="preserve"> F$523</f>
        <v>182.28822664306037</v>
      </c>
      <c r="G553" s="210" t="str">
        <f t="shared" si="454"/>
        <v>£m</v>
      </c>
    </row>
    <row r="554" spans="5:7" s="141" customFormat="1" ht="13.2" hidden="1" outlineLevel="2">
      <c r="E554" s="281" t="str">
        <f>InpActive!E$135</f>
        <v>Weighted average PAYG rate - WWN</v>
      </c>
      <c r="F554" s="171">
        <f>InpActive!F$135</f>
        <v>0.47299999999999998</v>
      </c>
      <c r="G554" s="281" t="str">
        <f>InpActive!G$135</f>
        <v>%</v>
      </c>
    </row>
    <row r="555" spans="5:7" s="141" customFormat="1" ht="13.2" hidden="1" outlineLevel="2">
      <c r="E555" s="280" t="s">
        <v>824</v>
      </c>
      <c r="F555" s="284">
        <f ca="1" xml:space="preserve"> F553 * (1 - $F$554)</f>
        <v>96.065895440892817</v>
      </c>
      <c r="G555" s="280" t="s">
        <v>147</v>
      </c>
    </row>
    <row r="556" spans="5:7"/>
    <row r="557" spans="5:7" s="141" customFormat="1" ht="13.2" hidden="1"/>
    <row r="558" spans="5:7"/>
    <row r="559" spans="5:7"/>
    <row r="560" spans="5:7"/>
    <row r="561" spans="1:1"/>
    <row r="562" spans="1:1"/>
    <row r="563" spans="1:1"/>
    <row r="564" spans="1:1"/>
    <row r="565" spans="1:1"/>
    <row r="566" spans="1:1"/>
    <row r="567" spans="1:1"/>
    <row r="568" spans="1:1"/>
    <row r="569" spans="1:1"/>
    <row r="570" spans="1:1" s="176" customFormat="1" ht="13.2">
      <c r="A570" s="136" t="s">
        <v>57</v>
      </c>
    </row>
    <row r="571" spans="1:1"/>
    <row r="572" spans="1:1"/>
    <row r="573" spans="1:1"/>
    <row r="574" spans="1:1"/>
    <row r="575" spans="1:1"/>
    <row r="576" spans="1:1"/>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sheetData>
  <conditionalFormatting sqref="F3">
    <cfRule type="cellIs" dxfId="62" priority="35" stopIfTrue="1" operator="notEqual">
      <formula>0</formula>
    </cfRule>
    <cfRule type="cellIs" dxfId="61" priority="36" stopIfTrue="1" operator="equal">
      <formula>""</formula>
    </cfRule>
  </conditionalFormatting>
  <conditionalFormatting sqref="J4:P4">
    <cfRule type="cellIs" dxfId="60" priority="37" operator="equal">
      <formula>"Post-Fcst"</formula>
    </cfRule>
    <cfRule type="cellIs" dxfId="59" priority="38" operator="equal">
      <formula>"Forecast"</formula>
    </cfRule>
    <cfRule type="cellIs" dxfId="58" priority="39" operator="equal">
      <formula>"Pre Fcst"</formula>
    </cfRule>
  </conditionalFormatting>
  <conditionalFormatting sqref="F116">
    <cfRule type="cellIs" dxfId="57" priority="11" stopIfTrue="1" operator="notEqual">
      <formula>0</formula>
    </cfRule>
    <cfRule type="cellIs" dxfId="56" priority="12" stopIfTrue="1" operator="equal">
      <formula>""</formula>
    </cfRule>
  </conditionalFormatting>
  <conditionalFormatting sqref="F400">
    <cfRule type="cellIs" dxfId="55" priority="19" stopIfTrue="1" operator="notEqual">
      <formula>0</formula>
    </cfRule>
    <cfRule type="cellIs" dxfId="54" priority="20" stopIfTrue="1" operator="equal">
      <formula>""</formula>
    </cfRule>
  </conditionalFormatting>
  <conditionalFormatting sqref="F284">
    <cfRule type="cellIs" dxfId="53" priority="5" stopIfTrue="1" operator="notEqual">
      <formula>0</formula>
    </cfRule>
    <cfRule type="cellIs" dxfId="52" priority="6" stopIfTrue="1" operator="equal">
      <formula>""</formula>
    </cfRule>
  </conditionalFormatting>
  <conditionalFormatting sqref="F231">
    <cfRule type="cellIs" dxfId="51" priority="7" stopIfTrue="1" operator="notEqual">
      <formula>0</formula>
    </cfRule>
    <cfRule type="cellIs" dxfId="50" priority="8" stopIfTrue="1" operator="equal">
      <formula>""</formula>
    </cfRule>
  </conditionalFormatting>
  <conditionalFormatting sqref="F453">
    <cfRule type="cellIs" dxfId="49" priority="3" stopIfTrue="1" operator="notEqual">
      <formula>0</formula>
    </cfRule>
    <cfRule type="cellIs" dxfId="48" priority="4" stopIfTrue="1" operator="equal">
      <formula>""</formula>
    </cfRule>
  </conditionalFormatting>
  <conditionalFormatting sqref="F63">
    <cfRule type="cellIs" dxfId="47" priority="1" stopIfTrue="1" operator="notEqual">
      <formula>0</formula>
    </cfRule>
    <cfRule type="cellIs" dxfId="46" priority="2" stopIfTrue="1" operator="equal">
      <formula>""</formula>
    </cfRule>
  </conditionalFormatting>
  <pageMargins left="0.70866141732283472" right="0.70866141732283472" top="0.74803149606299213" bottom="0.74803149606299213" header="0.31496062992125984" footer="0.31496062992125984"/>
  <pageSetup paperSize="9" scale="63" fitToHeight="0" orientation="landscape" r:id="rId1"/>
  <headerFooter>
    <oddHeader>&amp;L&amp;F        &amp;CSheet: &amp;A      &amp;ROFFICIAL</oddHeader>
    <oddFooter>&amp;LPrinted on &amp;D at &amp;T      &amp;CPage &amp;P of &amp;N         &amp;ROfwat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F39FD-5FB3-46ED-84D1-D5AF556BB41C}">
  <sheetPr>
    <outlinePr summaryBelow="0" summaryRight="0"/>
    <pageSetUpPr fitToPage="1"/>
  </sheetPr>
  <dimension ref="A1:P266"/>
  <sheetViews>
    <sheetView zoomScale="80" zoomScaleNormal="80" workbookViewId="0">
      <pane xSplit="9" ySplit="6" topLeftCell="J284" activePane="bottomRight" state="frozen"/>
      <selection pane="topRight" activeCell="A43" sqref="A43:XFD52"/>
      <selection pane="bottomLeft" activeCell="A43" sqref="A43:XFD52"/>
      <selection pane="bottomRight" activeCell="E284" sqref="E284"/>
    </sheetView>
  </sheetViews>
  <sheetFormatPr defaultColWidth="0" defaultRowHeight="13.8" outlineLevelRow="2"/>
  <cols>
    <col min="1" max="4" width="2" customWidth="1"/>
    <col min="5" max="5" width="78.09765625" customWidth="1"/>
    <col min="6" max="6" width="14.09765625" bestFit="1" customWidth="1"/>
    <col min="7" max="7" width="6.59765625" customWidth="1"/>
    <col min="8" max="8" width="9.5" bestFit="1" customWidth="1"/>
    <col min="9" max="9" width="2.09765625" customWidth="1"/>
    <col min="10" max="12" width="10.59765625" customWidth="1"/>
    <col min="13" max="15" width="9.59765625" customWidth="1"/>
    <col min="16" max="16" width="11" customWidth="1"/>
    <col min="17" max="16384" width="9" hidden="1"/>
  </cols>
  <sheetData>
    <row r="1" spans="1:16" ht="24.6">
      <c r="A1" s="1" t="str">
        <f ca="1" xml:space="preserve"> RIGHT(CELL("filename", $A$1), LEN(CELL("filename", $A$1)) - SEARCH("]", CELL("filename", $A$1)))&amp;" Uncertainty Mechanism"</f>
        <v>Abstraction &amp; Rates Uncertainty Mechanism</v>
      </c>
      <c r="B1" s="1"/>
      <c r="C1" s="1"/>
      <c r="D1" s="1"/>
      <c r="E1" s="1"/>
      <c r="F1" s="1"/>
      <c r="G1" s="1"/>
      <c r="H1" s="1"/>
      <c r="I1" s="1"/>
      <c r="J1" s="1"/>
      <c r="K1" s="1"/>
      <c r="L1" s="1"/>
      <c r="M1" s="1"/>
      <c r="N1" s="1"/>
      <c r="O1" s="1"/>
      <c r="P1" s="1"/>
    </row>
    <row r="2" spans="1:16">
      <c r="A2" s="2"/>
      <c r="B2" s="3"/>
      <c r="C2" s="3"/>
      <c r="D2" s="4"/>
      <c r="E2" s="14" t="str">
        <f>Time!E$22</f>
        <v>Model Period BEG</v>
      </c>
      <c r="F2" s="14"/>
      <c r="G2" s="14"/>
      <c r="H2" s="14"/>
      <c r="I2" s="14"/>
      <c r="J2" s="14">
        <f>Time!J$22</f>
        <v>43556</v>
      </c>
      <c r="K2" s="14">
        <f>Time!K$22</f>
        <v>43922</v>
      </c>
      <c r="L2" s="14">
        <f>Time!L$22</f>
        <v>44287</v>
      </c>
      <c r="M2" s="14">
        <f>Time!M$22</f>
        <v>44652</v>
      </c>
      <c r="N2" s="14">
        <f>Time!N$22</f>
        <v>45017</v>
      </c>
      <c r="O2" s="14">
        <f>Time!O$22</f>
        <v>45383</v>
      </c>
      <c r="P2" s="14">
        <f>Time!P$22</f>
        <v>45748</v>
      </c>
    </row>
    <row r="3" spans="1:16">
      <c r="A3" s="2"/>
      <c r="B3" s="3"/>
      <c r="C3" s="3"/>
      <c r="D3" s="4"/>
      <c r="E3" s="13" t="str">
        <f>Time!E$23</f>
        <v>Model Period END</v>
      </c>
      <c r="F3" s="16">
        <f ca="1">Check!F$8</f>
        <v>0</v>
      </c>
      <c r="G3" s="14" t="s">
        <v>472</v>
      </c>
      <c r="H3" s="14"/>
      <c r="I3" s="14"/>
      <c r="J3" s="14">
        <f>Time!J$23</f>
        <v>43921</v>
      </c>
      <c r="K3" s="14">
        <f>Time!K$23</f>
        <v>44286</v>
      </c>
      <c r="L3" s="14">
        <f>Time!L$23</f>
        <v>44651</v>
      </c>
      <c r="M3" s="14">
        <f>Time!M$23</f>
        <v>45016</v>
      </c>
      <c r="N3" s="14">
        <f>Time!N$23</f>
        <v>45382</v>
      </c>
      <c r="O3" s="14">
        <f>Time!O$23</f>
        <v>45747</v>
      </c>
      <c r="P3" s="14">
        <f>Time!P$23</f>
        <v>46112</v>
      </c>
    </row>
    <row r="4" spans="1:16">
      <c r="A4" s="2"/>
      <c r="B4" s="3"/>
      <c r="C4" s="3"/>
      <c r="D4" s="4"/>
      <c r="E4" s="13" t="str">
        <f>Time!E$59</f>
        <v>Pre Forecast vs Forecast</v>
      </c>
      <c r="F4" s="144"/>
      <c r="G4" s="144"/>
      <c r="H4" s="14"/>
      <c r="I4" s="14"/>
      <c r="J4" s="14" t="str">
        <f>Time!J$59</f>
        <v>Pre Fcst</v>
      </c>
      <c r="K4" s="14" t="str">
        <f>Time!K$59</f>
        <v>Forecast</v>
      </c>
      <c r="L4" s="14" t="str">
        <f>Time!L$59</f>
        <v>Forecast</v>
      </c>
      <c r="M4" s="14" t="str">
        <f>Time!M$59</f>
        <v>Forecast</v>
      </c>
      <c r="N4" s="14" t="str">
        <f>Time!N$59</f>
        <v>Forecast</v>
      </c>
      <c r="O4" s="14" t="str">
        <f>Time!O$59</f>
        <v>Forecast</v>
      </c>
      <c r="P4" s="14" t="str">
        <f>Time!P$59</f>
        <v>Post-Fcst</v>
      </c>
    </row>
    <row r="5" spans="1:16">
      <c r="A5" s="2"/>
      <c r="B5" s="3"/>
      <c r="C5" s="3"/>
      <c r="D5" s="4"/>
      <c r="E5" s="59" t="str">
        <f>Time!E$101</f>
        <v>Financial Year Ending</v>
      </c>
      <c r="F5" s="18"/>
      <c r="G5" s="18"/>
      <c r="H5" s="18"/>
      <c r="I5" s="44"/>
      <c r="J5" s="60">
        <f>Time!J$101</f>
        <v>2020</v>
      </c>
      <c r="K5" s="60">
        <f>Time!K$101</f>
        <v>2021</v>
      </c>
      <c r="L5" s="60">
        <f>Time!L$101</f>
        <v>2022</v>
      </c>
      <c r="M5" s="60">
        <f>Time!M$101</f>
        <v>2023</v>
      </c>
      <c r="N5" s="60">
        <f>Time!N$101</f>
        <v>2024</v>
      </c>
      <c r="O5" s="60">
        <f>Time!O$101</f>
        <v>2025</v>
      </c>
      <c r="P5" s="60">
        <f>Time!P$101</f>
        <v>2026</v>
      </c>
    </row>
    <row r="6" spans="1:16">
      <c r="A6" s="2"/>
      <c r="B6" s="3"/>
      <c r="C6" s="3"/>
      <c r="D6" s="4"/>
      <c r="E6" s="13" t="str">
        <f>Time!E$11</f>
        <v>Model column counter</v>
      </c>
      <c r="F6" s="19" t="s">
        <v>473</v>
      </c>
      <c r="G6" s="19" t="s">
        <v>130</v>
      </c>
      <c r="H6" s="19" t="s">
        <v>474</v>
      </c>
      <c r="I6" s="18"/>
      <c r="J6" s="18">
        <f>Time!J$11</f>
        <v>1</v>
      </c>
      <c r="K6" s="18">
        <f>Time!K$11</f>
        <v>2</v>
      </c>
      <c r="L6" s="18">
        <f>Time!L$11</f>
        <v>3</v>
      </c>
      <c r="M6" s="18">
        <f>Time!M$11</f>
        <v>4</v>
      </c>
      <c r="N6" s="18">
        <f>Time!N$11</f>
        <v>5</v>
      </c>
      <c r="O6" s="18">
        <f>Time!O$11</f>
        <v>6</v>
      </c>
      <c r="P6" s="18">
        <f>Time!P$11</f>
        <v>7</v>
      </c>
    </row>
    <row r="7" spans="1:16">
      <c r="A7" s="2"/>
      <c r="B7" s="3"/>
      <c r="C7" s="3"/>
      <c r="D7" s="4"/>
      <c r="E7" s="13"/>
      <c r="F7" s="19"/>
      <c r="G7" s="19"/>
      <c r="H7" s="19"/>
      <c r="I7" s="18"/>
      <c r="J7" s="18"/>
      <c r="K7" s="18"/>
      <c r="L7" s="18"/>
      <c r="M7" s="18"/>
      <c r="N7" s="18"/>
      <c r="O7" s="18"/>
      <c r="P7" s="18"/>
    </row>
    <row r="8" spans="1:16" s="162" customFormat="1" ht="13.2" collapsed="1">
      <c r="A8" s="166" t="s">
        <v>689</v>
      </c>
      <c r="B8" s="166"/>
      <c r="C8" s="153"/>
      <c r="D8" s="153"/>
      <c r="E8" s="155"/>
      <c r="F8" s="156"/>
      <c r="G8" s="156"/>
      <c r="H8" s="156"/>
      <c r="I8" s="157"/>
      <c r="J8" s="157"/>
      <c r="K8" s="157"/>
      <c r="L8" s="157"/>
      <c r="M8" s="157"/>
      <c r="N8" s="157"/>
      <c r="O8" s="157"/>
      <c r="P8" s="157"/>
    </row>
    <row r="9" spans="1:16" hidden="1" outlineLevel="1"/>
    <row r="10" spans="1:16" s="141" customFormat="1" ht="13.2" hidden="1" outlineLevel="1" collapsed="1">
      <c r="C10" s="165" t="s">
        <v>825</v>
      </c>
      <c r="F10" s="167"/>
    </row>
    <row r="11" spans="1:16" s="141" customFormat="1" ht="13.2" hidden="1" outlineLevel="2">
      <c r="F11" s="167"/>
    </row>
    <row r="12" spans="1:16" s="141" customFormat="1" ht="13.2" hidden="1" outlineLevel="2">
      <c r="D12" s="165" t="s">
        <v>826</v>
      </c>
      <c r="F12" s="210"/>
    </row>
    <row r="13" spans="1:16" s="141" customFormat="1" ht="13.2" hidden="1" outlineLevel="2">
      <c r="E13" s="142" t="str">
        <f>InpActive!E$49</f>
        <v>Business rates - Forecast - WR - Real</v>
      </c>
      <c r="F13" s="186">
        <f>InpActive!F$49</f>
        <v>17.0056612244009</v>
      </c>
      <c r="G13" s="142" t="str">
        <f>InpActive!G$49</f>
        <v>£m</v>
      </c>
    </row>
    <row r="14" spans="1:16" s="141" customFormat="1" ht="13.2" hidden="1" outlineLevel="2">
      <c r="E14" s="142" t="str">
        <f>InpActive!E$38</f>
        <v>Business Rates  forecast profile - WR</v>
      </c>
      <c r="F14" s="186">
        <f>InpActive!F$38</f>
        <v>0</v>
      </c>
      <c r="G14" s="142" t="str">
        <f>InpActive!G$38</f>
        <v>%</v>
      </c>
      <c r="H14" s="186">
        <f>InpActive!H$38</f>
        <v>0</v>
      </c>
      <c r="I14" s="169">
        <f>InpActive!I$38</f>
        <v>0</v>
      </c>
      <c r="J14" s="160">
        <f>InpActive!J$38</f>
        <v>0</v>
      </c>
      <c r="K14" s="160">
        <f>InpActive!K$38</f>
        <v>0.2</v>
      </c>
      <c r="L14" s="160">
        <f>InpActive!L$38</f>
        <v>0.2</v>
      </c>
      <c r="M14" s="160">
        <f>InpActive!M$38</f>
        <v>0.2</v>
      </c>
      <c r="N14" s="160">
        <f>InpActive!N$38</f>
        <v>0.2</v>
      </c>
      <c r="O14" s="160">
        <f>InpActive!O$38</f>
        <v>0.2</v>
      </c>
      <c r="P14" s="160">
        <f>InpActive!P$38</f>
        <v>0</v>
      </c>
    </row>
    <row r="15" spans="1:16" s="141" customFormat="1" ht="13.2" hidden="1" outlineLevel="2">
      <c r="E15" s="141" t="s">
        <v>827</v>
      </c>
      <c r="F15" s="210"/>
      <c r="G15" s="141" t="s">
        <v>828</v>
      </c>
      <c r="H15" s="172">
        <f xml:space="preserve"> SUM(J15:P15)</f>
        <v>17.0056612244009</v>
      </c>
      <c r="J15" s="173">
        <f t="shared" ref="J15:P15" si="0" xml:space="preserve"> J14 * $F13</f>
        <v>0</v>
      </c>
      <c r="K15" s="173">
        <f t="shared" si="0"/>
        <v>3.4011322448801802</v>
      </c>
      <c r="L15" s="173">
        <f t="shared" si="0"/>
        <v>3.4011322448801802</v>
      </c>
      <c r="M15" s="173">
        <f t="shared" si="0"/>
        <v>3.4011322448801802</v>
      </c>
      <c r="N15" s="173">
        <f t="shared" si="0"/>
        <v>3.4011322448801802</v>
      </c>
      <c r="O15" s="173">
        <f t="shared" si="0"/>
        <v>3.4011322448801802</v>
      </c>
      <c r="P15" s="173">
        <f t="shared" si="0"/>
        <v>0</v>
      </c>
    </row>
    <row r="16" spans="1:16" s="141" customFormat="1" ht="13.2" hidden="1" outlineLevel="2">
      <c r="F16" s="214"/>
      <c r="H16" s="172"/>
      <c r="I16" s="168"/>
      <c r="J16" s="168"/>
      <c r="K16" s="168"/>
      <c r="L16" s="168"/>
      <c r="M16" s="168"/>
      <c r="N16" s="168"/>
      <c r="O16" s="168"/>
      <c r="P16" s="168"/>
    </row>
    <row r="17" spans="4:16" s="141" customFormat="1" ht="13.2" hidden="1" outlineLevel="2">
      <c r="E17" s="142" t="str">
        <f xml:space="preserve"> InpActive!E$52</f>
        <v>Business rates - Actual - WR - Nominal</v>
      </c>
      <c r="F17" s="186">
        <f xml:space="preserve"> InpActive!F$52</f>
        <v>0</v>
      </c>
      <c r="G17" s="142" t="str">
        <f xml:space="preserve"> InpActive!G$52</f>
        <v>£m</v>
      </c>
      <c r="H17" s="186">
        <f xml:space="preserve"> InpActive!H$52</f>
        <v>0</v>
      </c>
      <c r="I17" s="169">
        <f xml:space="preserve"> InpActive!I$52</f>
        <v>0</v>
      </c>
      <c r="J17" s="169">
        <f xml:space="preserve"> InpActive!J$52</f>
        <v>0</v>
      </c>
      <c r="K17" s="169">
        <f xml:space="preserve"> InpActive!K$52</f>
        <v>3.8069999999999999</v>
      </c>
      <c r="L17" s="169">
        <f xml:space="preserve"> InpActive!L$52</f>
        <v>4.7519999999999998</v>
      </c>
      <c r="M17" s="169">
        <f xml:space="preserve"> InpActive!M$52</f>
        <v>3.3239999999999998</v>
      </c>
      <c r="N17" s="169">
        <f xml:space="preserve"> InpActive!N$52</f>
        <v>3.7173093931940056</v>
      </c>
      <c r="O17" s="169">
        <f xml:space="preserve"> InpActive!O$52</f>
        <v>3.605</v>
      </c>
      <c r="P17" s="169">
        <f xml:space="preserve"> InpActive!P$52</f>
        <v>0</v>
      </c>
    </row>
    <row r="18" spans="4:16" s="141" customFormat="1" ht="13.2" hidden="1" outlineLevel="2">
      <c r="E18" s="171" t="str">
        <f>Index!E$43</f>
        <v>CPI(H): Fin year average - inflate from base year 2017-18 average - CALC</v>
      </c>
      <c r="F18" s="186">
        <f>Index!F$43</f>
        <v>0</v>
      </c>
      <c r="G18" s="171" t="str">
        <f>Index!G$43</f>
        <v>%</v>
      </c>
      <c r="H18" s="186">
        <f>Index!H$43</f>
        <v>0</v>
      </c>
      <c r="I18" s="169">
        <f>Index!I$43</f>
        <v>0</v>
      </c>
      <c r="J18" s="160">
        <f>Index!J$43</f>
        <v>1.0386214616983847</v>
      </c>
      <c r="K18" s="160">
        <f>Index!K$43</f>
        <v>1.0469374700143934</v>
      </c>
      <c r="L18" s="160">
        <f>Index!L$43</f>
        <v>1.0853990084759317</v>
      </c>
      <c r="M18" s="160">
        <f>Index!M$43</f>
        <v>1.1806332960179113</v>
      </c>
      <c r="N18" s="160">
        <f>Index!N$43</f>
        <v>1.2448259742276786</v>
      </c>
      <c r="O18" s="160">
        <f>Index!O$43</f>
        <v>1.2861826323364782</v>
      </c>
      <c r="P18" s="160">
        <f>Index!P$43</f>
        <v>1.2828506663883961</v>
      </c>
    </row>
    <row r="19" spans="4:16" s="141" customFormat="1" ht="13.2" hidden="1" outlineLevel="2">
      <c r="E19" s="141" t="s">
        <v>829</v>
      </c>
      <c r="G19" s="141" t="s">
        <v>147</v>
      </c>
      <c r="J19" s="173">
        <f xml:space="preserve"> J17 / J18</f>
        <v>0</v>
      </c>
      <c r="K19" s="173">
        <f xml:space="preserve"> K17 / K18</f>
        <v>3.6363203238371637</v>
      </c>
      <c r="L19" s="173">
        <f t="shared" ref="L19:P19" si="1" xml:space="preserve"> L17 / L18</f>
        <v>4.3781134521880052</v>
      </c>
      <c r="M19" s="173">
        <f t="shared" si="1"/>
        <v>2.8154381307145275</v>
      </c>
      <c r="N19" s="173">
        <f t="shared" si="1"/>
        <v>2.9862080886449354</v>
      </c>
      <c r="O19" s="173">
        <f t="shared" si="1"/>
        <v>2.8028678893378931</v>
      </c>
      <c r="P19" s="173">
        <f t="shared" si="1"/>
        <v>0</v>
      </c>
    </row>
    <row r="20" spans="4:16" s="141" customFormat="1" ht="13.2" hidden="1" outlineLevel="2">
      <c r="F20" s="167"/>
      <c r="J20" s="167"/>
      <c r="K20" s="167"/>
      <c r="L20" s="167"/>
      <c r="M20" s="167"/>
      <c r="N20" s="167"/>
      <c r="O20" s="167"/>
      <c r="P20" s="167"/>
    </row>
    <row r="21" spans="4:16" s="141" customFormat="1" ht="13.2" hidden="1" outlineLevel="2">
      <c r="D21" s="165" t="s">
        <v>830</v>
      </c>
      <c r="F21" s="167"/>
      <c r="J21" s="167"/>
      <c r="K21" s="167"/>
      <c r="L21" s="167"/>
      <c r="M21" s="167"/>
      <c r="N21" s="167"/>
      <c r="O21" s="167"/>
      <c r="P21" s="167"/>
    </row>
    <row r="22" spans="4:16" s="141" customFormat="1" ht="13.2" hidden="1" outlineLevel="2">
      <c r="E22" s="210" t="str">
        <f xml:space="preserve"> E$19</f>
        <v>Business rates - Outturn - WR - Real</v>
      </c>
      <c r="F22" s="210">
        <f t="shared" ref="F22:P22" si="2" xml:space="preserve"> F$19</f>
        <v>0</v>
      </c>
      <c r="G22" s="210" t="str">
        <f t="shared" si="2"/>
        <v>£m</v>
      </c>
      <c r="H22" s="210">
        <f t="shared" si="2"/>
        <v>0</v>
      </c>
      <c r="I22" s="168">
        <f t="shared" si="2"/>
        <v>0</v>
      </c>
      <c r="J22" s="168">
        <f t="shared" si="2"/>
        <v>0</v>
      </c>
      <c r="K22" s="168">
        <f t="shared" si="2"/>
        <v>3.6363203238371637</v>
      </c>
      <c r="L22" s="168">
        <f t="shared" si="2"/>
        <v>4.3781134521880052</v>
      </c>
      <c r="M22" s="168">
        <f t="shared" si="2"/>
        <v>2.8154381307145275</v>
      </c>
      <c r="N22" s="168">
        <f t="shared" si="2"/>
        <v>2.9862080886449354</v>
      </c>
      <c r="O22" s="168">
        <f t="shared" si="2"/>
        <v>2.8028678893378931</v>
      </c>
      <c r="P22" s="168">
        <f t="shared" si="2"/>
        <v>0</v>
      </c>
    </row>
    <row r="23" spans="4:16" s="141" customFormat="1" ht="13.2" hidden="1" outlineLevel="2">
      <c r="E23" s="141" t="str">
        <f t="shared" ref="E23:P23" si="3" xml:space="preserve"> E$15</f>
        <v>Business rates - Forecast Profiled - WR - Real</v>
      </c>
      <c r="F23" s="210">
        <f t="shared" si="3"/>
        <v>0</v>
      </c>
      <c r="G23" s="141" t="str">
        <f t="shared" si="3"/>
        <v xml:space="preserve">£m </v>
      </c>
      <c r="H23" s="172">
        <f t="shared" si="3"/>
        <v>17.0056612244009</v>
      </c>
      <c r="I23" s="168">
        <f t="shared" si="3"/>
        <v>0</v>
      </c>
      <c r="J23" s="173">
        <f t="shared" si="3"/>
        <v>0</v>
      </c>
      <c r="K23" s="173">
        <f t="shared" si="3"/>
        <v>3.4011322448801802</v>
      </c>
      <c r="L23" s="173">
        <f t="shared" si="3"/>
        <v>3.4011322448801802</v>
      </c>
      <c r="M23" s="173">
        <f t="shared" si="3"/>
        <v>3.4011322448801802</v>
      </c>
      <c r="N23" s="173">
        <f t="shared" si="3"/>
        <v>3.4011322448801802</v>
      </c>
      <c r="O23" s="173">
        <f t="shared" si="3"/>
        <v>3.4011322448801802</v>
      </c>
      <c r="P23" s="173">
        <f t="shared" si="3"/>
        <v>0</v>
      </c>
    </row>
    <row r="24" spans="4:16" s="141" customFormat="1" ht="13.2" hidden="1" outlineLevel="2">
      <c r="E24" s="141" t="s">
        <v>831</v>
      </c>
      <c r="F24" s="167"/>
      <c r="G24" s="141" t="s">
        <v>147</v>
      </c>
      <c r="H24" s="172">
        <f xml:space="preserve"> SUM(J24:P24)</f>
        <v>-0.38671333967837596</v>
      </c>
      <c r="J24" s="172">
        <f t="shared" ref="J24:P24" si="4" xml:space="preserve"> J22 - J23</f>
        <v>0</v>
      </c>
      <c r="K24" s="172">
        <f t="shared" si="4"/>
        <v>0.23518807895698357</v>
      </c>
      <c r="L24" s="172">
        <f t="shared" si="4"/>
        <v>0.97698120730782501</v>
      </c>
      <c r="M24" s="172">
        <f t="shared" si="4"/>
        <v>-0.58569411416565265</v>
      </c>
      <c r="N24" s="172">
        <f t="shared" si="4"/>
        <v>-0.41492415623524481</v>
      </c>
      <c r="O24" s="172">
        <f t="shared" si="4"/>
        <v>-0.59826435554228707</v>
      </c>
      <c r="P24" s="172">
        <f t="shared" si="4"/>
        <v>0</v>
      </c>
    </row>
    <row r="25" spans="4:16" s="141" customFormat="1" ht="13.2" hidden="1" outlineLevel="2">
      <c r="F25" s="167"/>
      <c r="H25" s="172"/>
      <c r="J25" s="172"/>
      <c r="K25" s="172"/>
      <c r="L25" s="172"/>
      <c r="M25" s="172"/>
      <c r="N25" s="172"/>
      <c r="O25" s="172"/>
      <c r="P25" s="172"/>
    </row>
    <row r="26" spans="4:16" s="141" customFormat="1" ht="13.2" hidden="1" outlineLevel="2">
      <c r="D26" s="165" t="s">
        <v>832</v>
      </c>
      <c r="F26" s="167"/>
      <c r="J26" s="167"/>
      <c r="K26" s="167"/>
      <c r="L26" s="167"/>
      <c r="M26" s="167"/>
      <c r="N26" s="167"/>
      <c r="O26" s="167"/>
      <c r="P26" s="167"/>
    </row>
    <row r="27" spans="4:16" s="141" customFormat="1" ht="13.2" hidden="1" outlineLevel="2">
      <c r="E27" s="141" t="str">
        <f t="shared" ref="E27:P27" si="5" xml:space="preserve"> E$24</f>
        <v>Variance between forecast and outturn business rates - WR - Real</v>
      </c>
      <c r="F27" s="210">
        <f t="shared" si="5"/>
        <v>0</v>
      </c>
      <c r="G27" s="141" t="str">
        <f t="shared" si="5"/>
        <v>£m</v>
      </c>
      <c r="H27" s="172">
        <f t="shared" si="5"/>
        <v>-0.38671333967837596</v>
      </c>
      <c r="I27" s="168">
        <f t="shared" si="5"/>
        <v>0</v>
      </c>
      <c r="J27" s="173">
        <f t="shared" si="5"/>
        <v>0</v>
      </c>
      <c r="K27" s="173">
        <f t="shared" si="5"/>
        <v>0.23518807895698357</v>
      </c>
      <c r="L27" s="173">
        <f t="shared" si="5"/>
        <v>0.97698120730782501</v>
      </c>
      <c r="M27" s="173">
        <f t="shared" si="5"/>
        <v>-0.58569411416565265</v>
      </c>
      <c r="N27" s="173">
        <f t="shared" si="5"/>
        <v>-0.41492415623524481</v>
      </c>
      <c r="O27" s="173">
        <f t="shared" si="5"/>
        <v>-0.59826435554228707</v>
      </c>
      <c r="P27" s="173">
        <f t="shared" si="5"/>
        <v>0</v>
      </c>
    </row>
    <row r="28" spans="4:16" s="141" customFormat="1" ht="13.2" hidden="1" outlineLevel="2">
      <c r="E28" s="186" t="str">
        <f>'Cost sharing calculations'!E$137</f>
        <v>Time value of money factor - WR</v>
      </c>
      <c r="F28" s="186">
        <f>'Cost sharing calculations'!F$137</f>
        <v>0</v>
      </c>
      <c r="G28" s="186" t="str">
        <f>'Cost sharing calculations'!G$137</f>
        <v>Factor</v>
      </c>
      <c r="H28" s="186">
        <f>'Cost sharing calculations'!H$137</f>
        <v>0</v>
      </c>
      <c r="I28" s="169">
        <f>'Cost sharing calculations'!I$137</f>
        <v>0</v>
      </c>
      <c r="J28" s="169">
        <f>'Cost sharing calculations'!J$137</f>
        <v>1</v>
      </c>
      <c r="K28" s="169">
        <f>'Cost sharing calculations'!K$137</f>
        <v>1.122016155346969</v>
      </c>
      <c r="L28" s="169">
        <f>'Cost sharing calculations'!L$137</f>
        <v>1.0901828170879997</v>
      </c>
      <c r="M28" s="169">
        <f>'Cost sharing calculations'!M$137</f>
        <v>1.0592526399999997</v>
      </c>
      <c r="N28" s="169">
        <f>'Cost sharing calculations'!N$137</f>
        <v>1.0291999999999999</v>
      </c>
      <c r="O28" s="169">
        <f>'Cost sharing calculations'!O$137</f>
        <v>1</v>
      </c>
      <c r="P28" s="169">
        <f>'Cost sharing calculations'!P$137</f>
        <v>1</v>
      </c>
    </row>
    <row r="29" spans="4:16" s="141" customFormat="1" ht="13.2" hidden="1" outlineLevel="2">
      <c r="E29" s="141" t="s">
        <v>833</v>
      </c>
      <c r="F29" s="167"/>
      <c r="G29" s="141" t="s">
        <v>147</v>
      </c>
      <c r="H29" s="172">
        <f xml:space="preserve"> SUM(J29:P29)</f>
        <v>-0.31672938484239593</v>
      </c>
      <c r="J29" s="167">
        <f t="shared" ref="J29:P29" si="6" xml:space="preserve"> J27 * J28</f>
        <v>0</v>
      </c>
      <c r="K29" s="167">
        <f t="shared" si="6"/>
        <v>0.26388482413475406</v>
      </c>
      <c r="L29" s="167">
        <f t="shared" si="6"/>
        <v>1.0650881248248798</v>
      </c>
      <c r="M29" s="167">
        <f t="shared" si="6"/>
        <v>-0.62039803666242876</v>
      </c>
      <c r="N29" s="167">
        <f t="shared" si="6"/>
        <v>-0.4270399415973139</v>
      </c>
      <c r="O29" s="167">
        <f t="shared" si="6"/>
        <v>-0.59826435554228707</v>
      </c>
      <c r="P29" s="167">
        <f t="shared" si="6"/>
        <v>0</v>
      </c>
    </row>
    <row r="30" spans="4:16" s="141" customFormat="1" ht="13.2" hidden="1" outlineLevel="2">
      <c r="E30" s="141" t="s">
        <v>834</v>
      </c>
      <c r="F30" s="172">
        <f xml:space="preserve"> H$29</f>
        <v>-0.31672938484239593</v>
      </c>
      <c r="G30" s="141" t="s">
        <v>147</v>
      </c>
    </row>
    <row r="31" spans="4:16" s="141" customFormat="1" ht="13.2" hidden="1" outlineLevel="2">
      <c r="F31" s="172"/>
    </row>
    <row r="32" spans="4:16" s="141" customFormat="1" ht="13.2" hidden="1" outlineLevel="2">
      <c r="D32" s="165" t="s">
        <v>835</v>
      </c>
    </row>
    <row r="33" spans="3:7" s="141" customFormat="1" ht="13.2" hidden="1" outlineLevel="2">
      <c r="E33" s="142" t="str">
        <f xml:space="preserve"> InpActive!E$280</f>
        <v>Cost sharing rates Business rates - Overperformance</v>
      </c>
      <c r="F33" s="171">
        <f xml:space="preserve"> InpActive!F$280</f>
        <v>0.25</v>
      </c>
      <c r="G33" s="142" t="str">
        <f xml:space="preserve"> InpActive!G$280</f>
        <v>%</v>
      </c>
    </row>
    <row r="34" spans="3:7" s="141" customFormat="1" ht="13.2" hidden="1" outlineLevel="2">
      <c r="E34" s="141" t="str">
        <f>E$30</f>
        <v>Adjustment for business rates - WR - Real</v>
      </c>
      <c r="F34" s="214">
        <f>F$30</f>
        <v>-0.31672938484239593</v>
      </c>
      <c r="G34" s="141" t="str">
        <f>G$30</f>
        <v>£m</v>
      </c>
    </row>
    <row r="35" spans="3:7" s="141" customFormat="1" ht="13.2" hidden="1" outlineLevel="2">
      <c r="E35" s="141" t="s">
        <v>836</v>
      </c>
      <c r="F35" s="214">
        <f xml:space="preserve"> IF( F34 &lt; 0, $F$34 *  (1 - F33), 0)</f>
        <v>-0.23754703863179694</v>
      </c>
      <c r="G35" s="173" t="s">
        <v>147</v>
      </c>
    </row>
    <row r="36" spans="3:7" s="141" customFormat="1" ht="13.2" hidden="1" outlineLevel="2">
      <c r="F36" s="282"/>
    </row>
    <row r="37" spans="3:7" s="141" customFormat="1" ht="13.2" hidden="1" outlineLevel="2">
      <c r="E37" s="142" t="str">
        <f xml:space="preserve"> InpActive!E$281</f>
        <v>Cost sharing rates Business rates - Underperformance</v>
      </c>
      <c r="F37" s="171">
        <f xml:space="preserve"> InpActive!F$281</f>
        <v>0.25</v>
      </c>
      <c r="G37" s="142" t="str">
        <f xml:space="preserve"> InpActive!G$281</f>
        <v>%</v>
      </c>
    </row>
    <row r="38" spans="3:7" s="141" customFormat="1" ht="13.2" hidden="1" outlineLevel="2">
      <c r="E38" s="141" t="str">
        <f>E$30</f>
        <v>Adjustment for business rates - WR - Real</v>
      </c>
      <c r="F38" s="214">
        <f>F$30</f>
        <v>-0.31672938484239593</v>
      </c>
      <c r="G38" s="141" t="str">
        <f>G$30</f>
        <v>£m</v>
      </c>
    </row>
    <row r="39" spans="3:7" s="141" customFormat="1" ht="13.2" hidden="1" outlineLevel="2">
      <c r="E39" s="141" t="s">
        <v>837</v>
      </c>
      <c r="F39" s="172">
        <f xml:space="preserve"> IF( F38 &gt; 0, $F$38 *  (1 - F37), 0)</f>
        <v>0</v>
      </c>
      <c r="G39" s="173" t="s">
        <v>147</v>
      </c>
    </row>
    <row r="40" spans="3:7" s="141" customFormat="1" ht="13.2" hidden="1" outlineLevel="2">
      <c r="F40" s="282"/>
    </row>
    <row r="41" spans="3:7" s="141" customFormat="1" ht="13.2" hidden="1" outlineLevel="2">
      <c r="E41" s="141" t="str">
        <f>E$35</f>
        <v>Business Rates Outperformance Adjustment - WR - Real</v>
      </c>
      <c r="F41" s="172">
        <f>F$35</f>
        <v>-0.23754703863179694</v>
      </c>
      <c r="G41" s="141" t="str">
        <f>G$35</f>
        <v>£m</v>
      </c>
    </row>
    <row r="42" spans="3:7" s="141" customFormat="1" ht="13.2" hidden="1" outlineLevel="2">
      <c r="E42" s="141" t="str">
        <f>E$39</f>
        <v>Business Rates Underperformance Adjustment - WR - Real</v>
      </c>
      <c r="F42" s="172">
        <f>F$39</f>
        <v>0</v>
      </c>
      <c r="G42" s="141" t="str">
        <f>G$39</f>
        <v>£m</v>
      </c>
    </row>
    <row r="43" spans="3:7" s="141" customFormat="1" ht="13.2" hidden="1" outlineLevel="2">
      <c r="E43" s="196" t="s">
        <v>838</v>
      </c>
      <c r="F43" s="196">
        <f xml:space="preserve"> IF(F41 &lt;&gt; 0, F41, F42)</f>
        <v>-0.23754703863179694</v>
      </c>
      <c r="G43" s="196" t="s">
        <v>147</v>
      </c>
    </row>
    <row r="44" spans="3:7" s="141" customFormat="1" ht="13.2" hidden="1" outlineLevel="1">
      <c r="E44" s="280"/>
      <c r="F44" s="283"/>
      <c r="G44" s="280"/>
    </row>
    <row r="45" spans="3:7" s="141" customFormat="1" ht="13.2" hidden="1" outlineLevel="1" collapsed="1">
      <c r="C45" s="165" t="s">
        <v>839</v>
      </c>
      <c r="E45" s="280"/>
      <c r="F45" s="283"/>
      <c r="G45" s="280"/>
    </row>
    <row r="46" spans="3:7" s="141" customFormat="1" ht="13.2" hidden="1" outlineLevel="2">
      <c r="C46" s="165"/>
      <c r="E46" s="280"/>
      <c r="F46" s="283"/>
      <c r="G46" s="280"/>
    </row>
    <row r="47" spans="3:7" s="141" customFormat="1" ht="13.2" hidden="1" outlineLevel="2">
      <c r="D47" s="165" t="s">
        <v>840</v>
      </c>
      <c r="F47" s="210"/>
    </row>
    <row r="48" spans="3:7" s="141" customFormat="1" ht="13.2" hidden="1" outlineLevel="2">
      <c r="E48" s="142" t="str">
        <f>InpActive!E$50</f>
        <v>Abstraction charges - Forecast - WR - Real</v>
      </c>
      <c r="F48" s="142">
        <f>InpActive!F$50</f>
        <v>64.6489986033082</v>
      </c>
      <c r="G48" s="142" t="str">
        <f>InpActive!G$50</f>
        <v>£m</v>
      </c>
    </row>
    <row r="49" spans="4:16" s="141" customFormat="1" ht="13.2" hidden="1" outlineLevel="2">
      <c r="E49" s="274" t="str">
        <f>InpActive!E$39</f>
        <v>Abstraction Charges forecast profile - WR</v>
      </c>
      <c r="F49" s="274">
        <f>InpActive!F$39</f>
        <v>0</v>
      </c>
      <c r="G49" s="274" t="str">
        <f>InpActive!G$39</f>
        <v>%</v>
      </c>
      <c r="H49" s="274">
        <f>InpActive!H$39</f>
        <v>0</v>
      </c>
      <c r="I49" s="274">
        <f>InpActive!I$39</f>
        <v>0</v>
      </c>
      <c r="J49" s="274">
        <f>InpActive!J$39</f>
        <v>0</v>
      </c>
      <c r="K49" s="274">
        <f>InpActive!K$39</f>
        <v>0.2</v>
      </c>
      <c r="L49" s="274">
        <f>InpActive!L$39</f>
        <v>0.2</v>
      </c>
      <c r="M49" s="274">
        <f>InpActive!M$39</f>
        <v>0.2</v>
      </c>
      <c r="N49" s="274">
        <f>InpActive!N$39</f>
        <v>0.2</v>
      </c>
      <c r="O49" s="274">
        <f>InpActive!O$39</f>
        <v>0.2</v>
      </c>
      <c r="P49" s="274">
        <f>InpActive!P$39</f>
        <v>0</v>
      </c>
    </row>
    <row r="50" spans="4:16" s="141" customFormat="1" ht="13.2" hidden="1" outlineLevel="2">
      <c r="E50" s="141" t="s">
        <v>841</v>
      </c>
      <c r="F50" s="210"/>
      <c r="G50" s="141" t="s">
        <v>828</v>
      </c>
      <c r="H50" s="172">
        <f xml:space="preserve"> SUM(J50:P50)</f>
        <v>64.6489986033082</v>
      </c>
      <c r="J50" s="173">
        <f t="shared" ref="J50:P50" si="7" xml:space="preserve"> J49 * $F48</f>
        <v>0</v>
      </c>
      <c r="K50" s="173">
        <f t="shared" si="7"/>
        <v>12.929799720661642</v>
      </c>
      <c r="L50" s="173">
        <f t="shared" si="7"/>
        <v>12.929799720661642</v>
      </c>
      <c r="M50" s="173">
        <f t="shared" si="7"/>
        <v>12.929799720661642</v>
      </c>
      <c r="N50" s="173">
        <f t="shared" si="7"/>
        <v>12.929799720661642</v>
      </c>
      <c r="O50" s="173">
        <f t="shared" si="7"/>
        <v>12.929799720661642</v>
      </c>
      <c r="P50" s="173">
        <f t="shared" si="7"/>
        <v>0</v>
      </c>
    </row>
    <row r="51" spans="4:16" s="141" customFormat="1" ht="13.2" hidden="1" outlineLevel="2">
      <c r="F51" s="214"/>
      <c r="H51" s="172"/>
      <c r="I51" s="168"/>
      <c r="J51" s="168"/>
      <c r="K51" s="168"/>
      <c r="L51" s="168"/>
      <c r="M51" s="168"/>
      <c r="N51" s="168"/>
      <c r="O51" s="168"/>
      <c r="P51" s="168"/>
    </row>
    <row r="52" spans="4:16" s="141" customFormat="1" ht="13.2" hidden="1" outlineLevel="2">
      <c r="E52" s="169" t="str">
        <f xml:space="preserve"> InpActive!E$53</f>
        <v>Abstraction charges - Actual - WR - Nominal</v>
      </c>
      <c r="F52" s="169">
        <f xml:space="preserve"> InpActive!F$53</f>
        <v>0</v>
      </c>
      <c r="G52" s="169" t="str">
        <f xml:space="preserve"> InpActive!G$53</f>
        <v>£m</v>
      </c>
      <c r="H52" s="169">
        <f xml:space="preserve"> InpActive!H$53</f>
        <v>0</v>
      </c>
      <c r="I52" s="169">
        <f xml:space="preserve"> InpActive!I$53</f>
        <v>0</v>
      </c>
      <c r="J52" s="169">
        <f xml:space="preserve"> InpActive!J$53</f>
        <v>0</v>
      </c>
      <c r="K52" s="169">
        <f xml:space="preserve"> InpActive!K$53</f>
        <v>17.129000000000001</v>
      </c>
      <c r="L52" s="169">
        <f xml:space="preserve"> InpActive!L$53</f>
        <v>17.003</v>
      </c>
      <c r="M52" s="169">
        <f xml:space="preserve"> InpActive!M$53</f>
        <v>23.579000000000001</v>
      </c>
      <c r="N52" s="169">
        <f xml:space="preserve"> InpActive!N$53</f>
        <v>25.015811624220259</v>
      </c>
      <c r="O52" s="169">
        <f xml:space="preserve"> InpActive!O$53</f>
        <v>23.574000000000002</v>
      </c>
      <c r="P52" s="169">
        <f xml:space="preserve"> InpActive!P$53</f>
        <v>0</v>
      </c>
    </row>
    <row r="53" spans="4:16" s="141" customFormat="1" ht="13.2" hidden="1" outlineLevel="2">
      <c r="E53" s="171" t="str">
        <f>Index!E$43</f>
        <v>CPI(H): Fin year average - inflate from base year 2017-18 average - CALC</v>
      </c>
      <c r="F53" s="186">
        <f>Index!F$43</f>
        <v>0</v>
      </c>
      <c r="G53" s="171" t="str">
        <f>Index!G$43</f>
        <v>%</v>
      </c>
      <c r="H53" s="186">
        <f>Index!H$43</f>
        <v>0</v>
      </c>
      <c r="I53" s="169">
        <f>Index!I$43</f>
        <v>0</v>
      </c>
      <c r="J53" s="160">
        <f>Index!J$43</f>
        <v>1.0386214616983847</v>
      </c>
      <c r="K53" s="160">
        <f>Index!K$43</f>
        <v>1.0469374700143934</v>
      </c>
      <c r="L53" s="160">
        <f>Index!L$43</f>
        <v>1.0853990084759317</v>
      </c>
      <c r="M53" s="160">
        <f>Index!M$43</f>
        <v>1.1806332960179113</v>
      </c>
      <c r="N53" s="160">
        <f>Index!N$43</f>
        <v>1.2448259742276786</v>
      </c>
      <c r="O53" s="160">
        <f>Index!O$43</f>
        <v>1.2861826323364782</v>
      </c>
      <c r="P53" s="160">
        <f>Index!P$43</f>
        <v>1.2828506663883961</v>
      </c>
    </row>
    <row r="54" spans="4:16" s="141" customFormat="1" ht="13.2" hidden="1" outlineLevel="2">
      <c r="E54" s="141" t="s">
        <v>842</v>
      </c>
      <c r="G54" s="141" t="s">
        <v>147</v>
      </c>
      <c r="J54" s="173">
        <f xml:space="preserve"> J52 / J53</f>
        <v>0</v>
      </c>
      <c r="K54" s="173">
        <f xml:space="preserve"> K52 / K53</f>
        <v>16.361053540059569</v>
      </c>
      <c r="L54" s="173">
        <f t="shared" ref="L54:P54" si="8" xml:space="preserve"> L52 / L53</f>
        <v>15.665206866067479</v>
      </c>
      <c r="M54" s="173">
        <f t="shared" si="8"/>
        <v>19.971484862851341</v>
      </c>
      <c r="N54" s="173">
        <f t="shared" si="8"/>
        <v>20.095830374796524</v>
      </c>
      <c r="O54" s="173">
        <f t="shared" si="8"/>
        <v>18.328656760957418</v>
      </c>
      <c r="P54" s="173">
        <f t="shared" si="8"/>
        <v>0</v>
      </c>
    </row>
    <row r="55" spans="4:16" s="141" customFormat="1" ht="13.2" hidden="1" outlineLevel="2">
      <c r="F55" s="167"/>
      <c r="J55" s="167"/>
      <c r="K55" s="167"/>
      <c r="L55" s="167"/>
      <c r="M55" s="167"/>
      <c r="N55" s="167"/>
      <c r="O55" s="167"/>
      <c r="P55" s="167"/>
    </row>
    <row r="56" spans="4:16" s="141" customFormat="1" ht="13.2" hidden="1" outlineLevel="2">
      <c r="D56" s="165" t="s">
        <v>843</v>
      </c>
      <c r="F56" s="167"/>
      <c r="J56" s="167"/>
      <c r="K56" s="167"/>
      <c r="L56" s="167"/>
      <c r="M56" s="167"/>
      <c r="N56" s="167"/>
      <c r="O56" s="167"/>
      <c r="P56" s="167"/>
    </row>
    <row r="57" spans="4:16" s="141" customFormat="1" ht="13.2" hidden="1" outlineLevel="2">
      <c r="E57" s="210" t="str">
        <f xml:space="preserve"> E$54</f>
        <v>Abstraction charges - Outturn - WR - Real</v>
      </c>
      <c r="F57" s="210">
        <f t="shared" ref="F57:P57" si="9" xml:space="preserve"> F$54</f>
        <v>0</v>
      </c>
      <c r="G57" s="210" t="str">
        <f t="shared" si="9"/>
        <v>£m</v>
      </c>
      <c r="H57" s="210">
        <f t="shared" si="9"/>
        <v>0</v>
      </c>
      <c r="I57" s="210">
        <f t="shared" si="9"/>
        <v>0</v>
      </c>
      <c r="J57" s="210">
        <f t="shared" si="9"/>
        <v>0</v>
      </c>
      <c r="K57" s="210">
        <f t="shared" si="9"/>
        <v>16.361053540059569</v>
      </c>
      <c r="L57" s="210">
        <f t="shared" si="9"/>
        <v>15.665206866067479</v>
      </c>
      <c r="M57" s="210">
        <f t="shared" si="9"/>
        <v>19.971484862851341</v>
      </c>
      <c r="N57" s="210">
        <f t="shared" si="9"/>
        <v>20.095830374796524</v>
      </c>
      <c r="O57" s="210">
        <f t="shared" si="9"/>
        <v>18.328656760957418</v>
      </c>
      <c r="P57" s="210">
        <f t="shared" si="9"/>
        <v>0</v>
      </c>
    </row>
    <row r="58" spans="4:16" s="141" customFormat="1" ht="13.2" hidden="1" outlineLevel="2">
      <c r="E58" s="168" t="str">
        <f xml:space="preserve"> E$50</f>
        <v>Abstraction charges - Forecast Profiled - WR - Real</v>
      </c>
      <c r="F58" s="168">
        <f t="shared" ref="F58:P58" si="10" xml:space="preserve"> F$50</f>
        <v>0</v>
      </c>
      <c r="G58" s="168" t="str">
        <f t="shared" si="10"/>
        <v xml:space="preserve">£m </v>
      </c>
      <c r="H58" s="168">
        <f t="shared" si="10"/>
        <v>64.6489986033082</v>
      </c>
      <c r="I58" s="168">
        <f t="shared" si="10"/>
        <v>0</v>
      </c>
      <c r="J58" s="168">
        <f t="shared" si="10"/>
        <v>0</v>
      </c>
      <c r="K58" s="168">
        <f t="shared" si="10"/>
        <v>12.929799720661642</v>
      </c>
      <c r="L58" s="168">
        <f t="shared" si="10"/>
        <v>12.929799720661642</v>
      </c>
      <c r="M58" s="168">
        <f t="shared" si="10"/>
        <v>12.929799720661642</v>
      </c>
      <c r="N58" s="168">
        <f t="shared" si="10"/>
        <v>12.929799720661642</v>
      </c>
      <c r="O58" s="168">
        <f t="shared" si="10"/>
        <v>12.929799720661642</v>
      </c>
      <c r="P58" s="168">
        <f t="shared" si="10"/>
        <v>0</v>
      </c>
    </row>
    <row r="59" spans="4:16" s="141" customFormat="1" ht="13.2" hidden="1" outlineLevel="2">
      <c r="E59" s="141" t="s">
        <v>844</v>
      </c>
      <c r="F59" s="167"/>
      <c r="G59" s="141" t="s">
        <v>147</v>
      </c>
      <c r="H59" s="172">
        <f xml:space="preserve"> SUM(J59:P59)</f>
        <v>25.773233801424123</v>
      </c>
      <c r="J59" s="172">
        <f t="shared" ref="J59:P59" si="11" xml:space="preserve"> J57 - J58</f>
        <v>0</v>
      </c>
      <c r="K59" s="172">
        <f t="shared" si="11"/>
        <v>3.4312538193979272</v>
      </c>
      <c r="L59" s="172">
        <f t="shared" si="11"/>
        <v>2.7354071454058371</v>
      </c>
      <c r="M59" s="172">
        <f t="shared" si="11"/>
        <v>7.0416851421896993</v>
      </c>
      <c r="N59" s="172">
        <f t="shared" si="11"/>
        <v>7.1660306541348824</v>
      </c>
      <c r="O59" s="172">
        <f t="shared" si="11"/>
        <v>5.398857040295777</v>
      </c>
      <c r="P59" s="172">
        <f t="shared" si="11"/>
        <v>0</v>
      </c>
    </row>
    <row r="60" spans="4:16" s="141" customFormat="1" ht="13.2" hidden="1" outlineLevel="2">
      <c r="F60" s="167"/>
      <c r="H60" s="172"/>
      <c r="J60" s="172"/>
      <c r="K60" s="172"/>
      <c r="L60" s="172"/>
      <c r="M60" s="172"/>
      <c r="N60" s="172"/>
      <c r="O60" s="172"/>
      <c r="P60" s="172"/>
    </row>
    <row r="61" spans="4:16" s="141" customFormat="1" ht="13.2" hidden="1" outlineLevel="2">
      <c r="D61" s="165" t="s">
        <v>845</v>
      </c>
      <c r="F61" s="167"/>
      <c r="J61" s="167"/>
      <c r="K61" s="167"/>
      <c r="L61" s="167"/>
      <c r="M61" s="167"/>
      <c r="N61" s="167"/>
      <c r="O61" s="167"/>
      <c r="P61" s="167"/>
    </row>
    <row r="62" spans="4:16" s="141" customFormat="1" ht="13.2" hidden="1" outlineLevel="2">
      <c r="E62" s="168" t="str">
        <f xml:space="preserve"> E$59</f>
        <v>Variance between forecast and outturn abstraction charges - WR - Real</v>
      </c>
      <c r="F62" s="168">
        <f t="shared" ref="F62:P62" si="12" xml:space="preserve"> F$59</f>
        <v>0</v>
      </c>
      <c r="G62" s="168" t="str">
        <f t="shared" si="12"/>
        <v>£m</v>
      </c>
      <c r="H62" s="168">
        <f t="shared" si="12"/>
        <v>25.773233801424123</v>
      </c>
      <c r="I62" s="168">
        <f t="shared" si="12"/>
        <v>0</v>
      </c>
      <c r="J62" s="168">
        <f t="shared" si="12"/>
        <v>0</v>
      </c>
      <c r="K62" s="168">
        <f t="shared" si="12"/>
        <v>3.4312538193979272</v>
      </c>
      <c r="L62" s="168">
        <f t="shared" si="12"/>
        <v>2.7354071454058371</v>
      </c>
      <c r="M62" s="168">
        <f t="shared" si="12"/>
        <v>7.0416851421896993</v>
      </c>
      <c r="N62" s="168">
        <f t="shared" si="12"/>
        <v>7.1660306541348824</v>
      </c>
      <c r="O62" s="168">
        <f t="shared" si="12"/>
        <v>5.398857040295777</v>
      </c>
      <c r="P62" s="168">
        <f t="shared" si="12"/>
        <v>0</v>
      </c>
    </row>
    <row r="63" spans="4:16" s="141" customFormat="1" ht="13.2" hidden="1" outlineLevel="2">
      <c r="E63" s="186" t="str">
        <f>'Cost sharing calculations'!E$137</f>
        <v>Time value of money factor - WR</v>
      </c>
      <c r="F63" s="186">
        <f>'Cost sharing calculations'!F$137</f>
        <v>0</v>
      </c>
      <c r="G63" s="186" t="str">
        <f>'Cost sharing calculations'!G$137</f>
        <v>Factor</v>
      </c>
      <c r="H63" s="186">
        <f>'Cost sharing calculations'!H$137</f>
        <v>0</v>
      </c>
      <c r="I63" s="169">
        <f>'Cost sharing calculations'!I$137</f>
        <v>0</v>
      </c>
      <c r="J63" s="169">
        <f>'Cost sharing calculations'!J$137</f>
        <v>1</v>
      </c>
      <c r="K63" s="169">
        <f>'Cost sharing calculations'!K$137</f>
        <v>1.122016155346969</v>
      </c>
      <c r="L63" s="169">
        <f>'Cost sharing calculations'!L$137</f>
        <v>1.0901828170879997</v>
      </c>
      <c r="M63" s="169">
        <f>'Cost sharing calculations'!M$137</f>
        <v>1.0592526399999997</v>
      </c>
      <c r="N63" s="169">
        <f>'Cost sharing calculations'!N$137</f>
        <v>1.0291999999999999</v>
      </c>
      <c r="O63" s="169">
        <f>'Cost sharing calculations'!O$137</f>
        <v>1</v>
      </c>
      <c r="P63" s="169">
        <f>'Cost sharing calculations'!P$137</f>
        <v>1</v>
      </c>
    </row>
    <row r="64" spans="4:16" s="141" customFormat="1" ht="13.2" hidden="1" outlineLevel="2">
      <c r="E64" s="141" t="s">
        <v>846</v>
      </c>
      <c r="F64" s="167"/>
      <c r="G64" s="141" t="s">
        <v>147</v>
      </c>
      <c r="H64" s="172">
        <f xml:space="preserve"> SUM(J64:P64)</f>
        <v>27.065075452566255</v>
      </c>
      <c r="J64" s="167">
        <f t="shared" ref="J64:P64" si="13" xml:space="preserve"> J62 * J63</f>
        <v>0</v>
      </c>
      <c r="K64" s="167">
        <f t="shared" si="13"/>
        <v>3.8499222184604651</v>
      </c>
      <c r="L64" s="167">
        <f t="shared" si="13"/>
        <v>2.9820938676611792</v>
      </c>
      <c r="M64" s="167">
        <f t="shared" si="13"/>
        <v>7.4589235769132127</v>
      </c>
      <c r="N64" s="167">
        <f t="shared" si="13"/>
        <v>7.37527874923562</v>
      </c>
      <c r="O64" s="167">
        <f t="shared" si="13"/>
        <v>5.398857040295777</v>
      </c>
      <c r="P64" s="167">
        <f t="shared" si="13"/>
        <v>0</v>
      </c>
    </row>
    <row r="65" spans="4:7" s="141" customFormat="1" ht="13.2" hidden="1" outlineLevel="2">
      <c r="E65" s="141" t="s">
        <v>847</v>
      </c>
      <c r="F65" s="172">
        <f xml:space="preserve"> H$64</f>
        <v>27.065075452566255</v>
      </c>
      <c r="G65" s="141" t="s">
        <v>147</v>
      </c>
    </row>
    <row r="66" spans="4:7" s="141" customFormat="1" ht="13.2" hidden="1" outlineLevel="2">
      <c r="F66" s="172"/>
    </row>
    <row r="67" spans="4:7" s="141" customFormat="1" ht="13.2" hidden="1" outlineLevel="2">
      <c r="D67" s="165" t="s">
        <v>848</v>
      </c>
    </row>
    <row r="68" spans="4:7" s="141" customFormat="1" ht="13.2" hidden="1" outlineLevel="2">
      <c r="E68" s="274" t="str">
        <f xml:space="preserve"> InpActive!E$282</f>
        <v>Cost sharing rates Abstraction - Overperformance</v>
      </c>
      <c r="F68" s="274">
        <f xml:space="preserve"> InpActive!F$282</f>
        <v>0.25</v>
      </c>
      <c r="G68" s="274" t="str">
        <f xml:space="preserve"> InpActive!G$282</f>
        <v>%</v>
      </c>
    </row>
    <row r="69" spans="4:7" s="141" customFormat="1" ht="13.2" hidden="1" outlineLevel="2">
      <c r="E69" s="141" t="str">
        <f>E$65</f>
        <v>Adjustment for abstraction charges - WR - Real</v>
      </c>
      <c r="F69" s="141">
        <f t="shared" ref="F69:G69" si="14">F$65</f>
        <v>27.065075452566255</v>
      </c>
      <c r="G69" s="141" t="str">
        <f t="shared" si="14"/>
        <v>£m</v>
      </c>
    </row>
    <row r="70" spans="4:7" s="141" customFormat="1" ht="13.2" hidden="1" outlineLevel="2">
      <c r="E70" s="141" t="s">
        <v>849</v>
      </c>
      <c r="F70" s="214">
        <f xml:space="preserve"> IF( F69 &lt; 0, F69 *  (1 - F68), 0)</f>
        <v>0</v>
      </c>
      <c r="G70" s="173" t="s">
        <v>147</v>
      </c>
    </row>
    <row r="71" spans="4:7" s="141" customFormat="1" ht="13.2" hidden="1" outlineLevel="2">
      <c r="F71" s="282"/>
    </row>
    <row r="72" spans="4:7" s="141" customFormat="1" ht="13.2" hidden="1" outlineLevel="2">
      <c r="E72" s="274" t="str">
        <f xml:space="preserve"> InpActive!E$283</f>
        <v>Cost sharing rates Abstraction - Underperformance</v>
      </c>
      <c r="F72" s="274">
        <f xml:space="preserve"> InpActive!F$283</f>
        <v>0.25</v>
      </c>
      <c r="G72" s="274" t="str">
        <f xml:space="preserve"> InpActive!G$283</f>
        <v>%</v>
      </c>
    </row>
    <row r="73" spans="4:7" s="141" customFormat="1" ht="13.2" hidden="1" outlineLevel="2">
      <c r="E73" s="141" t="str">
        <f>E$65</f>
        <v>Adjustment for abstraction charges - WR - Real</v>
      </c>
      <c r="F73" s="141">
        <f t="shared" ref="F73:G73" si="15">F$65</f>
        <v>27.065075452566255</v>
      </c>
      <c r="G73" s="141" t="str">
        <f t="shared" si="15"/>
        <v>£m</v>
      </c>
    </row>
    <row r="74" spans="4:7" s="141" customFormat="1" ht="13.2" hidden="1" outlineLevel="2">
      <c r="E74" s="141" t="s">
        <v>850</v>
      </c>
      <c r="F74" s="172">
        <f xml:space="preserve"> IF( F73 &gt; 0, F73 *  (1 - F72), 0)</f>
        <v>20.298806589424693</v>
      </c>
      <c r="G74" s="173" t="s">
        <v>147</v>
      </c>
    </row>
    <row r="75" spans="4:7" s="141" customFormat="1" ht="13.2" hidden="1" outlineLevel="2">
      <c r="F75" s="282"/>
    </row>
    <row r="76" spans="4:7" s="141" customFormat="1" ht="13.2" hidden="1" outlineLevel="2">
      <c r="E76" s="196" t="str">
        <f>E$70</f>
        <v>Abstraction charges Outperformance Adjustment - WR - Real</v>
      </c>
      <c r="F76" s="196">
        <f t="shared" ref="F76:G76" si="16">F$70</f>
        <v>0</v>
      </c>
      <c r="G76" s="196" t="str">
        <f t="shared" si="16"/>
        <v>£m</v>
      </c>
    </row>
    <row r="77" spans="4:7" s="141" customFormat="1" ht="13.2" hidden="1" outlineLevel="2">
      <c r="E77" s="141" t="str">
        <f>E$74</f>
        <v>Abstraction charges Underperformance Adjustment - WR - Real</v>
      </c>
      <c r="F77" s="141">
        <f t="shared" ref="F77:G77" si="17">F$74</f>
        <v>20.298806589424693</v>
      </c>
      <c r="G77" s="141" t="str">
        <f t="shared" si="17"/>
        <v>£m</v>
      </c>
    </row>
    <row r="78" spans="4:7" s="141" customFormat="1" ht="13.2" hidden="1" outlineLevel="2">
      <c r="E78" s="196" t="s">
        <v>851</v>
      </c>
      <c r="F78" s="196">
        <f xml:space="preserve"> IF(F76 &lt;&gt; 0, F76, F77)</f>
        <v>20.298806589424693</v>
      </c>
      <c r="G78" s="196" t="s">
        <v>147</v>
      </c>
    </row>
    <row r="79" spans="4:7" s="141" customFormat="1" ht="13.2" hidden="1" outlineLevel="1">
      <c r="E79" s="280"/>
      <c r="F79" s="283"/>
      <c r="G79" s="280"/>
    </row>
    <row r="80" spans="4:7" s="141" customFormat="1" ht="13.2" hidden="1" outlineLevel="1">
      <c r="E80" s="143" t="str">
        <f>E43</f>
        <v>Active adjustment for business rates uncertainty mechanism - WR - Real</v>
      </c>
      <c r="F80" s="143">
        <f t="shared" ref="F80:G80" si="18">F43</f>
        <v>-0.23754703863179694</v>
      </c>
      <c r="G80" s="143" t="str">
        <f t="shared" si="18"/>
        <v>£m</v>
      </c>
    </row>
    <row r="81" spans="1:16" s="141" customFormat="1" ht="13.2" hidden="1" outlineLevel="1">
      <c r="E81" s="143" t="str">
        <f>E78</f>
        <v>Active adjustment for abstraction charges uncertainty mechanism - WR - Real</v>
      </c>
      <c r="F81" s="143">
        <f t="shared" ref="F81:G81" si="19">F78</f>
        <v>20.298806589424693</v>
      </c>
      <c r="G81" s="143" t="str">
        <f t="shared" si="19"/>
        <v>£m</v>
      </c>
    </row>
    <row r="82" spans="1:16" s="141" customFormat="1" ht="13.2" hidden="1" outlineLevel="1">
      <c r="E82" s="196" t="s">
        <v>852</v>
      </c>
      <c r="F82" s="196">
        <f>SUM(F80:F81)</f>
        <v>20.061259550792897</v>
      </c>
      <c r="G82" s="196" t="s">
        <v>147</v>
      </c>
    </row>
    <row r="83" spans="1:16" s="141" customFormat="1" ht="13.2" hidden="1" outlineLevel="1">
      <c r="E83" s="280"/>
      <c r="F83" s="283"/>
      <c r="G83" s="280"/>
    </row>
    <row r="84" spans="1:16" s="141" customFormat="1" ht="13.2" hidden="1" outlineLevel="1">
      <c r="E84" s="210" t="str">
        <f>E82</f>
        <v>Active adjustment for abstraction charges &amp; business rates uncertainty mechanism - WR - Real</v>
      </c>
      <c r="F84" s="210">
        <f t="shared" ref="F84:G84" si="20">F82</f>
        <v>20.061259550792897</v>
      </c>
      <c r="G84" s="210" t="str">
        <f t="shared" si="20"/>
        <v>£m</v>
      </c>
    </row>
    <row r="85" spans="1:16" s="141" customFormat="1" ht="13.2" hidden="1" outlineLevel="1">
      <c r="E85" s="281" t="str">
        <f>InpActive!E$55</f>
        <v>Weighted average PAYG rate - WR</v>
      </c>
      <c r="F85" s="281">
        <f>InpActive!F$55</f>
        <v>0.54800000000000004</v>
      </c>
      <c r="G85" s="281" t="str">
        <f>InpActive!G$55</f>
        <v>%</v>
      </c>
    </row>
    <row r="86" spans="1:16" s="141" customFormat="1" ht="13.2" hidden="1" outlineLevel="1">
      <c r="E86" s="280" t="s">
        <v>853</v>
      </c>
      <c r="F86" s="284">
        <f xml:space="preserve"> F84 * $F$85</f>
        <v>10.993570233834509</v>
      </c>
      <c r="G86" s="280" t="s">
        <v>147</v>
      </c>
    </row>
    <row r="87" spans="1:16" s="141" customFormat="1" hidden="1" outlineLevel="1">
      <c r="E87"/>
      <c r="F87"/>
      <c r="G87"/>
    </row>
    <row r="88" spans="1:16" s="141" customFormat="1" ht="13.2" hidden="1" outlineLevel="1">
      <c r="E88" s="210" t="str">
        <f xml:space="preserve"> E$82</f>
        <v>Active adjustment for abstraction charges &amp; business rates uncertainty mechanism - WR - Real</v>
      </c>
      <c r="F88" s="210">
        <f t="shared" ref="F88:G88" si="21" xml:space="preserve"> F$82</f>
        <v>20.061259550792897</v>
      </c>
      <c r="G88" s="210" t="str">
        <f t="shared" si="21"/>
        <v>£m</v>
      </c>
    </row>
    <row r="89" spans="1:16" hidden="1" outlineLevel="1">
      <c r="E89" s="281" t="str">
        <f>InpActive!E$55</f>
        <v>Weighted average PAYG rate - WR</v>
      </c>
      <c r="F89" s="281">
        <f>InpActive!F$55</f>
        <v>0.54800000000000004</v>
      </c>
      <c r="G89" s="281" t="str">
        <f>InpActive!G$55</f>
        <v>%</v>
      </c>
    </row>
    <row r="90" spans="1:16" hidden="1" outlineLevel="1">
      <c r="E90" s="280" t="s">
        <v>854</v>
      </c>
      <c r="F90" s="284">
        <f xml:space="preserve"> F88 * (1 - $F$89)</f>
        <v>9.0676893169583881</v>
      </c>
      <c r="G90" s="280" t="s">
        <v>147</v>
      </c>
    </row>
    <row r="92" spans="1:16" s="162" customFormat="1" ht="13.2" collapsed="1">
      <c r="A92" s="166" t="s">
        <v>747</v>
      </c>
      <c r="B92" s="166"/>
      <c r="C92" s="153"/>
      <c r="D92" s="153"/>
      <c r="E92" s="155"/>
      <c r="F92" s="156"/>
      <c r="G92" s="156"/>
      <c r="H92" s="156"/>
      <c r="I92" s="157"/>
      <c r="J92" s="157"/>
      <c r="K92" s="157"/>
      <c r="L92" s="157"/>
      <c r="M92" s="157"/>
      <c r="N92" s="157"/>
      <c r="O92" s="157"/>
      <c r="P92" s="157"/>
    </row>
    <row r="93" spans="1:16" hidden="1" outlineLevel="1"/>
    <row r="94" spans="1:16" s="141" customFormat="1" ht="13.2" hidden="1" outlineLevel="1" collapsed="1">
      <c r="C94" s="165" t="s">
        <v>825</v>
      </c>
      <c r="F94" s="167"/>
    </row>
    <row r="95" spans="1:16" s="141" customFormat="1" ht="13.2" hidden="1" outlineLevel="2">
      <c r="D95" s="165"/>
      <c r="F95" s="167"/>
    </row>
    <row r="96" spans="1:16" s="141" customFormat="1" ht="13.2" hidden="1" outlineLevel="2">
      <c r="D96" s="165" t="s">
        <v>855</v>
      </c>
      <c r="F96" s="210"/>
    </row>
    <row r="97" spans="4:16" s="141" customFormat="1" ht="13.2" hidden="1" outlineLevel="2">
      <c r="E97" s="142" t="str">
        <f>InpActive!E$90</f>
        <v>Business rates - Forecast - WN  - Real</v>
      </c>
      <c r="F97" s="186">
        <f>InpActive!F$90</f>
        <v>352.64729700196301</v>
      </c>
      <c r="G97" s="142" t="str">
        <f>InpActive!G$90</f>
        <v>£m</v>
      </c>
    </row>
    <row r="98" spans="4:16" s="141" customFormat="1" ht="13.2" hidden="1" outlineLevel="2">
      <c r="E98" s="142" t="str">
        <f>InpActive!E$79</f>
        <v>Business Rates forecast profile - WN</v>
      </c>
      <c r="F98" s="186">
        <f>InpActive!F$79</f>
        <v>0</v>
      </c>
      <c r="G98" s="142" t="str">
        <f>InpActive!G$79</f>
        <v>%</v>
      </c>
      <c r="H98" s="186">
        <f>InpActive!H$79</f>
        <v>0</v>
      </c>
      <c r="I98" s="186">
        <f>InpActive!I$79</f>
        <v>0</v>
      </c>
      <c r="J98" s="171">
        <f>InpActive!J$79</f>
        <v>0</v>
      </c>
      <c r="K98" s="171">
        <f>InpActive!K$79</f>
        <v>0.2</v>
      </c>
      <c r="L98" s="160">
        <f>InpActive!L$79</f>
        <v>0.2</v>
      </c>
      <c r="M98" s="160">
        <f>InpActive!M$79</f>
        <v>0.2</v>
      </c>
      <c r="N98" s="160">
        <f>InpActive!N$79</f>
        <v>0.2</v>
      </c>
      <c r="O98" s="160">
        <f>InpActive!O$79</f>
        <v>0.2</v>
      </c>
      <c r="P98" s="160">
        <f>InpActive!P$79</f>
        <v>0</v>
      </c>
    </row>
    <row r="99" spans="4:16" s="141" customFormat="1" ht="13.2" hidden="1" outlineLevel="2">
      <c r="E99" s="141" t="s">
        <v>856</v>
      </c>
      <c r="F99" s="210"/>
      <c r="G99" s="141" t="s">
        <v>828</v>
      </c>
      <c r="H99" s="172">
        <f xml:space="preserve"> SUM(J99:P99)</f>
        <v>352.64729700196307</v>
      </c>
      <c r="J99" s="173">
        <f t="shared" ref="J99:P99" si="22" xml:space="preserve"> J98 * $F97</f>
        <v>0</v>
      </c>
      <c r="K99" s="173">
        <f t="shared" si="22"/>
        <v>70.529459400392611</v>
      </c>
      <c r="L99" s="173">
        <f t="shared" si="22"/>
        <v>70.529459400392611</v>
      </c>
      <c r="M99" s="173">
        <f t="shared" si="22"/>
        <v>70.529459400392611</v>
      </c>
      <c r="N99" s="173">
        <f t="shared" si="22"/>
        <v>70.529459400392611</v>
      </c>
      <c r="O99" s="173">
        <f t="shared" si="22"/>
        <v>70.529459400392611</v>
      </c>
      <c r="P99" s="173">
        <f t="shared" si="22"/>
        <v>0</v>
      </c>
    </row>
    <row r="100" spans="4:16" s="141" customFormat="1" ht="13.2" hidden="1" outlineLevel="2">
      <c r="F100" s="210"/>
      <c r="I100" s="210"/>
    </row>
    <row r="101" spans="4:16" s="141" customFormat="1" ht="13.2" hidden="1" outlineLevel="2">
      <c r="E101" s="142" t="str">
        <f xml:space="preserve"> InpActive!E$93</f>
        <v>Business rates - Actual - WN - Nominal</v>
      </c>
      <c r="F101" s="186">
        <f xml:space="preserve"> InpActive!F$93</f>
        <v>0</v>
      </c>
      <c r="G101" s="142" t="str">
        <f xml:space="preserve"> InpActive!G$93</f>
        <v>£m</v>
      </c>
      <c r="H101" s="186">
        <f xml:space="preserve"> InpActive!H$93</f>
        <v>0</v>
      </c>
      <c r="I101" s="186">
        <f xml:space="preserve"> InpActive!I$93</f>
        <v>0</v>
      </c>
      <c r="J101" s="186">
        <f xml:space="preserve"> InpActive!J$93</f>
        <v>0</v>
      </c>
      <c r="K101" s="186">
        <f xml:space="preserve"> InpActive!K$93</f>
        <v>79.034000000000006</v>
      </c>
      <c r="L101" s="169">
        <f xml:space="preserve"> InpActive!L$93</f>
        <v>49.743000000000002</v>
      </c>
      <c r="M101" s="169">
        <f xml:space="preserve"> InpActive!M$93</f>
        <v>68</v>
      </c>
      <c r="N101" s="169">
        <f xml:space="preserve"> InpActive!N$93</f>
        <v>77.162179775032186</v>
      </c>
      <c r="O101" s="169">
        <f xml:space="preserve"> InpActive!O$93</f>
        <v>73.486000000000004</v>
      </c>
      <c r="P101" s="169">
        <f xml:space="preserve"> InpActive!P$93</f>
        <v>0</v>
      </c>
    </row>
    <row r="102" spans="4:16" s="141" customFormat="1" ht="13.2" hidden="1" outlineLevel="2">
      <c r="E102" s="171" t="str">
        <f>Index!E$43</f>
        <v>CPI(H): Fin year average - inflate from base year 2017-18 average - CALC</v>
      </c>
      <c r="F102" s="186">
        <f>Index!F$43</f>
        <v>0</v>
      </c>
      <c r="G102" s="171" t="str">
        <f>Index!G$43</f>
        <v>%</v>
      </c>
      <c r="H102" s="186">
        <f>Index!H$43</f>
        <v>0</v>
      </c>
      <c r="I102" s="186">
        <f>Index!I$43</f>
        <v>0</v>
      </c>
      <c r="J102" s="171">
        <f>Index!J$43</f>
        <v>1.0386214616983847</v>
      </c>
      <c r="K102" s="171">
        <f>Index!K$43</f>
        <v>1.0469374700143934</v>
      </c>
      <c r="L102" s="160">
        <f>Index!L$43</f>
        <v>1.0853990084759317</v>
      </c>
      <c r="M102" s="160">
        <f>Index!M$43</f>
        <v>1.1806332960179113</v>
      </c>
      <c r="N102" s="160">
        <f>Index!N$43</f>
        <v>1.2448259742276786</v>
      </c>
      <c r="O102" s="160">
        <f>Index!O$43</f>
        <v>1.2861826323364782</v>
      </c>
      <c r="P102" s="160">
        <f>Index!P$43</f>
        <v>1.2828506663883961</v>
      </c>
    </row>
    <row r="103" spans="4:16" s="141" customFormat="1" ht="13.2" hidden="1" outlineLevel="2">
      <c r="E103" s="141" t="s">
        <v>857</v>
      </c>
      <c r="G103" s="141" t="s">
        <v>147</v>
      </c>
      <c r="J103" s="173">
        <f xml:space="preserve"> J101 / J102</f>
        <v>0</v>
      </c>
      <c r="K103" s="173">
        <f xml:space="preserve"> K101 / K102</f>
        <v>75.49065943634001</v>
      </c>
      <c r="L103" s="173">
        <f t="shared" ref="L103" si="23" xml:space="preserve"> L101 / L102</f>
        <v>45.829229261824068</v>
      </c>
      <c r="M103" s="173">
        <f t="shared" ref="M103" si="24" xml:space="preserve"> M101 / M102</f>
        <v>57.596207246867593</v>
      </c>
      <c r="N103" s="173">
        <f t="shared" ref="N103" si="25" xml:space="preserve"> N101 / N102</f>
        <v>61.986318869113852</v>
      </c>
      <c r="O103" s="173">
        <f t="shared" ref="O103" si="26" xml:space="preserve"> O101 / O102</f>
        <v>57.134965247124669</v>
      </c>
      <c r="P103" s="173">
        <f t="shared" ref="P103" si="27" xml:space="preserve"> P101 / P102</f>
        <v>0</v>
      </c>
    </row>
    <row r="104" spans="4:16" s="141" customFormat="1" ht="13.2" hidden="1" outlineLevel="2">
      <c r="F104" s="167"/>
      <c r="H104" s="172"/>
      <c r="I104" s="210"/>
      <c r="J104" s="210"/>
      <c r="K104" s="210"/>
      <c r="L104" s="168"/>
      <c r="M104" s="168"/>
      <c r="N104" s="168"/>
      <c r="O104" s="168"/>
      <c r="P104" s="168"/>
    </row>
    <row r="105" spans="4:16" s="141" customFormat="1" ht="13.2" hidden="1" outlineLevel="2">
      <c r="D105" s="165" t="s">
        <v>858</v>
      </c>
      <c r="F105" s="167"/>
      <c r="H105" s="172"/>
      <c r="I105" s="210"/>
      <c r="J105" s="210"/>
      <c r="K105" s="210"/>
      <c r="L105" s="168"/>
      <c r="M105" s="168"/>
      <c r="N105" s="168"/>
      <c r="O105" s="168"/>
      <c r="P105" s="168"/>
    </row>
    <row r="106" spans="4:16" s="141" customFormat="1" ht="13.2" hidden="1" outlineLevel="2">
      <c r="E106" s="210" t="str">
        <f xml:space="preserve"> E$103</f>
        <v>Business rates - Outturn - WN - Real</v>
      </c>
      <c r="F106" s="210">
        <f t="shared" ref="F106:P106" si="28" xml:space="preserve"> F$103</f>
        <v>0</v>
      </c>
      <c r="G106" s="210" t="str">
        <f t="shared" si="28"/>
        <v>£m</v>
      </c>
      <c r="H106" s="210">
        <f t="shared" si="28"/>
        <v>0</v>
      </c>
      <c r="I106" s="210">
        <f t="shared" si="28"/>
        <v>0</v>
      </c>
      <c r="J106" s="210">
        <f t="shared" si="28"/>
        <v>0</v>
      </c>
      <c r="K106" s="210">
        <f t="shared" si="28"/>
        <v>75.49065943634001</v>
      </c>
      <c r="L106" s="168">
        <f t="shared" si="28"/>
        <v>45.829229261824068</v>
      </c>
      <c r="M106" s="168">
        <f t="shared" si="28"/>
        <v>57.596207246867593</v>
      </c>
      <c r="N106" s="168">
        <f t="shared" si="28"/>
        <v>61.986318869113852</v>
      </c>
      <c r="O106" s="168">
        <f t="shared" si="28"/>
        <v>57.134965247124669</v>
      </c>
      <c r="P106" s="168">
        <f t="shared" si="28"/>
        <v>0</v>
      </c>
    </row>
    <row r="107" spans="4:16" s="141" customFormat="1" ht="13.2" hidden="1" outlineLevel="2">
      <c r="E107" s="210" t="str">
        <f t="shared" ref="E107:P107" si="29" xml:space="preserve"> E$99</f>
        <v>Business rates - Forecast Profiled - WN - Real</v>
      </c>
      <c r="F107" s="210">
        <f t="shared" si="29"/>
        <v>0</v>
      </c>
      <c r="G107" s="210" t="str">
        <f t="shared" si="29"/>
        <v xml:space="preserve">£m </v>
      </c>
      <c r="H107" s="210">
        <f t="shared" si="29"/>
        <v>352.64729700196307</v>
      </c>
      <c r="I107" s="210">
        <f t="shared" si="29"/>
        <v>0</v>
      </c>
      <c r="J107" s="210">
        <f t="shared" si="29"/>
        <v>0</v>
      </c>
      <c r="K107" s="210">
        <f t="shared" si="29"/>
        <v>70.529459400392611</v>
      </c>
      <c r="L107" s="168">
        <f t="shared" si="29"/>
        <v>70.529459400392611</v>
      </c>
      <c r="M107" s="168">
        <f t="shared" si="29"/>
        <v>70.529459400392611</v>
      </c>
      <c r="N107" s="168">
        <f t="shared" si="29"/>
        <v>70.529459400392611</v>
      </c>
      <c r="O107" s="168">
        <f t="shared" si="29"/>
        <v>70.529459400392611</v>
      </c>
      <c r="P107" s="168">
        <f t="shared" si="29"/>
        <v>0</v>
      </c>
    </row>
    <row r="108" spans="4:16" s="141" customFormat="1" ht="13.2" hidden="1" outlineLevel="2">
      <c r="E108" s="141" t="s">
        <v>859</v>
      </c>
      <c r="F108" s="167"/>
      <c r="G108" s="141" t="s">
        <v>147</v>
      </c>
      <c r="H108" s="172">
        <f xml:space="preserve"> SUM(J108:P108)</f>
        <v>-54.609916940692862</v>
      </c>
      <c r="J108" s="172">
        <f t="shared" ref="J108:P108" si="30" xml:space="preserve"> J106 - J107</f>
        <v>0</v>
      </c>
      <c r="K108" s="172">
        <f t="shared" si="30"/>
        <v>4.9612000359473996</v>
      </c>
      <c r="L108" s="172">
        <f t="shared" si="30"/>
        <v>-24.700230138568543</v>
      </c>
      <c r="M108" s="172">
        <f t="shared" si="30"/>
        <v>-12.933252153525018</v>
      </c>
      <c r="N108" s="172">
        <f t="shared" si="30"/>
        <v>-8.5431405312787589</v>
      </c>
      <c r="O108" s="172">
        <f t="shared" si="30"/>
        <v>-13.394494153267942</v>
      </c>
      <c r="P108" s="172">
        <f t="shared" si="30"/>
        <v>0</v>
      </c>
    </row>
    <row r="109" spans="4:16" s="141" customFormat="1" ht="13.2" hidden="1" outlineLevel="2">
      <c r="F109" s="167"/>
      <c r="H109" s="172"/>
      <c r="J109" s="172"/>
      <c r="K109" s="172"/>
      <c r="L109" s="172"/>
      <c r="M109" s="172"/>
      <c r="N109" s="172"/>
      <c r="O109" s="172"/>
      <c r="P109" s="172"/>
    </row>
    <row r="110" spans="4:16" s="141" customFormat="1" ht="13.2" hidden="1" outlineLevel="2">
      <c r="D110" s="165" t="s">
        <v>860</v>
      </c>
      <c r="F110" s="167"/>
      <c r="J110" s="167"/>
      <c r="K110" s="167"/>
      <c r="L110" s="167"/>
      <c r="M110" s="167"/>
      <c r="N110" s="167"/>
      <c r="O110" s="167"/>
      <c r="P110" s="167"/>
    </row>
    <row r="111" spans="4:16" s="141" customFormat="1" ht="13.2" hidden="1" outlineLevel="2">
      <c r="E111" s="141" t="str">
        <f t="shared" ref="E111:P111" si="31" xml:space="preserve"> E$108</f>
        <v>Variance between forecast and outturn business rates - WN - Real</v>
      </c>
      <c r="F111" s="210">
        <f t="shared" si="31"/>
        <v>0</v>
      </c>
      <c r="G111" s="141" t="str">
        <f t="shared" si="31"/>
        <v>£m</v>
      </c>
      <c r="H111" s="172">
        <f t="shared" si="31"/>
        <v>-54.609916940692862</v>
      </c>
      <c r="I111" s="210">
        <f t="shared" si="31"/>
        <v>0</v>
      </c>
      <c r="J111" s="172">
        <f t="shared" si="31"/>
        <v>0</v>
      </c>
      <c r="K111" s="172">
        <f t="shared" si="31"/>
        <v>4.9612000359473996</v>
      </c>
      <c r="L111" s="172">
        <f t="shared" si="31"/>
        <v>-24.700230138568543</v>
      </c>
      <c r="M111" s="172">
        <f t="shared" si="31"/>
        <v>-12.933252153525018</v>
      </c>
      <c r="N111" s="172">
        <f t="shared" si="31"/>
        <v>-8.5431405312787589</v>
      </c>
      <c r="O111" s="172">
        <f t="shared" si="31"/>
        <v>-13.394494153267942</v>
      </c>
      <c r="P111" s="172">
        <f t="shared" si="31"/>
        <v>0</v>
      </c>
    </row>
    <row r="112" spans="4:16" s="141" customFormat="1" ht="13.2" hidden="1" outlineLevel="2">
      <c r="E112" s="186" t="str">
        <f xml:space="preserve"> 'Cost sharing calculations'!E$304</f>
        <v>Time value of money factor - WN</v>
      </c>
      <c r="F112" s="186">
        <f xml:space="preserve"> 'Cost sharing calculations'!F$304</f>
        <v>0</v>
      </c>
      <c r="G112" s="186" t="str">
        <f xml:space="preserve"> 'Cost sharing calculations'!G$304</f>
        <v>Factor</v>
      </c>
      <c r="H112" s="186">
        <f xml:space="preserve"> 'Cost sharing calculations'!H$304</f>
        <v>0</v>
      </c>
      <c r="I112" s="186">
        <f xml:space="preserve"> 'Cost sharing calculations'!I$304</f>
        <v>0</v>
      </c>
      <c r="J112" s="186">
        <f xml:space="preserve"> 'Cost sharing calculations'!J$304</f>
        <v>1</v>
      </c>
      <c r="K112" s="186">
        <f xml:space="preserve"> 'Cost sharing calculations'!K$304</f>
        <v>1.122016155346969</v>
      </c>
      <c r="L112" s="169">
        <f xml:space="preserve"> 'Cost sharing calculations'!L$304</f>
        <v>1.0901828170879997</v>
      </c>
      <c r="M112" s="169">
        <f xml:space="preserve"> 'Cost sharing calculations'!M$304</f>
        <v>1.0592526399999997</v>
      </c>
      <c r="N112" s="169">
        <f xml:space="preserve"> 'Cost sharing calculations'!N$304</f>
        <v>1.0291999999999999</v>
      </c>
      <c r="O112" s="169">
        <f xml:space="preserve"> 'Cost sharing calculations'!O$304</f>
        <v>1</v>
      </c>
      <c r="P112" s="169">
        <f xml:space="preserve"> 'Cost sharing calculations'!P$304</f>
        <v>1</v>
      </c>
    </row>
    <row r="113" spans="4:16" s="141" customFormat="1" ht="13.2" hidden="1" outlineLevel="2">
      <c r="E113" s="141" t="s">
        <v>861</v>
      </c>
      <c r="F113" s="167"/>
      <c r="G113" s="141" t="s">
        <v>147</v>
      </c>
      <c r="H113" s="172">
        <f xml:space="preserve"> SUM(J113:P113)</f>
        <v>-57.247895760412717</v>
      </c>
      <c r="I113" s="210"/>
      <c r="J113" s="167">
        <f t="shared" ref="J113:P113" si="32" xml:space="preserve"> J111 * J112</f>
        <v>0</v>
      </c>
      <c r="K113" s="167">
        <f t="shared" si="32"/>
        <v>5.5665465902409457</v>
      </c>
      <c r="L113" s="167">
        <f t="shared" si="32"/>
        <v>-26.927766475186566</v>
      </c>
      <c r="M113" s="167">
        <f t="shared" si="32"/>
        <v>-13.699581487407057</v>
      </c>
      <c r="N113" s="167">
        <f t="shared" si="32"/>
        <v>-8.7926002347920971</v>
      </c>
      <c r="O113" s="167">
        <f t="shared" si="32"/>
        <v>-13.394494153267942</v>
      </c>
      <c r="P113" s="167">
        <f t="shared" si="32"/>
        <v>0</v>
      </c>
    </row>
    <row r="114" spans="4:16" s="141" customFormat="1" ht="13.2" hidden="1" outlineLevel="2">
      <c r="E114" s="141" t="s">
        <v>862</v>
      </c>
      <c r="F114" s="172">
        <f xml:space="preserve"> H$113</f>
        <v>-57.247895760412717</v>
      </c>
      <c r="G114" s="141" t="s">
        <v>147</v>
      </c>
    </row>
    <row r="115" spans="4:16" s="141" customFormat="1" ht="13.2" hidden="1" outlineLevel="2">
      <c r="F115" s="172"/>
    </row>
    <row r="116" spans="4:16" s="141" customFormat="1" ht="13.2" hidden="1" outlineLevel="2">
      <c r="D116" s="165" t="s">
        <v>835</v>
      </c>
      <c r="F116" s="167"/>
      <c r="H116" s="172"/>
      <c r="I116" s="210"/>
      <c r="J116" s="210"/>
      <c r="K116" s="210"/>
      <c r="L116" s="168"/>
      <c r="M116" s="168"/>
      <c r="N116" s="168"/>
      <c r="O116" s="168"/>
      <c r="P116" s="168"/>
    </row>
    <row r="117" spans="4:16" s="141" customFormat="1" ht="13.2" hidden="1" outlineLevel="2">
      <c r="E117" s="142" t="str">
        <f xml:space="preserve"> InpActive!E$280</f>
        <v>Cost sharing rates Business rates - Overperformance</v>
      </c>
      <c r="F117" s="171">
        <f xml:space="preserve"> InpActive!F$280</f>
        <v>0.25</v>
      </c>
      <c r="G117" s="142" t="str">
        <f xml:space="preserve"> InpActive!G$280</f>
        <v>%</v>
      </c>
    </row>
    <row r="118" spans="4:16" s="141" customFormat="1" ht="13.2" hidden="1" outlineLevel="2">
      <c r="E118" s="172" t="str">
        <f>E$114</f>
        <v>Adjustment for business rates for cost sharing - WN - Real</v>
      </c>
      <c r="F118" s="172">
        <f>F$114</f>
        <v>-57.247895760412717</v>
      </c>
      <c r="G118" s="172" t="str">
        <f>G$114</f>
        <v>£m</v>
      </c>
    </row>
    <row r="119" spans="4:16" s="141" customFormat="1" ht="13.2" hidden="1" outlineLevel="2">
      <c r="E119" s="141" t="s">
        <v>863</v>
      </c>
      <c r="F119" s="172">
        <f xml:space="preserve"> IF( F118 &lt; 0, $F$118 *  (1 - F117), 0)</f>
        <v>-42.935921820309538</v>
      </c>
      <c r="G119" s="173" t="s">
        <v>147</v>
      </c>
    </row>
    <row r="120" spans="4:16" s="141" customFormat="1" ht="13.2" hidden="1" outlineLevel="2">
      <c r="F120" s="282"/>
    </row>
    <row r="121" spans="4:16" s="141" customFormat="1" ht="13.2" hidden="1" outlineLevel="2">
      <c r="E121" s="142" t="str">
        <f xml:space="preserve"> InpActive!E$281</f>
        <v>Cost sharing rates Business rates - Underperformance</v>
      </c>
      <c r="F121" s="171">
        <f xml:space="preserve"> InpActive!F$281</f>
        <v>0.25</v>
      </c>
      <c r="G121" s="142" t="str">
        <f xml:space="preserve"> InpActive!G$281</f>
        <v>%</v>
      </c>
    </row>
    <row r="122" spans="4:16" s="141" customFormat="1" ht="13.2" hidden="1" outlineLevel="2">
      <c r="E122" s="172" t="str">
        <f>E$114</f>
        <v>Adjustment for business rates for cost sharing - WN - Real</v>
      </c>
      <c r="F122" s="172">
        <f>F$114</f>
        <v>-57.247895760412717</v>
      </c>
      <c r="G122" s="172" t="str">
        <f>G$114</f>
        <v>£m</v>
      </c>
    </row>
    <row r="123" spans="4:16" s="141" customFormat="1" ht="13.2" hidden="1" outlineLevel="2">
      <c r="E123" s="141" t="s">
        <v>864</v>
      </c>
      <c r="F123" s="172">
        <f xml:space="preserve"> IF( F122 &gt; 0, $F$122 *  (1 -F121), 0)</f>
        <v>0</v>
      </c>
      <c r="G123" s="173" t="s">
        <v>147</v>
      </c>
    </row>
    <row r="124" spans="4:16" s="141" customFormat="1" ht="13.2" hidden="1" outlineLevel="2">
      <c r="F124" s="282"/>
    </row>
    <row r="125" spans="4:16" s="141" customFormat="1" ht="13.2" hidden="1" outlineLevel="2">
      <c r="E125" s="141" t="str">
        <f>E$119</f>
        <v>Business Rates Outperformance Adjustment - WN - Real</v>
      </c>
      <c r="F125" s="172">
        <f>F$119</f>
        <v>-42.935921820309538</v>
      </c>
      <c r="G125" s="141" t="str">
        <f>G$119</f>
        <v>£m</v>
      </c>
    </row>
    <row r="126" spans="4:16" s="141" customFormat="1" ht="13.2" hidden="1" outlineLevel="2">
      <c r="E126" s="141" t="str">
        <f>E$123</f>
        <v>Business Rates Underperformance Adjustment - WN - Real</v>
      </c>
      <c r="F126" s="172">
        <f>F$123</f>
        <v>0</v>
      </c>
      <c r="G126" s="141" t="str">
        <f>G$123</f>
        <v>£m</v>
      </c>
    </row>
    <row r="127" spans="4:16" s="141" customFormat="1" ht="13.2" hidden="1" outlineLevel="2">
      <c r="E127" s="143" t="s">
        <v>865</v>
      </c>
      <c r="F127" s="305">
        <f xml:space="preserve"> IF(F125 &lt;&gt; 0, F125, F126)</f>
        <v>-42.935921820309538</v>
      </c>
      <c r="G127" s="143" t="s">
        <v>147</v>
      </c>
    </row>
    <row r="128" spans="4:16" s="141" customFormat="1" ht="13.2" hidden="1" outlineLevel="1">
      <c r="E128" s="280"/>
      <c r="F128" s="283"/>
      <c r="G128" s="280"/>
    </row>
    <row r="129" spans="3:16" s="141" customFormat="1" ht="13.2" hidden="1" outlineLevel="1" collapsed="1">
      <c r="C129" s="165" t="s">
        <v>866</v>
      </c>
      <c r="E129" s="280"/>
      <c r="F129" s="283"/>
      <c r="G129" s="280"/>
    </row>
    <row r="130" spans="3:16" s="141" customFormat="1" ht="13.2" hidden="1" outlineLevel="2">
      <c r="C130" s="165"/>
      <c r="E130" s="280"/>
      <c r="F130" s="283"/>
      <c r="G130" s="280"/>
    </row>
    <row r="131" spans="3:16" s="141" customFormat="1" ht="13.2" hidden="1" outlineLevel="2">
      <c r="D131" s="165" t="s">
        <v>867</v>
      </c>
      <c r="F131" s="210"/>
    </row>
    <row r="132" spans="3:16" s="141" customFormat="1" ht="13.2" hidden="1" outlineLevel="2">
      <c r="E132" s="169" t="str">
        <f>InpActive!E$91</f>
        <v>Abstraction charges - Forecast - WN - Real</v>
      </c>
      <c r="F132" s="169">
        <f>InpActive!F$91</f>
        <v>0.38330565983781401</v>
      </c>
      <c r="G132" s="169" t="str">
        <f>InpActive!G$91</f>
        <v>£m</v>
      </c>
    </row>
    <row r="133" spans="3:16" s="141" customFormat="1" ht="13.2" hidden="1" outlineLevel="2">
      <c r="E133" s="274" t="str">
        <f>InpActive!E$80</f>
        <v>Abstraction Charges forecast profile - WN</v>
      </c>
      <c r="F133" s="274">
        <f>InpActive!F$80</f>
        <v>0</v>
      </c>
      <c r="G133" s="274" t="str">
        <f>InpActive!G$80</f>
        <v>%</v>
      </c>
      <c r="H133" s="274">
        <f>InpActive!H$80</f>
        <v>0</v>
      </c>
      <c r="I133" s="274">
        <f>InpActive!I$80</f>
        <v>0</v>
      </c>
      <c r="J133" s="274">
        <f>InpActive!J$80</f>
        <v>0</v>
      </c>
      <c r="K133" s="274">
        <f>InpActive!K$80</f>
        <v>0.2</v>
      </c>
      <c r="L133" s="274">
        <f>InpActive!L$80</f>
        <v>0.2</v>
      </c>
      <c r="M133" s="274">
        <f>InpActive!M$80</f>
        <v>0.2</v>
      </c>
      <c r="N133" s="274">
        <f>InpActive!N$80</f>
        <v>0.2</v>
      </c>
      <c r="O133" s="274">
        <f>InpActive!O$80</f>
        <v>0.2</v>
      </c>
      <c r="P133" s="274">
        <f>InpActive!P$80</f>
        <v>0</v>
      </c>
    </row>
    <row r="134" spans="3:16" s="141" customFormat="1" ht="13.2" hidden="1" outlineLevel="2">
      <c r="E134" s="141" t="s">
        <v>868</v>
      </c>
      <c r="F134" s="210"/>
      <c r="G134" s="141" t="s">
        <v>828</v>
      </c>
      <c r="H134" s="172">
        <f xml:space="preserve"> SUM(J134:P134)</f>
        <v>0.38330565983781401</v>
      </c>
      <c r="J134" s="173">
        <f t="shared" ref="J134:P134" si="33" xml:space="preserve"> J133 * $F132</f>
        <v>0</v>
      </c>
      <c r="K134" s="173">
        <f t="shared" si="33"/>
        <v>7.6661131967562801E-2</v>
      </c>
      <c r="L134" s="173">
        <f t="shared" si="33"/>
        <v>7.6661131967562801E-2</v>
      </c>
      <c r="M134" s="173">
        <f t="shared" si="33"/>
        <v>7.6661131967562801E-2</v>
      </c>
      <c r="N134" s="173">
        <f t="shared" si="33"/>
        <v>7.6661131967562801E-2</v>
      </c>
      <c r="O134" s="173">
        <f t="shared" si="33"/>
        <v>7.6661131967562801E-2</v>
      </c>
      <c r="P134" s="173">
        <f t="shared" si="33"/>
        <v>0</v>
      </c>
    </row>
    <row r="135" spans="3:16" s="141" customFormat="1" ht="13.2" hidden="1" outlineLevel="2">
      <c r="F135" s="214"/>
      <c r="H135" s="172"/>
      <c r="I135" s="168"/>
      <c r="J135" s="168"/>
      <c r="K135" s="168"/>
      <c r="L135" s="168"/>
      <c r="M135" s="168"/>
      <c r="N135" s="168"/>
      <c r="O135" s="168"/>
      <c r="P135" s="168"/>
    </row>
    <row r="136" spans="3:16" s="141" customFormat="1" ht="13.2" hidden="1" outlineLevel="2">
      <c r="E136" s="169" t="str">
        <f>InpActive!E94</f>
        <v>Abstraction charges - Actual - WN - Nominal</v>
      </c>
      <c r="F136" s="169">
        <f>InpActive!F94</f>
        <v>0</v>
      </c>
      <c r="G136" s="169" t="str">
        <f>InpActive!G94</f>
        <v>£m</v>
      </c>
      <c r="H136" s="169">
        <f>InpActive!H94</f>
        <v>0</v>
      </c>
      <c r="I136" s="169">
        <f>InpActive!I94</f>
        <v>0</v>
      </c>
      <c r="J136" s="169">
        <f>InpActive!J94</f>
        <v>0</v>
      </c>
      <c r="K136" s="169">
        <f>InpActive!K94</f>
        <v>0</v>
      </c>
      <c r="L136" s="169">
        <f>InpActive!L94</f>
        <v>0</v>
      </c>
      <c r="M136" s="169">
        <f>InpActive!M94</f>
        <v>0</v>
      </c>
      <c r="N136" s="169">
        <f>InpActive!N94</f>
        <v>0</v>
      </c>
      <c r="O136" s="169">
        <f>InpActive!O94</f>
        <v>0</v>
      </c>
      <c r="P136" s="169">
        <f>InpActive!P94</f>
        <v>0</v>
      </c>
    </row>
    <row r="137" spans="3:16" s="141" customFormat="1" ht="13.2" hidden="1" outlineLevel="2">
      <c r="E137" s="171" t="str">
        <f>Index!E$43</f>
        <v>CPI(H): Fin year average - inflate from base year 2017-18 average - CALC</v>
      </c>
      <c r="F137" s="186">
        <f>Index!F$43</f>
        <v>0</v>
      </c>
      <c r="G137" s="171" t="str">
        <f>Index!G$43</f>
        <v>%</v>
      </c>
      <c r="H137" s="186">
        <f>Index!H$43</f>
        <v>0</v>
      </c>
      <c r="I137" s="169">
        <f>Index!I$43</f>
        <v>0</v>
      </c>
      <c r="J137" s="160">
        <f>Index!J$43</f>
        <v>1.0386214616983847</v>
      </c>
      <c r="K137" s="160">
        <f>Index!K$43</f>
        <v>1.0469374700143934</v>
      </c>
      <c r="L137" s="160">
        <f>Index!L$43</f>
        <v>1.0853990084759317</v>
      </c>
      <c r="M137" s="160">
        <f>Index!M$43</f>
        <v>1.1806332960179113</v>
      </c>
      <c r="N137" s="160">
        <f>Index!N$43</f>
        <v>1.2448259742276786</v>
      </c>
      <c r="O137" s="160">
        <f>Index!O$43</f>
        <v>1.2861826323364782</v>
      </c>
      <c r="P137" s="160">
        <f>Index!P$43</f>
        <v>1.2828506663883961</v>
      </c>
    </row>
    <row r="138" spans="3:16" s="141" customFormat="1" ht="13.2" hidden="1" outlineLevel="2">
      <c r="E138" s="141" t="s">
        <v>869</v>
      </c>
      <c r="G138" s="141" t="s">
        <v>147</v>
      </c>
      <c r="J138" s="173">
        <f xml:space="preserve"> J136 / J137</f>
        <v>0</v>
      </c>
      <c r="K138" s="173">
        <f xml:space="preserve"> K136 / K137</f>
        <v>0</v>
      </c>
      <c r="L138" s="173">
        <f t="shared" ref="L138:P138" si="34" xml:space="preserve"> L136 / L137</f>
        <v>0</v>
      </c>
      <c r="M138" s="173">
        <f t="shared" si="34"/>
        <v>0</v>
      </c>
      <c r="N138" s="173">
        <f t="shared" si="34"/>
        <v>0</v>
      </c>
      <c r="O138" s="173">
        <f t="shared" si="34"/>
        <v>0</v>
      </c>
      <c r="P138" s="173">
        <f t="shared" si="34"/>
        <v>0</v>
      </c>
    </row>
    <row r="139" spans="3:16" s="141" customFormat="1" ht="13.2" hidden="1" outlineLevel="2">
      <c r="F139" s="167"/>
      <c r="J139" s="167"/>
      <c r="K139" s="167"/>
      <c r="L139" s="167"/>
      <c r="M139" s="167"/>
      <c r="N139" s="167"/>
      <c r="O139" s="167"/>
      <c r="P139" s="167"/>
    </row>
    <row r="140" spans="3:16" s="141" customFormat="1" ht="13.2" hidden="1" outlineLevel="2">
      <c r="D140" s="165" t="s">
        <v>843</v>
      </c>
      <c r="F140" s="167"/>
      <c r="J140" s="167"/>
      <c r="K140" s="167"/>
      <c r="L140" s="167"/>
      <c r="M140" s="167"/>
      <c r="N140" s="167"/>
      <c r="O140" s="167"/>
      <c r="P140" s="167"/>
    </row>
    <row r="141" spans="3:16" s="141" customFormat="1" ht="13.2" hidden="1" outlineLevel="2">
      <c r="E141" s="210" t="str">
        <f xml:space="preserve"> E$138</f>
        <v>Abstraction charges - Outturn - WN - Real</v>
      </c>
      <c r="F141" s="210">
        <f t="shared" ref="F141:P141" si="35" xml:space="preserve"> F$138</f>
        <v>0</v>
      </c>
      <c r="G141" s="210" t="str">
        <f t="shared" si="35"/>
        <v>£m</v>
      </c>
      <c r="H141" s="210">
        <f t="shared" si="35"/>
        <v>0</v>
      </c>
      <c r="I141" s="210">
        <f t="shared" si="35"/>
        <v>0</v>
      </c>
      <c r="J141" s="210">
        <f t="shared" si="35"/>
        <v>0</v>
      </c>
      <c r="K141" s="210">
        <f t="shared" si="35"/>
        <v>0</v>
      </c>
      <c r="L141" s="210">
        <f t="shared" si="35"/>
        <v>0</v>
      </c>
      <c r="M141" s="210">
        <f t="shared" si="35"/>
        <v>0</v>
      </c>
      <c r="N141" s="210">
        <f t="shared" si="35"/>
        <v>0</v>
      </c>
      <c r="O141" s="210">
        <f t="shared" si="35"/>
        <v>0</v>
      </c>
      <c r="P141" s="210">
        <f t="shared" si="35"/>
        <v>0</v>
      </c>
    </row>
    <row r="142" spans="3:16" s="141" customFormat="1" ht="13.2" hidden="1" outlineLevel="2">
      <c r="E142" s="168" t="str">
        <f xml:space="preserve"> E$134</f>
        <v>Abstraction charges - Forecast Profiled - WN - Real</v>
      </c>
      <c r="F142" s="168">
        <f t="shared" ref="F142:P142" si="36" xml:space="preserve"> F$134</f>
        <v>0</v>
      </c>
      <c r="G142" s="168" t="str">
        <f t="shared" si="36"/>
        <v xml:space="preserve">£m </v>
      </c>
      <c r="H142" s="168">
        <f t="shared" si="36"/>
        <v>0.38330565983781401</v>
      </c>
      <c r="I142" s="168">
        <f t="shared" si="36"/>
        <v>0</v>
      </c>
      <c r="J142" s="168">
        <f t="shared" si="36"/>
        <v>0</v>
      </c>
      <c r="K142" s="168">
        <f t="shared" si="36"/>
        <v>7.6661131967562801E-2</v>
      </c>
      <c r="L142" s="168">
        <f t="shared" si="36"/>
        <v>7.6661131967562801E-2</v>
      </c>
      <c r="M142" s="168">
        <f t="shared" si="36"/>
        <v>7.6661131967562801E-2</v>
      </c>
      <c r="N142" s="168">
        <f t="shared" si="36"/>
        <v>7.6661131967562801E-2</v>
      </c>
      <c r="O142" s="168">
        <f t="shared" si="36"/>
        <v>7.6661131967562801E-2</v>
      </c>
      <c r="P142" s="168">
        <f t="shared" si="36"/>
        <v>0</v>
      </c>
    </row>
    <row r="143" spans="3:16" s="141" customFormat="1" ht="13.2" hidden="1" outlineLevel="2">
      <c r="E143" s="141" t="s">
        <v>844</v>
      </c>
      <c r="F143" s="167"/>
      <c r="G143" s="141" t="s">
        <v>147</v>
      </c>
      <c r="H143" s="172">
        <f xml:space="preserve"> SUM(J143:P143)</f>
        <v>-0.38330565983781401</v>
      </c>
      <c r="J143" s="172">
        <f t="shared" ref="J143:P143" si="37" xml:space="preserve"> J141 - J142</f>
        <v>0</v>
      </c>
      <c r="K143" s="172">
        <f t="shared" si="37"/>
        <v>-7.6661131967562801E-2</v>
      </c>
      <c r="L143" s="172">
        <f t="shared" si="37"/>
        <v>-7.6661131967562801E-2</v>
      </c>
      <c r="M143" s="172">
        <f t="shared" si="37"/>
        <v>-7.6661131967562801E-2</v>
      </c>
      <c r="N143" s="172">
        <f t="shared" si="37"/>
        <v>-7.6661131967562801E-2</v>
      </c>
      <c r="O143" s="172">
        <f t="shared" si="37"/>
        <v>-7.6661131967562801E-2</v>
      </c>
      <c r="P143" s="172">
        <f t="shared" si="37"/>
        <v>0</v>
      </c>
    </row>
    <row r="144" spans="3:16" s="141" customFormat="1" ht="13.2" hidden="1" outlineLevel="2">
      <c r="F144" s="167"/>
      <c r="H144" s="172"/>
      <c r="J144" s="172"/>
      <c r="K144" s="172"/>
      <c r="L144" s="172"/>
      <c r="M144" s="172"/>
      <c r="N144" s="172"/>
      <c r="O144" s="172"/>
      <c r="P144" s="172"/>
    </row>
    <row r="145" spans="4:16" s="141" customFormat="1" ht="13.2" hidden="1" outlineLevel="2">
      <c r="D145" s="165" t="s">
        <v>845</v>
      </c>
      <c r="F145" s="167"/>
      <c r="J145" s="167"/>
      <c r="K145" s="167"/>
      <c r="L145" s="167"/>
      <c r="M145" s="167"/>
      <c r="N145" s="167"/>
      <c r="O145" s="167"/>
      <c r="P145" s="167"/>
    </row>
    <row r="146" spans="4:16" s="141" customFormat="1" ht="13.2" hidden="1" outlineLevel="2">
      <c r="E146" s="168" t="str">
        <f xml:space="preserve"> E$143</f>
        <v>Variance between forecast and outturn abstraction charges - WR - Real</v>
      </c>
      <c r="F146" s="168">
        <f t="shared" ref="F146:P146" si="38" xml:space="preserve"> F$143</f>
        <v>0</v>
      </c>
      <c r="G146" s="168" t="str">
        <f t="shared" si="38"/>
        <v>£m</v>
      </c>
      <c r="H146" s="168">
        <f t="shared" si="38"/>
        <v>-0.38330565983781401</v>
      </c>
      <c r="I146" s="168">
        <f t="shared" si="38"/>
        <v>0</v>
      </c>
      <c r="J146" s="168">
        <f t="shared" si="38"/>
        <v>0</v>
      </c>
      <c r="K146" s="168">
        <f t="shared" si="38"/>
        <v>-7.6661131967562801E-2</v>
      </c>
      <c r="L146" s="168">
        <f t="shared" si="38"/>
        <v>-7.6661131967562801E-2</v>
      </c>
      <c r="M146" s="168">
        <f t="shared" si="38"/>
        <v>-7.6661131967562801E-2</v>
      </c>
      <c r="N146" s="168">
        <f t="shared" si="38"/>
        <v>-7.6661131967562801E-2</v>
      </c>
      <c r="O146" s="168">
        <f t="shared" si="38"/>
        <v>-7.6661131967562801E-2</v>
      </c>
      <c r="P146" s="168">
        <f t="shared" si="38"/>
        <v>0</v>
      </c>
    </row>
    <row r="147" spans="4:16" s="141" customFormat="1" ht="13.2" hidden="1" outlineLevel="2">
      <c r="E147" s="186" t="str">
        <f xml:space="preserve"> 'Cost sharing calculations'!E$304</f>
        <v>Time value of money factor - WN</v>
      </c>
      <c r="F147" s="186">
        <f xml:space="preserve"> 'Cost sharing calculations'!F$304</f>
        <v>0</v>
      </c>
      <c r="G147" s="186" t="str">
        <f xml:space="preserve"> 'Cost sharing calculations'!G$304</f>
        <v>Factor</v>
      </c>
      <c r="H147" s="186">
        <f xml:space="preserve"> 'Cost sharing calculations'!H$304</f>
        <v>0</v>
      </c>
      <c r="I147" s="186">
        <f xml:space="preserve"> 'Cost sharing calculations'!I$304</f>
        <v>0</v>
      </c>
      <c r="J147" s="186">
        <f xml:space="preserve"> 'Cost sharing calculations'!J$304</f>
        <v>1</v>
      </c>
      <c r="K147" s="186">
        <f xml:space="preserve"> 'Cost sharing calculations'!K$304</f>
        <v>1.122016155346969</v>
      </c>
      <c r="L147" s="169">
        <f xml:space="preserve"> 'Cost sharing calculations'!L$304</f>
        <v>1.0901828170879997</v>
      </c>
      <c r="M147" s="169">
        <f xml:space="preserve"> 'Cost sharing calculations'!M$304</f>
        <v>1.0592526399999997</v>
      </c>
      <c r="N147" s="169">
        <f xml:space="preserve"> 'Cost sharing calculations'!N$304</f>
        <v>1.0291999999999999</v>
      </c>
      <c r="O147" s="169">
        <f xml:space="preserve"> 'Cost sharing calculations'!O$304</f>
        <v>1</v>
      </c>
      <c r="P147" s="169">
        <f xml:space="preserve"> 'Cost sharing calculations'!P$304</f>
        <v>1</v>
      </c>
    </row>
    <row r="148" spans="4:16" s="141" customFormat="1" ht="13.2" hidden="1" outlineLevel="2">
      <c r="E148" s="141" t="s">
        <v>870</v>
      </c>
      <c r="F148" s="167"/>
      <c r="G148" s="141" t="s">
        <v>147</v>
      </c>
      <c r="H148" s="172">
        <f xml:space="preserve"> SUM(J148:P148)</f>
        <v>-0.40635395277495162</v>
      </c>
      <c r="J148" s="167">
        <f t="shared" ref="J148:P148" si="39" xml:space="preserve"> J146 * J147</f>
        <v>0</v>
      </c>
      <c r="K148" s="167">
        <f t="shared" si="39"/>
        <v>-8.6015028554791428E-2</v>
      </c>
      <c r="L148" s="167">
        <f t="shared" si="39"/>
        <v>-8.3574648809552524E-2</v>
      </c>
      <c r="M148" s="167">
        <f t="shared" si="39"/>
        <v>-8.1203506422029267E-2</v>
      </c>
      <c r="N148" s="167">
        <f t="shared" si="39"/>
        <v>-7.8899637021015628E-2</v>
      </c>
      <c r="O148" s="167">
        <f t="shared" si="39"/>
        <v>-7.6661131967562801E-2</v>
      </c>
      <c r="P148" s="167">
        <f t="shared" si="39"/>
        <v>0</v>
      </c>
    </row>
    <row r="149" spans="4:16" s="141" customFormat="1" ht="13.2" hidden="1" outlineLevel="2">
      <c r="E149" s="141" t="s">
        <v>871</v>
      </c>
      <c r="F149" s="172">
        <f xml:space="preserve"> H$148</f>
        <v>-0.40635395277495162</v>
      </c>
      <c r="G149" s="141" t="s">
        <v>147</v>
      </c>
    </row>
    <row r="150" spans="4:16" s="141" customFormat="1" ht="13.2" hidden="1" outlineLevel="2">
      <c r="F150" s="172"/>
    </row>
    <row r="151" spans="4:16" s="141" customFormat="1" ht="13.2" hidden="1" outlineLevel="2">
      <c r="D151" s="165" t="s">
        <v>848</v>
      </c>
    </row>
    <row r="152" spans="4:16" s="141" customFormat="1" ht="13.2" hidden="1" outlineLevel="2">
      <c r="E152" s="274" t="str">
        <f xml:space="preserve"> InpActive!E$282</f>
        <v>Cost sharing rates Abstraction - Overperformance</v>
      </c>
      <c r="F152" s="274">
        <f xml:space="preserve"> InpActive!F$282</f>
        <v>0.25</v>
      </c>
      <c r="G152" s="274" t="str">
        <f xml:space="preserve"> InpActive!G$282</f>
        <v>%</v>
      </c>
    </row>
    <row r="153" spans="4:16" s="141" customFormat="1" ht="13.2" hidden="1" outlineLevel="2">
      <c r="E153" s="168" t="str">
        <f>E$149</f>
        <v>Adjustment for abstraction charges - WN - Real</v>
      </c>
      <c r="F153" s="168">
        <f t="shared" ref="F153:G153" si="40">F$149</f>
        <v>-0.40635395277495162</v>
      </c>
      <c r="G153" s="168" t="str">
        <f t="shared" si="40"/>
        <v>£m</v>
      </c>
    </row>
    <row r="154" spans="4:16" s="141" customFormat="1" ht="13.2" hidden="1" outlineLevel="2">
      <c r="E154" s="141" t="s">
        <v>872</v>
      </c>
      <c r="F154" s="214">
        <f xml:space="preserve"> IF( F153 &lt; 0, $F$153 *  (1 - F152), 0)</f>
        <v>-0.30476546458121373</v>
      </c>
      <c r="G154" s="173" t="s">
        <v>147</v>
      </c>
    </row>
    <row r="155" spans="4:16" s="141" customFormat="1" ht="13.2" hidden="1" outlineLevel="2">
      <c r="F155" s="282"/>
    </row>
    <row r="156" spans="4:16" s="141" customFormat="1" ht="13.2" hidden="1" outlineLevel="2">
      <c r="E156" s="274" t="str">
        <f xml:space="preserve"> InpActive!E$283</f>
        <v>Cost sharing rates Abstraction - Underperformance</v>
      </c>
      <c r="F156" s="274">
        <f xml:space="preserve"> InpActive!F$283</f>
        <v>0.25</v>
      </c>
      <c r="G156" s="274" t="str">
        <f xml:space="preserve"> InpActive!G$283</f>
        <v>%</v>
      </c>
    </row>
    <row r="157" spans="4:16" s="141" customFormat="1" ht="13.2" hidden="1" outlineLevel="2">
      <c r="E157" s="168" t="str">
        <f>E$149</f>
        <v>Adjustment for abstraction charges - WN - Real</v>
      </c>
      <c r="F157" s="168">
        <f t="shared" ref="F157:G157" si="41">F$149</f>
        <v>-0.40635395277495162</v>
      </c>
      <c r="G157" s="168" t="str">
        <f t="shared" si="41"/>
        <v>£m</v>
      </c>
    </row>
    <row r="158" spans="4:16" s="141" customFormat="1" ht="13.2" hidden="1" outlineLevel="2">
      <c r="E158" s="141" t="s">
        <v>873</v>
      </c>
      <c r="F158" s="172">
        <f xml:space="preserve"> IF( F157 &gt; 0, $F$157 *  (1 - F156), 0)</f>
        <v>0</v>
      </c>
      <c r="G158" s="173" t="s">
        <v>147</v>
      </c>
    </row>
    <row r="159" spans="4:16" s="141" customFormat="1" ht="13.2" hidden="1" outlineLevel="2">
      <c r="F159" s="282"/>
    </row>
    <row r="160" spans="4:16" s="141" customFormat="1" ht="13.2" hidden="1" outlineLevel="2">
      <c r="E160" s="196" t="str">
        <f>E$154</f>
        <v>Abstraction charges Outperformance Adjustment - WN - Real</v>
      </c>
      <c r="F160" s="196">
        <f t="shared" ref="F160:G160" si="42">F$154</f>
        <v>-0.30476546458121373</v>
      </c>
      <c r="G160" s="196" t="str">
        <f t="shared" si="42"/>
        <v>£m</v>
      </c>
    </row>
    <row r="161" spans="1:16" s="141" customFormat="1" ht="13.2" hidden="1" outlineLevel="2">
      <c r="E161" s="168" t="str">
        <f>E$158</f>
        <v>Abstraction charges Underperformance Adjustment - WN - Real</v>
      </c>
      <c r="F161" s="168">
        <f t="shared" ref="F161:G161" si="43">F$158</f>
        <v>0</v>
      </c>
      <c r="G161" s="168" t="str">
        <f t="shared" si="43"/>
        <v>£m</v>
      </c>
    </row>
    <row r="162" spans="1:16" s="141" customFormat="1" ht="13.2" hidden="1" outlineLevel="2">
      <c r="E162" s="196" t="s">
        <v>874</v>
      </c>
      <c r="F162" s="196">
        <f xml:space="preserve"> IF(F160 &lt;&gt; 0, F160, F161)</f>
        <v>-0.30476546458121373</v>
      </c>
      <c r="G162" s="196" t="s">
        <v>147</v>
      </c>
    </row>
    <row r="163" spans="1:16" s="141" customFormat="1" ht="13.2" hidden="1" outlineLevel="1">
      <c r="E163" s="280"/>
      <c r="F163" s="283"/>
      <c r="G163" s="280"/>
    </row>
    <row r="164" spans="1:16" s="141" customFormat="1" ht="13.2" hidden="1" outlineLevel="1">
      <c r="E164" s="196" t="str">
        <f>E127</f>
        <v>Active adjustment for business rates uncertainty mechanism - WN - Real</v>
      </c>
      <c r="F164" s="196">
        <f t="shared" ref="F164:G164" si="44">F127</f>
        <v>-42.935921820309538</v>
      </c>
      <c r="G164" s="196" t="str">
        <f t="shared" si="44"/>
        <v>£m</v>
      </c>
    </row>
    <row r="165" spans="1:16" s="141" customFormat="1" ht="13.2" hidden="1" outlineLevel="1">
      <c r="E165" s="196" t="str">
        <f>E162</f>
        <v>Active adjustment for abstraction charges uncertainty mechanism - WN - Real</v>
      </c>
      <c r="F165" s="196">
        <f t="shared" ref="F165:G165" si="45">F162</f>
        <v>-0.30476546458121373</v>
      </c>
      <c r="G165" s="196" t="str">
        <f t="shared" si="45"/>
        <v>£m</v>
      </c>
    </row>
    <row r="166" spans="1:16" s="141" customFormat="1" ht="13.2" hidden="1" outlineLevel="1">
      <c r="E166" s="196" t="s">
        <v>852</v>
      </c>
      <c r="F166" s="196">
        <f>SUM(F164:F165)</f>
        <v>-43.240687284890754</v>
      </c>
      <c r="G166" s="196" t="s">
        <v>147</v>
      </c>
    </row>
    <row r="167" spans="1:16" s="141" customFormat="1" ht="13.2" hidden="1" outlineLevel="1">
      <c r="E167" s="280"/>
      <c r="F167" s="283"/>
      <c r="G167" s="280"/>
    </row>
    <row r="168" spans="1:16" s="141" customFormat="1" ht="13.2" hidden="1" outlineLevel="1">
      <c r="E168" s="210" t="str">
        <f xml:space="preserve"> E$166</f>
        <v>Active adjustment for abstraction charges &amp; business rates uncertainty mechanism - WR - Real</v>
      </c>
      <c r="F168" s="210">
        <f t="shared" ref="F168:G168" si="46" xml:space="preserve"> F$166</f>
        <v>-43.240687284890754</v>
      </c>
      <c r="G168" s="210" t="str">
        <f t="shared" si="46"/>
        <v>£m</v>
      </c>
    </row>
    <row r="169" spans="1:16" s="141" customFormat="1" ht="13.2" hidden="1" outlineLevel="1">
      <c r="E169" s="281" t="str">
        <f>InpActive!E$96</f>
        <v>Weighted average PAYG rate - WN</v>
      </c>
      <c r="F169" s="281">
        <f>InpActive!F$96</f>
        <v>0.438</v>
      </c>
      <c r="G169" s="281" t="str">
        <f>InpActive!G$96</f>
        <v>%</v>
      </c>
    </row>
    <row r="170" spans="1:16" s="141" customFormat="1" ht="13.2" hidden="1" outlineLevel="1">
      <c r="E170" s="280" t="s">
        <v>875</v>
      </c>
      <c r="F170" s="284">
        <f xml:space="preserve"> F168 * $F$169</f>
        <v>-18.93942103078215</v>
      </c>
      <c r="G170" s="280" t="s">
        <v>147</v>
      </c>
    </row>
    <row r="171" spans="1:16" s="141" customFormat="1" hidden="1" outlineLevel="1">
      <c r="E171"/>
      <c r="F171"/>
      <c r="G171"/>
    </row>
    <row r="172" spans="1:16" s="141" customFormat="1" ht="13.2" hidden="1" outlineLevel="1">
      <c r="E172" s="210" t="str">
        <f xml:space="preserve"> E$166</f>
        <v>Active adjustment for abstraction charges &amp; business rates uncertainty mechanism - WR - Real</v>
      </c>
      <c r="F172" s="210">
        <f t="shared" ref="F172:G172" si="47" xml:space="preserve"> F$166</f>
        <v>-43.240687284890754</v>
      </c>
      <c r="G172" s="210" t="str">
        <f t="shared" si="47"/>
        <v>£m</v>
      </c>
    </row>
    <row r="173" spans="1:16" s="141" customFormat="1" ht="13.2" hidden="1" outlineLevel="1">
      <c r="E173" s="281" t="str">
        <f>InpActive!E$96</f>
        <v>Weighted average PAYG rate - WN</v>
      </c>
      <c r="F173" s="281">
        <f>InpActive!F$96</f>
        <v>0.438</v>
      </c>
      <c r="G173" s="281" t="str">
        <f>InpActive!G$96</f>
        <v>%</v>
      </c>
    </row>
    <row r="174" spans="1:16" s="141" customFormat="1" ht="13.2" hidden="1" outlineLevel="1">
      <c r="E174" s="280" t="s">
        <v>876</v>
      </c>
      <c r="F174" s="284">
        <f xml:space="preserve"> F172 * (1 - $F$173)</f>
        <v>-24.301266254108604</v>
      </c>
      <c r="G174" s="280" t="s">
        <v>147</v>
      </c>
    </row>
    <row r="176" spans="1:16" s="162" customFormat="1" ht="13.2" collapsed="1">
      <c r="A176" s="166" t="s">
        <v>787</v>
      </c>
      <c r="B176" s="166"/>
      <c r="C176" s="153"/>
      <c r="D176" s="153"/>
      <c r="E176" s="155"/>
      <c r="F176" s="156"/>
      <c r="G176" s="156"/>
      <c r="H176" s="156"/>
      <c r="I176" s="157"/>
      <c r="J176" s="157"/>
      <c r="K176" s="157"/>
      <c r="L176" s="157"/>
      <c r="M176" s="157"/>
      <c r="N176" s="157"/>
      <c r="O176" s="157"/>
      <c r="P176" s="157"/>
    </row>
    <row r="177" spans="3:16" hidden="1" outlineLevel="1"/>
    <row r="178" spans="3:16" s="141" customFormat="1" ht="13.2" hidden="1" outlineLevel="1">
      <c r="C178" s="165" t="s">
        <v>825</v>
      </c>
      <c r="F178" s="167"/>
    </row>
    <row r="179" spans="3:16" s="141" customFormat="1" ht="13.2" hidden="1" outlineLevel="1">
      <c r="D179" s="165"/>
      <c r="F179" s="167"/>
    </row>
    <row r="180" spans="3:16" s="141" customFormat="1" ht="13.2" hidden="1" outlineLevel="1">
      <c r="D180" s="165" t="s">
        <v>855</v>
      </c>
      <c r="F180" s="210"/>
    </row>
    <row r="181" spans="3:16" s="141" customFormat="1" ht="13.2" hidden="1" outlineLevel="1">
      <c r="E181" s="142" t="str">
        <f>InpActive!E$131</f>
        <v>Business rates - Forecast - WWN - Real</v>
      </c>
      <c r="F181" s="186">
        <f>InpActive!F$131</f>
        <v>131.28281258687201</v>
      </c>
      <c r="G181" s="142" t="str">
        <f>InpActive!G$131</f>
        <v>£m</v>
      </c>
    </row>
    <row r="182" spans="3:16" s="141" customFormat="1" ht="13.2" hidden="1" outlineLevel="1">
      <c r="E182" s="142" t="str">
        <f>InpActive!E$121</f>
        <v>Business Rates forecast profile - WWN</v>
      </c>
      <c r="F182" s="186">
        <f>InpActive!F$121</f>
        <v>0</v>
      </c>
      <c r="G182" s="142" t="str">
        <f>InpActive!G$121</f>
        <v>%</v>
      </c>
      <c r="H182" s="186">
        <f>InpActive!H$121</f>
        <v>0</v>
      </c>
      <c r="I182" s="169">
        <f>InpActive!I$121</f>
        <v>0</v>
      </c>
      <c r="J182" s="160">
        <f>InpActive!J$121</f>
        <v>0</v>
      </c>
      <c r="K182" s="160">
        <f>InpActive!K$121</f>
        <v>0.2</v>
      </c>
      <c r="L182" s="160">
        <f>InpActive!L$121</f>
        <v>0.2</v>
      </c>
      <c r="M182" s="160">
        <f>InpActive!M$121</f>
        <v>0.2</v>
      </c>
      <c r="N182" s="160">
        <f>InpActive!N$121</f>
        <v>0.2</v>
      </c>
      <c r="O182" s="160">
        <f>InpActive!O$121</f>
        <v>0.2</v>
      </c>
      <c r="P182" s="160">
        <f>InpActive!P$121</f>
        <v>0</v>
      </c>
    </row>
    <row r="183" spans="3:16" s="141" customFormat="1" ht="13.2" hidden="1" outlineLevel="1">
      <c r="E183" s="141" t="s">
        <v>877</v>
      </c>
      <c r="F183" s="210"/>
      <c r="G183" s="141" t="s">
        <v>828</v>
      </c>
      <c r="H183" s="172">
        <f xml:space="preserve"> SUM(J183:P183)</f>
        <v>131.28281258687201</v>
      </c>
      <c r="J183" s="173">
        <f t="shared" ref="J183:P183" si="48" xml:space="preserve"> J182 * $F181</f>
        <v>0</v>
      </c>
      <c r="K183" s="173">
        <f t="shared" si="48"/>
        <v>26.256562517374405</v>
      </c>
      <c r="L183" s="173">
        <f t="shared" si="48"/>
        <v>26.256562517374405</v>
      </c>
      <c r="M183" s="173">
        <f t="shared" si="48"/>
        <v>26.256562517374405</v>
      </c>
      <c r="N183" s="173">
        <f t="shared" si="48"/>
        <v>26.256562517374405</v>
      </c>
      <c r="O183" s="173">
        <f t="shared" si="48"/>
        <v>26.256562517374405</v>
      </c>
      <c r="P183" s="173">
        <f t="shared" si="48"/>
        <v>0</v>
      </c>
    </row>
    <row r="184" spans="3:16" s="141" customFormat="1" ht="13.2" hidden="1" outlineLevel="1">
      <c r="F184" s="210"/>
      <c r="H184" s="172"/>
      <c r="I184" s="168"/>
      <c r="J184" s="168"/>
      <c r="K184" s="168"/>
      <c r="L184" s="168"/>
      <c r="M184" s="168"/>
      <c r="N184" s="168"/>
      <c r="O184" s="168"/>
      <c r="P184" s="168"/>
    </row>
    <row r="185" spans="3:16" s="141" customFormat="1" ht="13.2" hidden="1" outlineLevel="1">
      <c r="E185" s="142" t="str">
        <f xml:space="preserve"> InpActive!E$133</f>
        <v>Business rates - Actual - WWN - Nominal</v>
      </c>
      <c r="F185" s="186">
        <f xml:space="preserve"> InpActive!F$133</f>
        <v>0</v>
      </c>
      <c r="G185" s="142" t="str">
        <f xml:space="preserve"> InpActive!G$133</f>
        <v>£m</v>
      </c>
      <c r="H185" s="186">
        <f xml:space="preserve"> InpActive!H$133</f>
        <v>0</v>
      </c>
      <c r="I185" s="169">
        <f xml:space="preserve"> InpActive!I$133</f>
        <v>0</v>
      </c>
      <c r="J185" s="169">
        <f xml:space="preserve"> InpActive!J$133</f>
        <v>0</v>
      </c>
      <c r="K185" s="169">
        <f xml:space="preserve"> InpActive!K$133</f>
        <v>37.65</v>
      </c>
      <c r="L185" s="169">
        <f xml:space="preserve"> InpActive!L$133</f>
        <v>25.771000000000001</v>
      </c>
      <c r="M185" s="169">
        <f xml:space="preserve"> InpActive!M$133</f>
        <v>43.67</v>
      </c>
      <c r="N185" s="169">
        <f xml:space="preserve"> InpActive!N$133</f>
        <v>46.536392080566507</v>
      </c>
      <c r="O185" s="169">
        <f xml:space="preserve"> InpActive!O$133</f>
        <v>49.869</v>
      </c>
      <c r="P185" s="169">
        <f xml:space="preserve"> InpActive!P$133</f>
        <v>0</v>
      </c>
    </row>
    <row r="186" spans="3:16" s="141" customFormat="1" ht="13.2" hidden="1" outlineLevel="1">
      <c r="E186" s="171" t="str">
        <f>Index!E$43</f>
        <v>CPI(H): Fin year average - inflate from base year 2017-18 average - CALC</v>
      </c>
      <c r="F186" s="186">
        <f>Index!F$43</f>
        <v>0</v>
      </c>
      <c r="G186" s="171" t="str">
        <f>Index!G$43</f>
        <v>%</v>
      </c>
      <c r="H186" s="186">
        <f>Index!H$43</f>
        <v>0</v>
      </c>
      <c r="I186" s="169">
        <f>Index!I$43</f>
        <v>0</v>
      </c>
      <c r="J186" s="160">
        <f>Index!J$43</f>
        <v>1.0386214616983847</v>
      </c>
      <c r="K186" s="160">
        <f>Index!K$43</f>
        <v>1.0469374700143934</v>
      </c>
      <c r="L186" s="160">
        <f>Index!L$43</f>
        <v>1.0853990084759317</v>
      </c>
      <c r="M186" s="160">
        <f>Index!M$43</f>
        <v>1.1806332960179113</v>
      </c>
      <c r="N186" s="160">
        <f>Index!N$43</f>
        <v>1.2448259742276786</v>
      </c>
      <c r="O186" s="160">
        <f>Index!O$43</f>
        <v>1.2861826323364782</v>
      </c>
      <c r="P186" s="160">
        <f>Index!P$43</f>
        <v>1.2828506663883961</v>
      </c>
    </row>
    <row r="187" spans="3:16" s="141" customFormat="1" ht="13.2" hidden="1" outlineLevel="1">
      <c r="E187" s="141" t="s">
        <v>878</v>
      </c>
      <c r="G187" s="141" t="s">
        <v>147</v>
      </c>
      <c r="J187" s="173">
        <f xml:space="preserve"> J185 / J186</f>
        <v>0</v>
      </c>
      <c r="K187" s="173">
        <f xml:space="preserve"> K185 / K186</f>
        <v>35.962033147483375</v>
      </c>
      <c r="L187" s="173">
        <f t="shared" ref="L187" si="49" xml:space="preserve"> L185 / L186</f>
        <v>23.743342124650063</v>
      </c>
      <c r="M187" s="173">
        <f t="shared" ref="M187" si="50" xml:space="preserve"> M185 / M186</f>
        <v>36.988623095157472</v>
      </c>
      <c r="N187" s="173">
        <f t="shared" ref="N187" si="51" xml:space="preserve"> N185 / N186</f>
        <v>37.38385368239031</v>
      </c>
      <c r="O187" s="173">
        <f t="shared" ref="O187" si="52" xml:space="preserve"> O185 / O186</f>
        <v>38.772876220080832</v>
      </c>
      <c r="P187" s="173">
        <f t="shared" ref="P187" si="53" xml:space="preserve"> P185 / P186</f>
        <v>0</v>
      </c>
    </row>
    <row r="188" spans="3:16" s="141" customFormat="1" ht="13.2" hidden="1" outlineLevel="1">
      <c r="F188" s="210"/>
      <c r="H188" s="172"/>
      <c r="I188" s="168"/>
      <c r="J188" s="168"/>
      <c r="K188" s="168"/>
      <c r="L188" s="168"/>
      <c r="M188" s="168"/>
      <c r="N188" s="168"/>
      <c r="O188" s="168"/>
      <c r="P188" s="168"/>
    </row>
    <row r="189" spans="3:16" s="141" customFormat="1" ht="13.2" hidden="1" outlineLevel="1">
      <c r="D189" s="165" t="s">
        <v>858</v>
      </c>
      <c r="F189" s="210"/>
      <c r="I189" s="168"/>
    </row>
    <row r="190" spans="3:16" s="141" customFormat="1" ht="13.2" hidden="1" outlineLevel="1">
      <c r="E190" s="210" t="str">
        <f xml:space="preserve"> E$187</f>
        <v>Business rates - Outturn - WWN - Real</v>
      </c>
      <c r="F190" s="210">
        <f t="shared" ref="F190:P190" si="54" xml:space="preserve"> F$187</f>
        <v>0</v>
      </c>
      <c r="G190" s="210" t="str">
        <f t="shared" si="54"/>
        <v>£m</v>
      </c>
      <c r="H190" s="210">
        <f t="shared" si="54"/>
        <v>0</v>
      </c>
      <c r="I190" s="168">
        <f t="shared" si="54"/>
        <v>0</v>
      </c>
      <c r="J190" s="168">
        <f t="shared" si="54"/>
        <v>0</v>
      </c>
      <c r="K190" s="168">
        <f t="shared" si="54"/>
        <v>35.962033147483375</v>
      </c>
      <c r="L190" s="168">
        <f t="shared" si="54"/>
        <v>23.743342124650063</v>
      </c>
      <c r="M190" s="168">
        <f t="shared" si="54"/>
        <v>36.988623095157472</v>
      </c>
      <c r="N190" s="168">
        <f t="shared" si="54"/>
        <v>37.38385368239031</v>
      </c>
      <c r="O190" s="168">
        <f t="shared" si="54"/>
        <v>38.772876220080832</v>
      </c>
      <c r="P190" s="168">
        <f t="shared" si="54"/>
        <v>0</v>
      </c>
    </row>
    <row r="191" spans="3:16" s="141" customFormat="1" ht="13.2" hidden="1" outlineLevel="1">
      <c r="E191" s="210" t="str">
        <f xml:space="preserve"> E$183</f>
        <v>Business rates - Forecast Profiled - WWN - Real</v>
      </c>
      <c r="F191" s="210">
        <f t="shared" ref="F191:P191" si="55" xml:space="preserve"> F$183</f>
        <v>0</v>
      </c>
      <c r="G191" s="210" t="str">
        <f t="shared" si="55"/>
        <v xml:space="preserve">£m </v>
      </c>
      <c r="H191" s="210">
        <f t="shared" si="55"/>
        <v>131.28281258687201</v>
      </c>
      <c r="I191" s="168">
        <f t="shared" si="55"/>
        <v>0</v>
      </c>
      <c r="J191" s="168">
        <f t="shared" si="55"/>
        <v>0</v>
      </c>
      <c r="K191" s="168">
        <f t="shared" si="55"/>
        <v>26.256562517374405</v>
      </c>
      <c r="L191" s="168">
        <f t="shared" si="55"/>
        <v>26.256562517374405</v>
      </c>
      <c r="M191" s="168">
        <f t="shared" si="55"/>
        <v>26.256562517374405</v>
      </c>
      <c r="N191" s="168">
        <f t="shared" si="55"/>
        <v>26.256562517374405</v>
      </c>
      <c r="O191" s="168">
        <f t="shared" si="55"/>
        <v>26.256562517374405</v>
      </c>
      <c r="P191" s="168">
        <f t="shared" si="55"/>
        <v>0</v>
      </c>
    </row>
    <row r="192" spans="3:16" s="141" customFormat="1" ht="13.2" hidden="1" outlineLevel="1">
      <c r="E192" s="141" t="s">
        <v>879</v>
      </c>
      <c r="F192" s="167"/>
      <c r="G192" s="141" t="s">
        <v>147</v>
      </c>
      <c r="H192" s="172">
        <f xml:space="preserve"> SUM(J192:P192)</f>
        <v>41.567915682890025</v>
      </c>
      <c r="J192" s="172">
        <f t="shared" ref="J192:P192" si="56" xml:space="preserve"> J190 - J191</f>
        <v>0</v>
      </c>
      <c r="K192" s="172">
        <f t="shared" si="56"/>
        <v>9.7054706301089695</v>
      </c>
      <c r="L192" s="172">
        <f t="shared" si="56"/>
        <v>-2.5132203927243424</v>
      </c>
      <c r="M192" s="172">
        <f t="shared" si="56"/>
        <v>10.732060577783066</v>
      </c>
      <c r="N192" s="172">
        <f t="shared" si="56"/>
        <v>11.127291165015905</v>
      </c>
      <c r="O192" s="172">
        <f t="shared" si="56"/>
        <v>12.516313702706427</v>
      </c>
      <c r="P192" s="172">
        <f t="shared" si="56"/>
        <v>0</v>
      </c>
    </row>
    <row r="193" spans="4:16" s="141" customFormat="1" ht="13.2" hidden="1" outlineLevel="1">
      <c r="F193" s="167"/>
      <c r="H193" s="172"/>
      <c r="J193" s="172"/>
      <c r="K193" s="172"/>
      <c r="L193" s="172"/>
      <c r="M193" s="172"/>
      <c r="N193" s="172"/>
      <c r="O193" s="172"/>
      <c r="P193" s="172"/>
    </row>
    <row r="194" spans="4:16" s="141" customFormat="1" ht="13.2" hidden="1" outlineLevel="1">
      <c r="D194" s="165" t="s">
        <v>880</v>
      </c>
      <c r="F194" s="210"/>
      <c r="I194" s="168"/>
    </row>
    <row r="195" spans="4:16" s="141" customFormat="1" ht="13.2" hidden="1" outlineLevel="1">
      <c r="E195" s="141" t="str">
        <f t="shared" ref="E195:P195" si="57" xml:space="preserve"> E$192</f>
        <v>Variance between forecast and outturn business rates - WWN - Real</v>
      </c>
      <c r="F195" s="172">
        <f t="shared" si="57"/>
        <v>0</v>
      </c>
      <c r="G195" s="141" t="str">
        <f t="shared" si="57"/>
        <v>£m</v>
      </c>
      <c r="H195" s="172">
        <f t="shared" si="57"/>
        <v>41.567915682890025</v>
      </c>
      <c r="I195" s="172">
        <f t="shared" si="57"/>
        <v>0</v>
      </c>
      <c r="J195" s="172">
        <f t="shared" si="57"/>
        <v>0</v>
      </c>
      <c r="K195" s="172">
        <f t="shared" si="57"/>
        <v>9.7054706301089695</v>
      </c>
      <c r="L195" s="172">
        <f t="shared" si="57"/>
        <v>-2.5132203927243424</v>
      </c>
      <c r="M195" s="172">
        <f t="shared" si="57"/>
        <v>10.732060577783066</v>
      </c>
      <c r="N195" s="172">
        <f t="shared" si="57"/>
        <v>11.127291165015905</v>
      </c>
      <c r="O195" s="172">
        <f t="shared" si="57"/>
        <v>12.516313702706427</v>
      </c>
      <c r="P195" s="172">
        <f t="shared" si="57"/>
        <v>0</v>
      </c>
    </row>
    <row r="196" spans="4:16" s="141" customFormat="1" ht="13.2" hidden="1" outlineLevel="1">
      <c r="E196" s="186" t="str">
        <f xml:space="preserve"> 'Cost sharing calculations'!E$473</f>
        <v>Time value of money factor - WWN</v>
      </c>
      <c r="F196" s="186">
        <f xml:space="preserve"> 'Cost sharing calculations'!F$473</f>
        <v>0</v>
      </c>
      <c r="G196" s="186" t="str">
        <f xml:space="preserve"> 'Cost sharing calculations'!G$473</f>
        <v>Factor</v>
      </c>
      <c r="H196" s="186">
        <f xml:space="preserve"> 'Cost sharing calculations'!H$473</f>
        <v>0</v>
      </c>
      <c r="I196" s="169">
        <f xml:space="preserve"> 'Cost sharing calculations'!I$473</f>
        <v>0</v>
      </c>
      <c r="J196" s="169">
        <f xml:space="preserve"> 'Cost sharing calculations'!J$473</f>
        <v>1</v>
      </c>
      <c r="K196" s="169">
        <f xml:space="preserve"> 'Cost sharing calculations'!K$473</f>
        <v>1.122016155346969</v>
      </c>
      <c r="L196" s="169">
        <f xml:space="preserve"> 'Cost sharing calculations'!L$473</f>
        <v>1.0901828170879997</v>
      </c>
      <c r="M196" s="169">
        <f xml:space="preserve"> 'Cost sharing calculations'!M$473</f>
        <v>1.0592526399999997</v>
      </c>
      <c r="N196" s="169">
        <f xml:space="preserve"> 'Cost sharing calculations'!N$473</f>
        <v>1.0291999999999999</v>
      </c>
      <c r="O196" s="169">
        <f xml:space="preserve"> 'Cost sharing calculations'!O$473</f>
        <v>1</v>
      </c>
      <c r="P196" s="169">
        <f xml:space="preserve"> 'Cost sharing calculations'!P$473</f>
        <v>1</v>
      </c>
    </row>
    <row r="197" spans="4:16" s="141" customFormat="1" ht="13.2" hidden="1" outlineLevel="1">
      <c r="E197" s="141" t="s">
        <v>881</v>
      </c>
      <c r="F197" s="167"/>
      <c r="G197" s="141" t="s">
        <v>147</v>
      </c>
      <c r="H197" s="172">
        <f xml:space="preserve"> SUM(J197:P197)</f>
        <v>43.486310423921985</v>
      </c>
      <c r="I197" s="172"/>
      <c r="J197" s="172">
        <f t="shared" ref="J197:P197" si="58" xml:space="preserve"> J195 * J196</f>
        <v>0</v>
      </c>
      <c r="K197" s="172">
        <f t="shared" si="58"/>
        <v>10.88969484222779</v>
      </c>
      <c r="L197" s="172">
        <f t="shared" si="58"/>
        <v>-2.7398696877032327</v>
      </c>
      <c r="M197" s="172">
        <f t="shared" si="58"/>
        <v>11.367963499656636</v>
      </c>
      <c r="N197" s="172">
        <f t="shared" si="58"/>
        <v>11.452208067034368</v>
      </c>
      <c r="O197" s="172">
        <f t="shared" si="58"/>
        <v>12.516313702706427</v>
      </c>
      <c r="P197" s="172">
        <f t="shared" si="58"/>
        <v>0</v>
      </c>
    </row>
    <row r="198" spans="4:16" s="141" customFormat="1" ht="13.2" hidden="1" outlineLevel="1">
      <c r="E198" s="141" t="s">
        <v>882</v>
      </c>
      <c r="F198" s="172">
        <f xml:space="preserve"> H$197</f>
        <v>43.486310423921985</v>
      </c>
      <c r="G198" s="141" t="s">
        <v>147</v>
      </c>
    </row>
    <row r="199" spans="4:16" s="141" customFormat="1" ht="13.2" hidden="1" outlineLevel="1">
      <c r="F199" s="172"/>
    </row>
    <row r="200" spans="4:16" s="141" customFormat="1" ht="13.2" hidden="1" outlineLevel="1">
      <c r="D200" s="165" t="s">
        <v>883</v>
      </c>
    </row>
    <row r="201" spans="4:16" s="141" customFormat="1" ht="13.2" hidden="1" outlineLevel="1">
      <c r="E201" s="142" t="str">
        <f xml:space="preserve"> InpActive!E$280</f>
        <v>Cost sharing rates Business rates - Overperformance</v>
      </c>
      <c r="F201" s="171">
        <f xml:space="preserve"> InpActive!F$280</f>
        <v>0.25</v>
      </c>
      <c r="G201" s="142" t="str">
        <f xml:space="preserve"> InpActive!G$280</f>
        <v>%</v>
      </c>
    </row>
    <row r="202" spans="4:16" s="141" customFormat="1" ht="13.2" hidden="1" outlineLevel="1">
      <c r="E202" s="172" t="str">
        <f>E$198</f>
        <v>Adjustment for business rates for cost sharing - WWN - Real</v>
      </c>
      <c r="F202" s="172">
        <f>F$198</f>
        <v>43.486310423921985</v>
      </c>
      <c r="G202" s="172" t="str">
        <f>G$198</f>
        <v>£m</v>
      </c>
    </row>
    <row r="203" spans="4:16" s="141" customFormat="1" ht="13.2" hidden="1" outlineLevel="1">
      <c r="E203" s="141" t="s">
        <v>884</v>
      </c>
      <c r="F203" s="172">
        <f xml:space="preserve"> IF( F202 &lt; 0, $F$202 *  (1 - F201), 0)</f>
        <v>0</v>
      </c>
      <c r="G203" s="173" t="s">
        <v>147</v>
      </c>
    </row>
    <row r="204" spans="4:16" s="141" customFormat="1" ht="13.2" hidden="1" outlineLevel="1">
      <c r="F204" s="282"/>
    </row>
    <row r="205" spans="4:16" s="141" customFormat="1" ht="13.2" hidden="1" outlineLevel="1">
      <c r="E205" s="142" t="str">
        <f xml:space="preserve"> InpActive!E$281</f>
        <v>Cost sharing rates Business rates - Underperformance</v>
      </c>
      <c r="F205" s="171">
        <f xml:space="preserve"> InpActive!F$281</f>
        <v>0.25</v>
      </c>
      <c r="G205" s="142" t="str">
        <f xml:space="preserve"> InpActive!G$281</f>
        <v>%</v>
      </c>
    </row>
    <row r="206" spans="4:16" s="141" customFormat="1" ht="13.2" hidden="1" outlineLevel="1">
      <c r="E206" s="172" t="str">
        <f>E$198</f>
        <v>Adjustment for business rates for cost sharing - WWN - Real</v>
      </c>
      <c r="F206" s="172">
        <f>F$198</f>
        <v>43.486310423921985</v>
      </c>
      <c r="G206" s="172" t="str">
        <f>G$198</f>
        <v>£m</v>
      </c>
    </row>
    <row r="207" spans="4:16" s="141" customFormat="1" ht="13.2" hidden="1" outlineLevel="1">
      <c r="E207" s="141" t="s">
        <v>885</v>
      </c>
      <c r="F207" s="172">
        <f xml:space="preserve"> IF( F206 &gt; 0, $F$206 *  (1 - F205), 0)</f>
        <v>32.614732817941487</v>
      </c>
      <c r="G207" s="173" t="s">
        <v>147</v>
      </c>
    </row>
    <row r="208" spans="4:16" s="141" customFormat="1" ht="13.2" hidden="1" outlineLevel="1">
      <c r="F208" s="282"/>
    </row>
    <row r="209" spans="1:16" s="141" customFormat="1" ht="13.2" hidden="1" outlineLevel="1">
      <c r="E209" s="141" t="str">
        <f xml:space="preserve"> E$203</f>
        <v>Business Rates Outperformance Adjustment - WWN - Real</v>
      </c>
      <c r="F209" s="172">
        <f xml:space="preserve"> F$203</f>
        <v>0</v>
      </c>
      <c r="G209" s="141" t="str">
        <f xml:space="preserve"> G$203</f>
        <v>£m</v>
      </c>
    </row>
    <row r="210" spans="1:16" s="141" customFormat="1" ht="13.2" hidden="1" outlineLevel="1">
      <c r="E210" s="141" t="str">
        <f xml:space="preserve"> E$207</f>
        <v>Business Rates Underperformance Adjustment - WWN - Real</v>
      </c>
      <c r="F210" s="172">
        <f xml:space="preserve"> F$207</f>
        <v>32.614732817941487</v>
      </c>
      <c r="G210" s="141" t="str">
        <f xml:space="preserve"> G$207</f>
        <v>£m</v>
      </c>
    </row>
    <row r="211" spans="1:16" s="141" customFormat="1" ht="13.2" hidden="1" outlineLevel="1">
      <c r="E211" s="280" t="s">
        <v>886</v>
      </c>
      <c r="F211" s="283">
        <f xml:space="preserve"> IF(F209 &lt;&gt; 0, F209, F210)</f>
        <v>32.614732817941487</v>
      </c>
      <c r="G211" s="280" t="s">
        <v>147</v>
      </c>
    </row>
    <row r="212" spans="1:16" s="141" customFormat="1" ht="13.2" hidden="1" outlineLevel="1">
      <c r="E212" s="280"/>
      <c r="F212" s="283"/>
      <c r="G212" s="280"/>
    </row>
    <row r="213" spans="1:16" s="141" customFormat="1" ht="13.2" hidden="1" outlineLevel="1">
      <c r="E213" s="210" t="str">
        <f xml:space="preserve"> E$211</f>
        <v>Active adjustment for business rates uncertainty mechanism - WWN - Real</v>
      </c>
      <c r="F213" s="210">
        <f t="shared" ref="F213:G213" si="59" xml:space="preserve"> F$211</f>
        <v>32.614732817941487</v>
      </c>
      <c r="G213" s="210" t="str">
        <f t="shared" si="59"/>
        <v>£m</v>
      </c>
    </row>
    <row r="214" spans="1:16" s="141" customFormat="1" ht="13.2" hidden="1" outlineLevel="1">
      <c r="E214" s="281" t="str">
        <f>InpActive!E$135</f>
        <v>Weighted average PAYG rate - WWN</v>
      </c>
      <c r="F214" s="281">
        <f>InpActive!F$135</f>
        <v>0.47299999999999998</v>
      </c>
      <c r="G214" s="281" t="str">
        <f>InpActive!G$135</f>
        <v>%</v>
      </c>
    </row>
    <row r="215" spans="1:16" s="141" customFormat="1" ht="13.2" hidden="1" outlineLevel="1">
      <c r="E215" s="280" t="s">
        <v>887</v>
      </c>
      <c r="F215" s="284">
        <f xml:space="preserve"> F213 * $F$214</f>
        <v>15.426768622886323</v>
      </c>
      <c r="G215" s="280" t="s">
        <v>147</v>
      </c>
    </row>
    <row r="216" spans="1:16" s="141" customFormat="1" hidden="1" outlineLevel="1">
      <c r="E216"/>
      <c r="F216"/>
      <c r="G216"/>
    </row>
    <row r="217" spans="1:16" s="141" customFormat="1" ht="13.2" hidden="1" outlineLevel="1">
      <c r="E217" s="210" t="str">
        <f xml:space="preserve"> E$211</f>
        <v>Active adjustment for business rates uncertainty mechanism - WWN - Real</v>
      </c>
      <c r="F217" s="210">
        <f t="shared" ref="F217:G217" si="60" xml:space="preserve"> F$211</f>
        <v>32.614732817941487</v>
      </c>
      <c r="G217" s="210" t="str">
        <f t="shared" si="60"/>
        <v>£m</v>
      </c>
    </row>
    <row r="218" spans="1:16" s="141" customFormat="1" ht="13.2" hidden="1" outlineLevel="1">
      <c r="E218" s="281" t="str">
        <f>InpActive!E$135</f>
        <v>Weighted average PAYG rate - WWN</v>
      </c>
      <c r="F218" s="281">
        <f>InpActive!F$135</f>
        <v>0.47299999999999998</v>
      </c>
      <c r="G218" s="281" t="str">
        <f>InpActive!G$135</f>
        <v>%</v>
      </c>
    </row>
    <row r="219" spans="1:16" s="141" customFormat="1" ht="13.2" hidden="1" outlineLevel="1">
      <c r="E219" s="280" t="s">
        <v>888</v>
      </c>
      <c r="F219" s="284">
        <f xml:space="preserve"> F217 * (1 - $F$218)</f>
        <v>17.187964195055166</v>
      </c>
      <c r="G219" s="280" t="s">
        <v>147</v>
      </c>
    </row>
    <row r="221" spans="1:16" s="162" customFormat="1" ht="13.2" collapsed="1">
      <c r="A221" s="166" t="s">
        <v>889</v>
      </c>
      <c r="B221" s="166"/>
      <c r="C221" s="153"/>
      <c r="D221" s="153"/>
      <c r="E221" s="155"/>
      <c r="F221" s="156"/>
      <c r="G221" s="156"/>
      <c r="H221" s="156"/>
      <c r="I221" s="157"/>
      <c r="J221" s="157"/>
      <c r="K221" s="157"/>
      <c r="L221" s="157"/>
      <c r="M221" s="157"/>
      <c r="N221" s="157"/>
      <c r="O221" s="157"/>
      <c r="P221" s="157"/>
    </row>
    <row r="222" spans="1:16" hidden="1" outlineLevel="1"/>
    <row r="223" spans="1:16" hidden="1" outlineLevel="1">
      <c r="C223" s="165" t="s">
        <v>825</v>
      </c>
      <c r="D223" s="141"/>
      <c r="E223" s="141"/>
      <c r="F223" s="167"/>
      <c r="G223" s="141"/>
      <c r="H223" s="141"/>
      <c r="I223" s="141"/>
      <c r="J223" s="141"/>
      <c r="K223" s="141"/>
      <c r="L223" s="141"/>
      <c r="M223" s="141"/>
      <c r="N223" s="141"/>
      <c r="O223" s="141"/>
      <c r="P223" s="141"/>
    </row>
    <row r="224" spans="1:16" hidden="1" outlineLevel="1">
      <c r="C224" s="141"/>
      <c r="D224" s="165"/>
      <c r="E224" s="141"/>
      <c r="F224" s="167"/>
      <c r="G224" s="141"/>
      <c r="H224" s="141"/>
      <c r="I224" s="141"/>
      <c r="J224" s="141"/>
      <c r="K224" s="141"/>
      <c r="L224" s="141"/>
      <c r="M224" s="141"/>
      <c r="N224" s="141"/>
      <c r="O224" s="141"/>
      <c r="P224" s="141"/>
    </row>
    <row r="225" spans="3:16" hidden="1" outlineLevel="1">
      <c r="C225" s="141"/>
      <c r="D225" s="165" t="s">
        <v>826</v>
      </c>
      <c r="E225" s="141"/>
      <c r="F225" s="210"/>
      <c r="G225" s="141"/>
      <c r="H225" s="141"/>
      <c r="I225" s="141"/>
      <c r="J225" s="141"/>
      <c r="K225" s="141"/>
      <c r="L225" s="141"/>
      <c r="M225" s="141"/>
      <c r="N225" s="141"/>
      <c r="O225" s="141"/>
      <c r="P225" s="141"/>
    </row>
    <row r="226" spans="3:16" hidden="1" outlineLevel="1">
      <c r="C226" s="141"/>
      <c r="D226" s="141"/>
      <c r="E226" s="186" t="str">
        <f>InpActive!E$156</f>
        <v>Business rates - Forecast - BIO - Real</v>
      </c>
      <c r="F226" s="186">
        <f>InpActive!F$156</f>
        <v>45.340367252052197</v>
      </c>
      <c r="G226" s="186" t="str">
        <f>InpActive!G$156</f>
        <v>£m</v>
      </c>
      <c r="H226" s="141"/>
      <c r="I226" s="141"/>
      <c r="J226" s="141"/>
      <c r="K226" s="141"/>
      <c r="L226" s="141"/>
      <c r="M226" s="141"/>
      <c r="N226" s="141"/>
      <c r="O226" s="141"/>
      <c r="P226" s="141"/>
    </row>
    <row r="227" spans="3:16" hidden="1" outlineLevel="1">
      <c r="C227" s="141"/>
      <c r="D227" s="141"/>
      <c r="E227" s="281" t="str">
        <f>InpActive!E$160</f>
        <v>Business Rates forecast profile - BIO</v>
      </c>
      <c r="F227" s="186">
        <f>InpActive!F$160</f>
        <v>0</v>
      </c>
      <c r="G227" s="281" t="str">
        <f>InpActive!G$160</f>
        <v>%</v>
      </c>
      <c r="H227" s="186">
        <f>InpActive!H$160</f>
        <v>0</v>
      </c>
      <c r="I227" s="169">
        <f>InpActive!I$160</f>
        <v>0</v>
      </c>
      <c r="J227" s="274">
        <f>InpActive!J$160</f>
        <v>0</v>
      </c>
      <c r="K227" s="274">
        <f>InpActive!K$160</f>
        <v>0.2</v>
      </c>
      <c r="L227" s="274">
        <f>InpActive!L$160</f>
        <v>0.2</v>
      </c>
      <c r="M227" s="274">
        <f>InpActive!M$160</f>
        <v>0.2</v>
      </c>
      <c r="N227" s="274">
        <f>InpActive!N$160</f>
        <v>0.2</v>
      </c>
      <c r="O227" s="274">
        <f>InpActive!O$160</f>
        <v>0.2</v>
      </c>
      <c r="P227" s="274">
        <f>InpActive!P$160</f>
        <v>0</v>
      </c>
    </row>
    <row r="228" spans="3:16" hidden="1" outlineLevel="1">
      <c r="C228" s="141"/>
      <c r="D228" s="141"/>
      <c r="E228" s="141" t="s">
        <v>890</v>
      </c>
      <c r="F228" s="210"/>
      <c r="G228" s="141" t="s">
        <v>828</v>
      </c>
      <c r="H228" s="172">
        <f xml:space="preserve"> SUM(J228:P228)</f>
        <v>45.340367252052197</v>
      </c>
      <c r="I228" s="141"/>
      <c r="J228" s="173">
        <f t="shared" ref="J228:P228" si="61" xml:space="preserve"> J227 * $F226</f>
        <v>0</v>
      </c>
      <c r="K228" s="173">
        <f t="shared" si="61"/>
        <v>9.0680734504104397</v>
      </c>
      <c r="L228" s="173">
        <f t="shared" si="61"/>
        <v>9.0680734504104397</v>
      </c>
      <c r="M228" s="173">
        <f t="shared" si="61"/>
        <v>9.0680734504104397</v>
      </c>
      <c r="N228" s="173">
        <f t="shared" si="61"/>
        <v>9.0680734504104397</v>
      </c>
      <c r="O228" s="173">
        <f t="shared" si="61"/>
        <v>9.0680734504104397</v>
      </c>
      <c r="P228" s="173">
        <f t="shared" si="61"/>
        <v>0</v>
      </c>
    </row>
    <row r="229" spans="3:16" hidden="1" outlineLevel="1">
      <c r="C229" s="141"/>
      <c r="D229" s="141"/>
      <c r="E229" s="141"/>
      <c r="F229" s="210"/>
      <c r="G229" s="141"/>
      <c r="H229" s="172"/>
      <c r="I229" s="168"/>
      <c r="J229" s="168"/>
      <c r="K229" s="168"/>
      <c r="L229" s="168"/>
      <c r="M229" s="168"/>
      <c r="N229" s="168"/>
      <c r="O229" s="168"/>
      <c r="P229" s="168"/>
    </row>
    <row r="230" spans="3:16" hidden="1" outlineLevel="1">
      <c r="C230" s="141"/>
      <c r="D230" s="141"/>
      <c r="E230" s="186" t="str">
        <f xml:space="preserve"> InpActive!E$158</f>
        <v>Business rates - Actual - BIO - Nominal</v>
      </c>
      <c r="F230" s="186">
        <f xml:space="preserve"> InpActive!F$158</f>
        <v>0</v>
      </c>
      <c r="G230" s="186" t="str">
        <f xml:space="preserve"> InpActive!G$158</f>
        <v>£m</v>
      </c>
      <c r="H230" s="186">
        <f xml:space="preserve"> InpActive!H$158</f>
        <v>0</v>
      </c>
      <c r="I230" s="169">
        <f xml:space="preserve"> InpActive!I$158</f>
        <v>0</v>
      </c>
      <c r="J230" s="169">
        <f xml:space="preserve"> InpActive!J$158</f>
        <v>0</v>
      </c>
      <c r="K230" s="169">
        <f xml:space="preserve"> InpActive!K$158</f>
        <v>0.47699999999999998</v>
      </c>
      <c r="L230" s="169">
        <f xml:space="preserve"> InpActive!L$158</f>
        <v>6.335</v>
      </c>
      <c r="M230" s="169">
        <f xml:space="preserve"> InpActive!M$158</f>
        <v>0.499</v>
      </c>
      <c r="N230" s="169">
        <f xml:space="preserve"> InpActive!N$158</f>
        <v>0.51418111628140983</v>
      </c>
      <c r="O230" s="169">
        <f xml:space="preserve"> InpActive!O$158</f>
        <v>0.58799999999999997</v>
      </c>
      <c r="P230" s="169">
        <f xml:space="preserve"> InpActive!P$158</f>
        <v>0</v>
      </c>
    </row>
    <row r="231" spans="3:16" hidden="1" outlineLevel="1">
      <c r="C231" s="141"/>
      <c r="D231" s="141"/>
      <c r="E231" s="171" t="str">
        <f>Index!E$43</f>
        <v>CPI(H): Fin year average - inflate from base year 2017-18 average - CALC</v>
      </c>
      <c r="F231" s="186">
        <f>Index!F$43</f>
        <v>0</v>
      </c>
      <c r="G231" s="171" t="str">
        <f>Index!G$43</f>
        <v>%</v>
      </c>
      <c r="H231" s="186">
        <f>Index!H$43</f>
        <v>0</v>
      </c>
      <c r="I231" s="169">
        <f>Index!I$43</f>
        <v>0</v>
      </c>
      <c r="J231" s="160">
        <f>Index!J$43</f>
        <v>1.0386214616983847</v>
      </c>
      <c r="K231" s="160">
        <f>Index!K$43</f>
        <v>1.0469374700143934</v>
      </c>
      <c r="L231" s="160">
        <f>Index!L$43</f>
        <v>1.0853990084759317</v>
      </c>
      <c r="M231" s="160">
        <f>Index!M$43</f>
        <v>1.1806332960179113</v>
      </c>
      <c r="N231" s="160">
        <f>Index!N$43</f>
        <v>1.2448259742276786</v>
      </c>
      <c r="O231" s="160">
        <f>Index!O$43</f>
        <v>1.2861826323364782</v>
      </c>
      <c r="P231" s="160">
        <f>Index!P$43</f>
        <v>1.2828506663883961</v>
      </c>
    </row>
    <row r="232" spans="3:16" hidden="1" outlineLevel="1">
      <c r="C232" s="141"/>
      <c r="D232" s="141"/>
      <c r="E232" s="141" t="s">
        <v>891</v>
      </c>
      <c r="F232" s="141"/>
      <c r="G232" s="141" t="s">
        <v>147</v>
      </c>
      <c r="H232" s="141"/>
      <c r="I232" s="141"/>
      <c r="J232" s="173">
        <f xml:space="preserve"> J230 / J231</f>
        <v>0</v>
      </c>
      <c r="K232" s="173">
        <f xml:space="preserve"> K230 / K231</f>
        <v>0.45561460322309616</v>
      </c>
      <c r="L232" s="173">
        <f t="shared" ref="L232" si="62" xml:space="preserve"> L230 / L231</f>
        <v>5.8365632827464262</v>
      </c>
      <c r="M232" s="173">
        <f t="shared" ref="M232" si="63" xml:space="preserve"> M230 / M231</f>
        <v>0.42265452082627836</v>
      </c>
      <c r="N232" s="173">
        <f t="shared" ref="N232" si="64" xml:space="preserve"> N230 / N231</f>
        <v>0.41305461721299697</v>
      </c>
      <c r="O232" s="173">
        <f t="shared" ref="O232" si="65" xml:space="preserve"> O230 / O231</f>
        <v>0.45716680136773397</v>
      </c>
      <c r="P232" s="173">
        <f t="shared" ref="P232" si="66" xml:space="preserve"> P230 / P231</f>
        <v>0</v>
      </c>
    </row>
    <row r="233" spans="3:16" hidden="1" outlineLevel="1">
      <c r="C233" s="141"/>
      <c r="D233" s="141"/>
      <c r="E233" s="141"/>
      <c r="F233" s="210"/>
      <c r="G233" s="141"/>
      <c r="H233" s="172"/>
      <c r="I233" s="168"/>
      <c r="J233" s="168"/>
      <c r="K233" s="168"/>
      <c r="L233" s="168"/>
      <c r="M233" s="168"/>
      <c r="N233" s="168"/>
      <c r="O233" s="168"/>
      <c r="P233" s="168"/>
    </row>
    <row r="234" spans="3:16" hidden="1" outlineLevel="1">
      <c r="C234" s="141"/>
      <c r="D234" s="165" t="s">
        <v>858</v>
      </c>
      <c r="E234" s="141"/>
      <c r="F234" s="210"/>
      <c r="G234" s="141"/>
      <c r="H234" s="141"/>
      <c r="I234" s="168"/>
      <c r="J234" s="141"/>
      <c r="K234" s="141"/>
      <c r="L234" s="141"/>
      <c r="M234" s="141"/>
      <c r="N234" s="141"/>
      <c r="O234" s="141"/>
      <c r="P234" s="141"/>
    </row>
    <row r="235" spans="3:16" hidden="1" outlineLevel="1">
      <c r="C235" s="141"/>
      <c r="D235" s="141"/>
      <c r="E235" s="210" t="str">
        <f xml:space="preserve"> E$232</f>
        <v>Business rates  - Outturn - BIO - Real</v>
      </c>
      <c r="F235" s="210">
        <f t="shared" ref="F235:P235" si="67" xml:space="preserve"> F$232</f>
        <v>0</v>
      </c>
      <c r="G235" s="210" t="str">
        <f t="shared" si="67"/>
        <v>£m</v>
      </c>
      <c r="H235" s="210">
        <f t="shared" si="67"/>
        <v>0</v>
      </c>
      <c r="I235" s="168">
        <f t="shared" si="67"/>
        <v>0</v>
      </c>
      <c r="J235" s="168">
        <f t="shared" si="67"/>
        <v>0</v>
      </c>
      <c r="K235" s="168">
        <f t="shared" si="67"/>
        <v>0.45561460322309616</v>
      </c>
      <c r="L235" s="168">
        <f t="shared" si="67"/>
        <v>5.8365632827464262</v>
      </c>
      <c r="M235" s="168">
        <f t="shared" si="67"/>
        <v>0.42265452082627836</v>
      </c>
      <c r="N235" s="168">
        <f t="shared" si="67"/>
        <v>0.41305461721299697</v>
      </c>
      <c r="O235" s="168">
        <f t="shared" si="67"/>
        <v>0.45716680136773397</v>
      </c>
      <c r="P235" s="168">
        <f t="shared" si="67"/>
        <v>0</v>
      </c>
    </row>
    <row r="236" spans="3:16" hidden="1" outlineLevel="1">
      <c r="C236" s="141"/>
      <c r="D236" s="141"/>
      <c r="E236" s="210" t="str">
        <f xml:space="preserve"> E$228</f>
        <v>Business rates - Forecast Profiled - BIO - Real</v>
      </c>
      <c r="F236" s="210">
        <f t="shared" ref="F236:P236" si="68" xml:space="preserve"> F$228</f>
        <v>0</v>
      </c>
      <c r="G236" s="210" t="str">
        <f t="shared" si="68"/>
        <v xml:space="preserve">£m </v>
      </c>
      <c r="H236" s="210">
        <f t="shared" si="68"/>
        <v>45.340367252052197</v>
      </c>
      <c r="I236" s="168">
        <f t="shared" si="68"/>
        <v>0</v>
      </c>
      <c r="J236" s="168">
        <f t="shared" si="68"/>
        <v>0</v>
      </c>
      <c r="K236" s="168">
        <f t="shared" si="68"/>
        <v>9.0680734504104397</v>
      </c>
      <c r="L236" s="168">
        <f t="shared" si="68"/>
        <v>9.0680734504104397</v>
      </c>
      <c r="M236" s="168">
        <f t="shared" si="68"/>
        <v>9.0680734504104397</v>
      </c>
      <c r="N236" s="168">
        <f t="shared" si="68"/>
        <v>9.0680734504104397</v>
      </c>
      <c r="O236" s="168">
        <f t="shared" si="68"/>
        <v>9.0680734504104397</v>
      </c>
      <c r="P236" s="168">
        <f t="shared" si="68"/>
        <v>0</v>
      </c>
    </row>
    <row r="237" spans="3:16" hidden="1" outlineLevel="1">
      <c r="C237" s="141"/>
      <c r="D237" s="141"/>
      <c r="E237" s="141" t="s">
        <v>892</v>
      </c>
      <c r="F237" s="167"/>
      <c r="G237" s="141" t="s">
        <v>147</v>
      </c>
      <c r="H237" s="172">
        <f xml:space="preserve"> SUM(J237:P237)</f>
        <v>-37.75531342667567</v>
      </c>
      <c r="I237" s="141"/>
      <c r="J237" s="172">
        <f t="shared" ref="J237:P237" si="69" xml:space="preserve"> J235 - J236</f>
        <v>0</v>
      </c>
      <c r="K237" s="172">
        <f t="shared" si="69"/>
        <v>-8.6124588471873427</v>
      </c>
      <c r="L237" s="172">
        <f t="shared" si="69"/>
        <v>-3.2315101676640134</v>
      </c>
      <c r="M237" s="172">
        <f t="shared" si="69"/>
        <v>-8.6454189295841619</v>
      </c>
      <c r="N237" s="172">
        <f t="shared" si="69"/>
        <v>-8.6550188331974418</v>
      </c>
      <c r="O237" s="172">
        <f t="shared" si="69"/>
        <v>-8.6109066490427058</v>
      </c>
      <c r="P237" s="172">
        <f t="shared" si="69"/>
        <v>0</v>
      </c>
    </row>
    <row r="238" spans="3:16" hidden="1" outlineLevel="1">
      <c r="C238" s="141"/>
      <c r="D238" s="141"/>
      <c r="E238" s="141"/>
      <c r="F238" s="167"/>
      <c r="G238" s="141"/>
      <c r="H238" s="172"/>
      <c r="I238" s="141"/>
      <c r="J238" s="172"/>
      <c r="K238" s="172"/>
      <c r="L238" s="172"/>
      <c r="M238" s="172"/>
      <c r="N238" s="172"/>
      <c r="O238" s="172"/>
      <c r="P238" s="172"/>
    </row>
    <row r="239" spans="3:16" hidden="1" outlineLevel="1">
      <c r="C239" s="141"/>
      <c r="D239" s="165" t="s">
        <v>880</v>
      </c>
      <c r="E239" s="141"/>
      <c r="F239" s="167"/>
      <c r="G239" s="141"/>
      <c r="H239" s="172"/>
      <c r="I239" s="141"/>
      <c r="J239" s="172"/>
      <c r="K239" s="172"/>
      <c r="L239" s="172"/>
      <c r="M239" s="172"/>
      <c r="N239" s="172"/>
      <c r="O239" s="172"/>
      <c r="P239" s="172"/>
    </row>
    <row r="240" spans="3:16" hidden="1" outlineLevel="1">
      <c r="C240" s="141"/>
      <c r="D240" s="141"/>
      <c r="E240" s="210" t="str">
        <f t="shared" ref="E240:P240" si="70" xml:space="preserve"> E$237</f>
        <v>Variance between forecast and outturn business rates  - BIO - Real</v>
      </c>
      <c r="F240" s="210">
        <f t="shared" si="70"/>
        <v>0</v>
      </c>
      <c r="G240" s="210" t="str">
        <f t="shared" si="70"/>
        <v>£m</v>
      </c>
      <c r="H240" s="210">
        <f t="shared" si="70"/>
        <v>-37.75531342667567</v>
      </c>
      <c r="I240" s="168">
        <f t="shared" si="70"/>
        <v>0</v>
      </c>
      <c r="J240" s="168">
        <f t="shared" si="70"/>
        <v>0</v>
      </c>
      <c r="K240" s="168">
        <f t="shared" si="70"/>
        <v>-8.6124588471873427</v>
      </c>
      <c r="L240" s="168">
        <f t="shared" si="70"/>
        <v>-3.2315101676640134</v>
      </c>
      <c r="M240" s="168">
        <f t="shared" si="70"/>
        <v>-8.6454189295841619</v>
      </c>
      <c r="N240" s="168">
        <f t="shared" si="70"/>
        <v>-8.6550188331974418</v>
      </c>
      <c r="O240" s="168">
        <f t="shared" si="70"/>
        <v>-8.6109066490427058</v>
      </c>
      <c r="P240" s="168">
        <f t="shared" si="70"/>
        <v>0</v>
      </c>
    </row>
    <row r="241" spans="3:16" hidden="1" outlineLevel="1">
      <c r="C241" s="141"/>
      <c r="D241" s="141"/>
      <c r="E241" s="301" t="str">
        <f>Bioresources!E$49</f>
        <v>Time value of money factor - BIO</v>
      </c>
      <c r="F241" s="301">
        <f>Bioresources!F$49</f>
        <v>0</v>
      </c>
      <c r="G241" s="301" t="str">
        <f>Bioresources!G$49</f>
        <v>Factor</v>
      </c>
      <c r="H241" s="301">
        <f>Bioresources!H$49</f>
        <v>0</v>
      </c>
      <c r="I241" s="301">
        <f>Bioresources!I$49</f>
        <v>0</v>
      </c>
      <c r="J241" s="301">
        <f>Bioresources!J$49</f>
        <v>1</v>
      </c>
      <c r="K241" s="301">
        <f>Bioresources!K$49</f>
        <v>1.122016155346969</v>
      </c>
      <c r="L241" s="301">
        <f>Bioresources!L$49</f>
        <v>1.0901828170879997</v>
      </c>
      <c r="M241" s="301">
        <f>Bioresources!M$49</f>
        <v>1.0592526399999997</v>
      </c>
      <c r="N241" s="301">
        <f>Bioresources!N$49</f>
        <v>1.0291999999999999</v>
      </c>
      <c r="O241" s="301">
        <f>Bioresources!O$49</f>
        <v>1</v>
      </c>
      <c r="P241" s="301">
        <f>Bioresources!P$49</f>
        <v>1</v>
      </c>
    </row>
    <row r="242" spans="3:16" hidden="1" outlineLevel="1">
      <c r="C242" s="141"/>
      <c r="D242" s="141"/>
      <c r="E242" s="141" t="s">
        <v>893</v>
      </c>
      <c r="F242" s="167"/>
      <c r="G242" s="141" t="s">
        <v>147</v>
      </c>
      <c r="H242" s="172">
        <f xml:space="preserve"> SUM(J242:P242)</f>
        <v>-39.862589679075107</v>
      </c>
      <c r="I242" s="172"/>
      <c r="J242" s="172">
        <f t="shared" ref="J242:P242" si="71" xml:space="preserve"> J240 * J241</f>
        <v>0</v>
      </c>
      <c r="K242" s="172">
        <f t="shared" si="71"/>
        <v>-9.663317963805131</v>
      </c>
      <c r="L242" s="172">
        <f t="shared" si="71"/>
        <v>-3.5229368580324683</v>
      </c>
      <c r="M242" s="172">
        <f t="shared" si="71"/>
        <v>-9.1576828250679956</v>
      </c>
      <c r="N242" s="172">
        <f t="shared" si="71"/>
        <v>-8.907745383126807</v>
      </c>
      <c r="O242" s="172">
        <f t="shared" si="71"/>
        <v>-8.6109066490427058</v>
      </c>
      <c r="P242" s="172">
        <f t="shared" si="71"/>
        <v>0</v>
      </c>
    </row>
    <row r="243" spans="3:16" hidden="1" outlineLevel="1">
      <c r="C243" s="141"/>
      <c r="D243" s="141"/>
      <c r="E243" s="141" t="s">
        <v>894</v>
      </c>
      <c r="F243" s="172">
        <f xml:space="preserve"> H$242</f>
        <v>-39.862589679075107</v>
      </c>
      <c r="G243" s="141" t="s">
        <v>147</v>
      </c>
      <c r="H243" s="141"/>
      <c r="I243" s="141"/>
      <c r="J243" s="141"/>
      <c r="K243" s="141"/>
      <c r="L243" s="141"/>
      <c r="M243" s="141"/>
      <c r="N243" s="141"/>
      <c r="O243" s="141"/>
      <c r="P243" s="141"/>
    </row>
    <row r="244" spans="3:16" hidden="1" outlineLevel="1">
      <c r="C244" s="141"/>
      <c r="D244" s="141"/>
      <c r="E244" s="141"/>
      <c r="F244" s="172"/>
      <c r="G244" s="141"/>
      <c r="H244" s="141"/>
      <c r="I244" s="141"/>
      <c r="J244" s="141"/>
      <c r="K244" s="141"/>
      <c r="L244" s="141"/>
      <c r="M244" s="141"/>
      <c r="N244" s="141"/>
      <c r="O244" s="141"/>
      <c r="P244" s="141"/>
    </row>
    <row r="245" spans="3:16" hidden="1" outlineLevel="1">
      <c r="C245" s="141"/>
      <c r="D245" s="165" t="s">
        <v>835</v>
      </c>
      <c r="E245" s="141"/>
      <c r="F245" s="141"/>
      <c r="G245" s="141"/>
      <c r="H245" s="141"/>
      <c r="I245" s="141"/>
      <c r="J245" s="141"/>
      <c r="K245" s="141"/>
      <c r="L245" s="141"/>
      <c r="M245" s="141"/>
      <c r="N245" s="141"/>
      <c r="O245" s="141"/>
      <c r="P245" s="141"/>
    </row>
    <row r="246" spans="3:16" hidden="1" outlineLevel="1">
      <c r="C246" s="141"/>
      <c r="D246" s="141"/>
      <c r="E246" s="142" t="str">
        <f xml:space="preserve"> InpActive!E$280</f>
        <v>Cost sharing rates Business rates - Overperformance</v>
      </c>
      <c r="F246" s="171">
        <f xml:space="preserve"> InpActive!F$280</f>
        <v>0.25</v>
      </c>
      <c r="G246" s="142" t="str">
        <f xml:space="preserve"> InpActive!G$280</f>
        <v>%</v>
      </c>
      <c r="H246" s="141"/>
      <c r="I246" s="141"/>
      <c r="J246" s="141"/>
      <c r="K246" s="141"/>
      <c r="L246" s="141"/>
      <c r="M246" s="141"/>
      <c r="N246" s="141"/>
      <c r="O246" s="141"/>
      <c r="P246" s="141"/>
    </row>
    <row r="247" spans="3:16" hidden="1" outlineLevel="1">
      <c r="C247" s="141"/>
      <c r="D247" s="141"/>
      <c r="E247" s="172" t="str">
        <f t="shared" ref="E247" si="72">E$243</f>
        <v>Adjustment for business rates for cost sharing - BIO - Real</v>
      </c>
      <c r="F247" s="172">
        <f>F$243</f>
        <v>-39.862589679075107</v>
      </c>
      <c r="G247" s="172" t="str">
        <f t="shared" ref="G247" si="73">G$243</f>
        <v>£m</v>
      </c>
      <c r="H247" s="141"/>
      <c r="I247" s="141"/>
      <c r="J247" s="141"/>
      <c r="K247" s="141"/>
      <c r="L247" s="141"/>
      <c r="M247" s="141"/>
      <c r="N247" s="141"/>
      <c r="O247" s="141"/>
      <c r="P247" s="141"/>
    </row>
    <row r="248" spans="3:16" hidden="1" outlineLevel="1">
      <c r="C248" s="141"/>
      <c r="D248" s="141"/>
      <c r="E248" s="141" t="s">
        <v>895</v>
      </c>
      <c r="F248" s="172">
        <f xml:space="preserve"> IF( F247 &lt; 0, $F$247 *  (1 - F246), 0)</f>
        <v>-29.896942259306329</v>
      </c>
      <c r="G248" s="173" t="s">
        <v>147</v>
      </c>
      <c r="H248" s="141"/>
      <c r="I248" s="141"/>
      <c r="J248" s="141"/>
      <c r="K248" s="141"/>
      <c r="L248" s="141"/>
      <c r="M248" s="141"/>
      <c r="N248" s="141"/>
      <c r="O248" s="141"/>
      <c r="P248" s="141"/>
    </row>
    <row r="249" spans="3:16" hidden="1" outlineLevel="1">
      <c r="C249" s="141"/>
      <c r="D249" s="141"/>
      <c r="E249" s="141"/>
      <c r="F249" s="282"/>
      <c r="G249" s="141"/>
      <c r="H249" s="141"/>
      <c r="I249" s="141"/>
      <c r="J249" s="141"/>
      <c r="K249" s="141"/>
      <c r="L249" s="141"/>
      <c r="M249" s="141"/>
      <c r="N249" s="141"/>
      <c r="O249" s="141"/>
      <c r="P249" s="141"/>
    </row>
    <row r="250" spans="3:16" hidden="1" outlineLevel="1">
      <c r="C250" s="141"/>
      <c r="D250" s="141"/>
      <c r="E250" s="142" t="str">
        <f xml:space="preserve"> InpActive!E$281</f>
        <v>Cost sharing rates Business rates - Underperformance</v>
      </c>
      <c r="F250" s="171">
        <f xml:space="preserve"> InpActive!F$281</f>
        <v>0.25</v>
      </c>
      <c r="G250" s="142" t="str">
        <f xml:space="preserve"> InpActive!G$281</f>
        <v>%</v>
      </c>
      <c r="H250" s="141"/>
      <c r="I250" s="141"/>
      <c r="J250" s="141"/>
      <c r="K250" s="141"/>
      <c r="L250" s="141"/>
      <c r="M250" s="141"/>
      <c r="N250" s="141"/>
      <c r="O250" s="141"/>
      <c r="P250" s="141"/>
    </row>
    <row r="251" spans="3:16" hidden="1" outlineLevel="1">
      <c r="C251" s="141"/>
      <c r="D251" s="141"/>
      <c r="E251" s="172" t="str">
        <f t="shared" ref="E251" si="74">E$243</f>
        <v>Adjustment for business rates for cost sharing - BIO - Real</v>
      </c>
      <c r="F251" s="172">
        <f>F$243</f>
        <v>-39.862589679075107</v>
      </c>
      <c r="G251" s="172" t="str">
        <f t="shared" ref="G251" si="75">G$243</f>
        <v>£m</v>
      </c>
      <c r="H251" s="141"/>
      <c r="I251" s="141"/>
      <c r="J251" s="141"/>
      <c r="K251" s="141"/>
      <c r="L251" s="141"/>
      <c r="M251" s="141"/>
      <c r="N251" s="141"/>
      <c r="O251" s="141"/>
      <c r="P251" s="141"/>
    </row>
    <row r="252" spans="3:16" hidden="1" outlineLevel="1">
      <c r="C252" s="141"/>
      <c r="D252" s="141"/>
      <c r="E252" s="141" t="s">
        <v>896</v>
      </c>
      <c r="F252" s="172">
        <f xml:space="preserve"> IF( F251 &gt; 0, $F$251 *  (1 - F250), 0)</f>
        <v>0</v>
      </c>
      <c r="G252" s="173" t="s">
        <v>147</v>
      </c>
      <c r="H252" s="141"/>
      <c r="I252" s="141"/>
      <c r="J252" s="141"/>
      <c r="K252" s="141"/>
      <c r="L252" s="141"/>
      <c r="M252" s="141"/>
      <c r="N252" s="141"/>
      <c r="O252" s="141"/>
      <c r="P252" s="141"/>
    </row>
    <row r="253" spans="3:16" hidden="1" outlineLevel="1">
      <c r="C253" s="141"/>
      <c r="D253" s="141"/>
      <c r="E253" s="141"/>
      <c r="F253" s="282"/>
      <c r="G253" s="141"/>
      <c r="H253" s="141"/>
      <c r="I253" s="141"/>
      <c r="J253" s="141"/>
      <c r="K253" s="141"/>
      <c r="L253" s="141"/>
      <c r="M253" s="141"/>
      <c r="N253" s="141"/>
      <c r="O253" s="141"/>
      <c r="P253" s="141"/>
    </row>
    <row r="254" spans="3:16" hidden="1" outlineLevel="1">
      <c r="C254" s="141"/>
      <c r="D254" s="141"/>
      <c r="E254" s="141" t="str">
        <f xml:space="preserve"> E$248</f>
        <v>Business Rates Outperformance Adjustment - BIO - Real</v>
      </c>
      <c r="F254" s="210">
        <f t="shared" ref="F254:G254" si="76" xml:space="preserve"> F$248</f>
        <v>-29.896942259306329</v>
      </c>
      <c r="G254" s="141" t="str">
        <f t="shared" si="76"/>
        <v>£m</v>
      </c>
      <c r="H254" s="141"/>
      <c r="I254" s="141"/>
      <c r="J254" s="141"/>
      <c r="K254" s="141"/>
      <c r="L254" s="141"/>
      <c r="M254" s="141"/>
      <c r="N254" s="141"/>
      <c r="O254" s="141"/>
      <c r="P254" s="141"/>
    </row>
    <row r="255" spans="3:16" hidden="1" outlineLevel="1">
      <c r="C255" s="141"/>
      <c r="D255" s="141"/>
      <c r="E255" s="141" t="str">
        <f xml:space="preserve"> E$252</f>
        <v>Business Rates Underperformance Adjustment - BIO - Real</v>
      </c>
      <c r="F255" s="210">
        <f t="shared" ref="F255:G255" si="77" xml:space="preserve"> F$252</f>
        <v>0</v>
      </c>
      <c r="G255" s="141" t="str">
        <f t="shared" si="77"/>
        <v>£m</v>
      </c>
      <c r="H255" s="141"/>
      <c r="I255" s="141"/>
      <c r="J255" s="141"/>
      <c r="K255" s="141"/>
      <c r="L255" s="141"/>
      <c r="M255" s="141"/>
      <c r="N255" s="141"/>
      <c r="O255" s="141"/>
      <c r="P255" s="141"/>
    </row>
    <row r="256" spans="3:16" hidden="1" outlineLevel="1">
      <c r="C256" s="141"/>
      <c r="D256" s="141"/>
      <c r="E256" s="280" t="s">
        <v>897</v>
      </c>
      <c r="F256" s="283">
        <f xml:space="preserve"> IF(F254 &lt;&gt; 0, F254, F255)</f>
        <v>-29.896942259306329</v>
      </c>
      <c r="G256" s="280" t="s">
        <v>147</v>
      </c>
      <c r="H256" s="141"/>
      <c r="I256" s="141"/>
      <c r="J256" s="141"/>
      <c r="K256" s="141"/>
      <c r="L256" s="141"/>
      <c r="M256" s="141"/>
      <c r="N256" s="141"/>
      <c r="O256" s="141"/>
      <c r="P256" s="141"/>
    </row>
    <row r="257" spans="1:7" hidden="1" outlineLevel="1">
      <c r="E257" s="141"/>
      <c r="F257" s="141"/>
      <c r="G257" s="141"/>
    </row>
    <row r="258" spans="1:7" hidden="1" outlineLevel="1">
      <c r="E258" s="141" t="str">
        <f xml:space="preserve"> E$256</f>
        <v>Active adjustment for business rates uncertainty mechanism - BIO - Real</v>
      </c>
      <c r="F258" s="210">
        <f t="shared" ref="F258:G258" si="78" xml:space="preserve"> F$256</f>
        <v>-29.896942259306329</v>
      </c>
      <c r="G258" s="141" t="str">
        <f t="shared" si="78"/>
        <v>£m</v>
      </c>
    </row>
    <row r="259" spans="1:7" hidden="1" outlineLevel="1">
      <c r="E259" s="281" t="str">
        <f>InpActive!E$162</f>
        <v>Weighted average PAYG rate - BIO</v>
      </c>
      <c r="F259" s="281">
        <f>InpActive!F$162</f>
        <v>0.38500000000000001</v>
      </c>
      <c r="G259" s="281" t="str">
        <f>InpActive!G$162</f>
        <v>%</v>
      </c>
    </row>
    <row r="260" spans="1:7" hidden="1" outlineLevel="1">
      <c r="E260" s="280" t="s">
        <v>898</v>
      </c>
      <c r="F260" s="284">
        <f xml:space="preserve"> F258 * $F$259</f>
        <v>-11.510322769832937</v>
      </c>
      <c r="G260" s="280" t="s">
        <v>147</v>
      </c>
    </row>
    <row r="261" spans="1:7" hidden="1" outlineLevel="1"/>
    <row r="262" spans="1:7" hidden="1" outlineLevel="1">
      <c r="E262" s="141" t="str">
        <f xml:space="preserve"> E$256</f>
        <v>Active adjustment for business rates uncertainty mechanism - BIO - Real</v>
      </c>
      <c r="F262" s="210">
        <f xml:space="preserve"> F$256</f>
        <v>-29.896942259306329</v>
      </c>
      <c r="G262" s="141" t="str">
        <f xml:space="preserve"> G$256</f>
        <v>£m</v>
      </c>
    </row>
    <row r="263" spans="1:7" hidden="1" outlineLevel="1">
      <c r="E263" s="281" t="str">
        <f>InpActive!E$162</f>
        <v>Weighted average PAYG rate - BIO</v>
      </c>
      <c r="F263" s="281">
        <f>InpActive!F$162</f>
        <v>0.38500000000000001</v>
      </c>
      <c r="G263" s="281" t="str">
        <f>InpActive!G$162</f>
        <v>%</v>
      </c>
    </row>
    <row r="264" spans="1:7" hidden="1" outlineLevel="1">
      <c r="E264" s="280" t="s">
        <v>899</v>
      </c>
      <c r="F264" s="284">
        <f xml:space="preserve"> F262 * (1 - $F$263)</f>
        <v>-18.386619489473393</v>
      </c>
      <c r="G264" s="280" t="s">
        <v>147</v>
      </c>
    </row>
    <row r="266" spans="1:7" s="176" customFormat="1" ht="13.2">
      <c r="A266" s="136" t="s">
        <v>57</v>
      </c>
    </row>
  </sheetData>
  <conditionalFormatting sqref="F3">
    <cfRule type="cellIs" dxfId="45" priority="1" stopIfTrue="1" operator="notEqual">
      <formula>0</formula>
    </cfRule>
    <cfRule type="cellIs" dxfId="44" priority="2" stopIfTrue="1" operator="equal">
      <formula>""</formula>
    </cfRule>
  </conditionalFormatting>
  <conditionalFormatting sqref="J4:P4">
    <cfRule type="cellIs" dxfId="43" priority="3" operator="equal">
      <formula>"Post-Fcst"</formula>
    </cfRule>
    <cfRule type="cellIs" dxfId="42" priority="4" operator="equal">
      <formula>"Forecast"</formula>
    </cfRule>
    <cfRule type="cellIs" dxfId="41" priority="5" operator="equal">
      <formula>"Pre Fcst"</formula>
    </cfRule>
  </conditionalFormatting>
  <pageMargins left="0.70866141732283472" right="0.70866141732283472" top="0.74803149606299213" bottom="0.74803149606299213" header="0.31496062992125984" footer="0.31496062992125984"/>
  <pageSetup paperSize="9" scale="63" fitToHeight="0" orientation="landscape" r:id="rId1"/>
  <headerFooter>
    <oddHeader>&amp;L&amp;F        &amp;CSheet: &amp;A      &amp;ROFFICIAL</oddHeader>
    <oddFooter>&amp;LPrinted on &amp;D at &amp;T      &amp;CPage &amp;P of &amp;N         &amp;ROfwat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68C8F-A925-4F83-B0B0-3A7A5FB40ECC}">
  <sheetPr>
    <outlinePr summaryBelow="0" summaryRight="0"/>
    <pageSetUpPr fitToPage="1"/>
  </sheetPr>
  <dimension ref="A1:Q100"/>
  <sheetViews>
    <sheetView zoomScale="80" zoomScaleNormal="80" workbookViewId="0">
      <pane xSplit="9" ySplit="6" topLeftCell="J7" activePane="bottomRight" state="frozen"/>
      <selection pane="topRight" activeCell="A43" sqref="A43:XFD52"/>
      <selection pane="bottomLeft" activeCell="A43" sqref="A43:XFD52"/>
      <selection pane="bottomRight"/>
    </sheetView>
  </sheetViews>
  <sheetFormatPr defaultColWidth="0" defaultRowHeight="13.8" outlineLevelRow="1"/>
  <cols>
    <col min="1" max="4" width="2" customWidth="1"/>
    <col min="5" max="5" width="78.09765625" customWidth="1"/>
    <col min="6" max="6" width="14.09765625" bestFit="1" customWidth="1"/>
    <col min="7" max="7" width="6.59765625" customWidth="1"/>
    <col min="8" max="8" width="9.5" bestFit="1" customWidth="1"/>
    <col min="9" max="9" width="2.09765625" customWidth="1"/>
    <col min="10" max="12" width="10.59765625" customWidth="1"/>
    <col min="13" max="15" width="9.59765625" customWidth="1"/>
    <col min="16" max="16" width="11" customWidth="1"/>
    <col min="17" max="16384" width="8.69921875" hidden="1"/>
  </cols>
  <sheetData>
    <row r="1" spans="1:16" ht="24.6">
      <c r="A1" s="1" t="str">
        <f ca="1" xml:space="preserve"> RIGHT(CELL("filename", $A$1), LEN(CELL("filename", $A$1)) - SEARCH("]", CELL("filename", $A$1)))</f>
        <v>Bioresources</v>
      </c>
      <c r="B1" s="1"/>
      <c r="C1" s="1"/>
      <c r="D1" s="1"/>
      <c r="E1" s="1"/>
      <c r="F1" s="1"/>
      <c r="G1" s="1"/>
      <c r="H1" s="1"/>
      <c r="I1" s="1"/>
      <c r="J1" s="1"/>
      <c r="K1" s="1"/>
      <c r="L1" s="1"/>
      <c r="M1" s="1"/>
      <c r="N1" s="1"/>
      <c r="O1" s="1"/>
      <c r="P1" s="1"/>
    </row>
    <row r="2" spans="1:16">
      <c r="A2" s="2"/>
      <c r="B2" s="3"/>
      <c r="C2" s="3"/>
      <c r="D2" s="4"/>
      <c r="E2" s="14" t="str">
        <f>Time!E$22</f>
        <v>Model Period BEG</v>
      </c>
      <c r="F2" s="14"/>
      <c r="G2" s="14"/>
      <c r="H2" s="14"/>
      <c r="I2" s="14"/>
      <c r="J2" s="14">
        <f>Time!J$22</f>
        <v>43556</v>
      </c>
      <c r="K2" s="14">
        <f>Time!K$22</f>
        <v>43922</v>
      </c>
      <c r="L2" s="14">
        <f>Time!L$22</f>
        <v>44287</v>
      </c>
      <c r="M2" s="14">
        <f>Time!M$22</f>
        <v>44652</v>
      </c>
      <c r="N2" s="14">
        <f>Time!N$22</f>
        <v>45017</v>
      </c>
      <c r="O2" s="14">
        <f>Time!O$22</f>
        <v>45383</v>
      </c>
      <c r="P2" s="14">
        <f>Time!P$22</f>
        <v>45748</v>
      </c>
    </row>
    <row r="3" spans="1:16">
      <c r="A3" s="2"/>
      <c r="B3" s="3"/>
      <c r="C3" s="3"/>
      <c r="D3" s="4"/>
      <c r="E3" s="13" t="str">
        <f>Time!E$23</f>
        <v>Model Period END</v>
      </c>
      <c r="F3" s="16">
        <f ca="1">Check!F$8</f>
        <v>0</v>
      </c>
      <c r="G3" s="14" t="s">
        <v>472</v>
      </c>
      <c r="H3" s="14"/>
      <c r="I3" s="14"/>
      <c r="J3" s="14">
        <f>Time!J$23</f>
        <v>43921</v>
      </c>
      <c r="K3" s="14">
        <f>Time!K$23</f>
        <v>44286</v>
      </c>
      <c r="L3" s="14">
        <f>Time!L$23</f>
        <v>44651</v>
      </c>
      <c r="M3" s="14">
        <f>Time!M$23</f>
        <v>45016</v>
      </c>
      <c r="N3" s="14">
        <f>Time!N$23</f>
        <v>45382</v>
      </c>
      <c r="O3" s="14">
        <f>Time!O$23</f>
        <v>45747</v>
      </c>
      <c r="P3" s="14">
        <f>Time!P$23</f>
        <v>46112</v>
      </c>
    </row>
    <row r="4" spans="1:16">
      <c r="A4" s="2"/>
      <c r="B4" s="3"/>
      <c r="C4" s="3"/>
      <c r="D4" s="4"/>
      <c r="E4" s="13" t="str">
        <f>Time!E$59</f>
        <v>Pre Forecast vs Forecast</v>
      </c>
      <c r="F4" s="144"/>
      <c r="G4" s="144"/>
      <c r="H4" s="14"/>
      <c r="I4" s="14"/>
      <c r="J4" s="14" t="str">
        <f>Time!J$59</f>
        <v>Pre Fcst</v>
      </c>
      <c r="K4" s="14" t="str">
        <f>Time!K$59</f>
        <v>Forecast</v>
      </c>
      <c r="L4" s="14" t="str">
        <f>Time!L$59</f>
        <v>Forecast</v>
      </c>
      <c r="M4" s="14" t="str">
        <f>Time!M$59</f>
        <v>Forecast</v>
      </c>
      <c r="N4" s="14" t="str">
        <f>Time!N$59</f>
        <v>Forecast</v>
      </c>
      <c r="O4" s="14" t="str">
        <f>Time!O$59</f>
        <v>Forecast</v>
      </c>
      <c r="P4" s="14" t="str">
        <f>Time!P$59</f>
        <v>Post-Fcst</v>
      </c>
    </row>
    <row r="5" spans="1:16">
      <c r="A5" s="2"/>
      <c r="B5" s="3"/>
      <c r="C5" s="3"/>
      <c r="D5" s="4"/>
      <c r="E5" s="59" t="str">
        <f>Time!E$101</f>
        <v>Financial Year Ending</v>
      </c>
      <c r="F5" s="18"/>
      <c r="G5" s="18"/>
      <c r="H5" s="18"/>
      <c r="I5" s="44"/>
      <c r="J5" s="60">
        <f>Time!J$101</f>
        <v>2020</v>
      </c>
      <c r="K5" s="60">
        <f>Time!K$101</f>
        <v>2021</v>
      </c>
      <c r="L5" s="60">
        <f>Time!L$101</f>
        <v>2022</v>
      </c>
      <c r="M5" s="60">
        <f>Time!M$101</f>
        <v>2023</v>
      </c>
      <c r="N5" s="60">
        <f>Time!N$101</f>
        <v>2024</v>
      </c>
      <c r="O5" s="60">
        <f>Time!O$101</f>
        <v>2025</v>
      </c>
      <c r="P5" s="60">
        <f>Time!P$101</f>
        <v>2026</v>
      </c>
    </row>
    <row r="6" spans="1:16">
      <c r="A6" s="2"/>
      <c r="B6" s="3"/>
      <c r="C6" s="3"/>
      <c r="D6" s="4"/>
      <c r="E6" s="13" t="str">
        <f>Time!E$11</f>
        <v>Model column counter</v>
      </c>
      <c r="F6" s="19" t="s">
        <v>473</v>
      </c>
      <c r="G6" s="19" t="s">
        <v>130</v>
      </c>
      <c r="H6" s="19" t="s">
        <v>474</v>
      </c>
      <c r="I6" s="18"/>
      <c r="J6" s="18">
        <f>Time!J$11</f>
        <v>1</v>
      </c>
      <c r="K6" s="18">
        <f>Time!K$11</f>
        <v>2</v>
      </c>
      <c r="L6" s="18">
        <f>Time!L$11</f>
        <v>3</v>
      </c>
      <c r="M6" s="18">
        <f>Time!M$11</f>
        <v>4</v>
      </c>
      <c r="N6" s="18">
        <f>Time!N$11</f>
        <v>5</v>
      </c>
      <c r="O6" s="18">
        <f>Time!O$11</f>
        <v>6</v>
      </c>
      <c r="P6" s="18">
        <f>Time!P$11</f>
        <v>7</v>
      </c>
    </row>
    <row r="8" spans="1:16" s="162" customFormat="1" ht="13.2" collapsed="1">
      <c r="A8" s="166" t="s">
        <v>889</v>
      </c>
      <c r="B8" s="153"/>
      <c r="C8" s="153"/>
      <c r="D8" s="154"/>
      <c r="E8" s="155"/>
      <c r="F8" s="156"/>
      <c r="G8" s="156"/>
      <c r="H8" s="156"/>
      <c r="I8" s="157"/>
      <c r="J8" s="157"/>
      <c r="K8" s="157"/>
      <c r="L8" s="157"/>
      <c r="M8" s="157"/>
      <c r="N8" s="157"/>
      <c r="O8" s="157"/>
      <c r="P8" s="157"/>
    </row>
    <row r="9" spans="1:16" s="141" customFormat="1" ht="13.2" hidden="1" outlineLevel="1">
      <c r="H9" s="173"/>
    </row>
    <row r="10" spans="1:16" s="141" customFormat="1" ht="13.2" hidden="1" outlineLevel="1">
      <c r="C10" s="165" t="s">
        <v>690</v>
      </c>
      <c r="D10" s="139"/>
      <c r="E10" s="139"/>
      <c r="F10" s="139"/>
      <c r="G10" s="139"/>
      <c r="H10" s="152"/>
      <c r="I10" s="139"/>
      <c r="J10" s="139"/>
      <c r="K10" s="139"/>
      <c r="L10" s="139"/>
      <c r="M10" s="139"/>
      <c r="N10" s="139"/>
      <c r="O10" s="139"/>
      <c r="P10" s="139"/>
    </row>
    <row r="11" spans="1:16" s="141" customFormat="1" ht="13.2" hidden="1" outlineLevel="1"/>
    <row r="12" spans="1:16" s="141" customFormat="1" ht="13.2" hidden="1" outlineLevel="1">
      <c r="D12" s="3" t="s">
        <v>691</v>
      </c>
    </row>
    <row r="13" spans="1:16" s="141" customFormat="1" ht="13.2" hidden="1" outlineLevel="1">
      <c r="E13" s="142" t="str">
        <f>InpActive!E$150</f>
        <v>Base Costs - BIO - Real</v>
      </c>
      <c r="F13" s="169">
        <f>InpActive!F$150</f>
        <v>583.33004375478799</v>
      </c>
      <c r="G13" s="142" t="str">
        <f>InpActive!G$150</f>
        <v>£m</v>
      </c>
    </row>
    <row r="14" spans="1:16" s="141" customFormat="1" ht="13.2" hidden="1" outlineLevel="1">
      <c r="E14" s="142" t="str">
        <f>InpActive!E$151</f>
        <v>WINEP / NEP ~ In-the-Round - BIO - Real</v>
      </c>
      <c r="F14" s="169">
        <f>InpActive!F$151</f>
        <v>0</v>
      </c>
      <c r="G14" s="142" t="str">
        <f>InpActive!G$151</f>
        <v>£m</v>
      </c>
    </row>
    <row r="15" spans="1:16" s="141" customFormat="1" ht="13.2" hidden="1" outlineLevel="1">
      <c r="E15" s="141" t="s">
        <v>900</v>
      </c>
      <c r="F15" s="168">
        <f xml:space="preserve"> SUM(F13:F14)</f>
        <v>583.33004375478799</v>
      </c>
      <c r="G15" s="141" t="s">
        <v>147</v>
      </c>
    </row>
    <row r="16" spans="1:16" s="141" customFormat="1" ht="13.2" hidden="1" outlineLevel="1">
      <c r="F16" s="168"/>
    </row>
    <row r="17" spans="4:16" s="141" customFormat="1" ht="13.2" hidden="1" outlineLevel="1">
      <c r="D17" s="3" t="s">
        <v>693</v>
      </c>
      <c r="F17" s="163"/>
    </row>
    <row r="18" spans="4:16" s="141" customFormat="1" ht="13.2" hidden="1" outlineLevel="1">
      <c r="D18" s="3"/>
      <c r="E18" s="142" t="str">
        <f>InpActive!E$153</f>
        <v>Opex Split Profile - Base costs - BIO</v>
      </c>
      <c r="F18" s="169">
        <f>InpActive!F$153</f>
        <v>0</v>
      </c>
      <c r="G18" s="142" t="str">
        <f>InpActive!G$153</f>
        <v>%</v>
      </c>
      <c r="H18" s="160">
        <f>InpActive!H$153</f>
        <v>0</v>
      </c>
      <c r="I18" s="169">
        <f>InpActive!I$153</f>
        <v>0</v>
      </c>
      <c r="J18" s="160">
        <f>InpActive!J$153</f>
        <v>0</v>
      </c>
      <c r="K18" s="160">
        <f>InpActive!K$153</f>
        <v>7.0899173009495137E-2</v>
      </c>
      <c r="L18" s="160">
        <f>InpActive!L$153</f>
        <v>7.4691942896739943E-2</v>
      </c>
      <c r="M18" s="160">
        <f>InpActive!M$153</f>
        <v>7.6529718899310539E-2</v>
      </c>
      <c r="N18" s="160">
        <f>InpActive!N$153</f>
        <v>7.2884397047652982E-2</v>
      </c>
      <c r="O18" s="160">
        <f>InpActive!O$153</f>
        <v>7.2976417134877569E-2</v>
      </c>
      <c r="P18" s="160">
        <f>InpActive!P$153</f>
        <v>0</v>
      </c>
    </row>
    <row r="19" spans="4:16" s="141" customFormat="1" ht="13.2" hidden="1" outlineLevel="1">
      <c r="E19" s="142" t="str">
        <f>InpActive!E$154</f>
        <v>Capex Split Profile - Base costs - BIO</v>
      </c>
      <c r="F19" s="169">
        <f>InpActive!F$154</f>
        <v>0</v>
      </c>
      <c r="G19" s="142" t="str">
        <f>InpActive!G$154</f>
        <v>%</v>
      </c>
      <c r="H19" s="160">
        <f>InpActive!H$154</f>
        <v>0</v>
      </c>
      <c r="I19" s="169">
        <f>InpActive!I$154</f>
        <v>0</v>
      </c>
      <c r="J19" s="160">
        <f>InpActive!J$154</f>
        <v>0</v>
      </c>
      <c r="K19" s="160">
        <f>InpActive!K$154</f>
        <v>8.5133740185400833E-2</v>
      </c>
      <c r="L19" s="160">
        <f>InpActive!L$154</f>
        <v>0.15324768679615161</v>
      </c>
      <c r="M19" s="160">
        <f>InpActive!M$154</f>
        <v>0.15671050213163115</v>
      </c>
      <c r="N19" s="160">
        <f>InpActive!N$154</f>
        <v>0.13271118418697025</v>
      </c>
      <c r="O19" s="160">
        <f>InpActive!O$154</f>
        <v>0.10421523771176984</v>
      </c>
      <c r="P19" s="160">
        <f>InpActive!P$154</f>
        <v>0</v>
      </c>
    </row>
    <row r="20" spans="4:16" s="141" customFormat="1" ht="13.2" hidden="1" outlineLevel="1">
      <c r="E20" s="141" t="s">
        <v>901</v>
      </c>
      <c r="F20" s="163"/>
      <c r="G20" s="141" t="s">
        <v>207</v>
      </c>
      <c r="H20" s="174">
        <f xml:space="preserve"> SUM(J20:P20)</f>
        <v>1</v>
      </c>
      <c r="J20" s="174">
        <f t="shared" ref="J20:P20" si="0" xml:space="preserve"> SUM(J18:J19)</f>
        <v>0</v>
      </c>
      <c r="K20" s="174">
        <f t="shared" si="0"/>
        <v>0.15603291319489598</v>
      </c>
      <c r="L20" s="174">
        <f t="shared" si="0"/>
        <v>0.22793962969289155</v>
      </c>
      <c r="M20" s="174">
        <f t="shared" si="0"/>
        <v>0.23324022103094169</v>
      </c>
      <c r="N20" s="174">
        <f t="shared" si="0"/>
        <v>0.20559558123462324</v>
      </c>
      <c r="O20" s="174">
        <f t="shared" si="0"/>
        <v>0.1771916548466474</v>
      </c>
      <c r="P20" s="174">
        <f t="shared" si="0"/>
        <v>0</v>
      </c>
    </row>
    <row r="21" spans="4:16" s="141" customFormat="1" ht="13.2" hidden="1" outlineLevel="1">
      <c r="E21" s="141" t="s">
        <v>902</v>
      </c>
      <c r="F21" s="174">
        <f>H$20</f>
        <v>1</v>
      </c>
      <c r="G21" s="141" t="s">
        <v>207</v>
      </c>
      <c r="H21" s="170"/>
      <c r="J21" s="174"/>
      <c r="K21" s="174"/>
      <c r="L21" s="174"/>
      <c r="M21" s="174"/>
      <c r="N21" s="174"/>
      <c r="O21" s="174"/>
      <c r="P21" s="174"/>
    </row>
    <row r="22" spans="4:16" s="141" customFormat="1" ht="13.2" hidden="1" outlineLevel="1">
      <c r="F22" s="163"/>
    </row>
    <row r="23" spans="4:16" s="141" customFormat="1" ht="13.2" hidden="1" outlineLevel="1">
      <c r="E23" s="175" t="str">
        <f xml:space="preserve"> E$21</f>
        <v>Totex profile - 5 year percentage - BIO</v>
      </c>
      <c r="F23" s="175">
        <f xml:space="preserve"> F$21</f>
        <v>1</v>
      </c>
      <c r="G23" s="175" t="str">
        <f xml:space="preserve"> G$21</f>
        <v>%</v>
      </c>
    </row>
    <row r="24" spans="4:16" s="141" customFormat="1" ht="13.2" hidden="1" outlineLevel="1">
      <c r="E24" s="141" t="s">
        <v>791</v>
      </c>
      <c r="F24" s="16">
        <f xml:space="preserve"> IF(OR($F$23 = 1, F23 = 0), 0, 1)</f>
        <v>0</v>
      </c>
      <c r="G24" s="141" t="s">
        <v>697</v>
      </c>
    </row>
    <row r="25" spans="4:16" s="141" customFormat="1" ht="13.2" hidden="1" outlineLevel="1">
      <c r="F25" s="163"/>
    </row>
    <row r="26" spans="4:16" s="141" customFormat="1" ht="13.2" hidden="1" outlineLevel="1">
      <c r="E26" s="172" t="str">
        <f xml:space="preserve"> E$15</f>
        <v>Totex available for wage indexation adjustment - BIO - Real</v>
      </c>
      <c r="F26" s="172">
        <f xml:space="preserve"> F$15</f>
        <v>583.33004375478799</v>
      </c>
      <c r="G26" s="172" t="str">
        <f xml:space="preserve"> G$15</f>
        <v>£m</v>
      </c>
    </row>
    <row r="27" spans="4:16" s="141" customFormat="1" ht="13.2" hidden="1" outlineLevel="1">
      <c r="E27" s="142" t="str">
        <f>Time!E$54</f>
        <v>Forecast Period Flag</v>
      </c>
      <c r="F27" s="169">
        <f>Time!F$54</f>
        <v>0</v>
      </c>
      <c r="G27" s="169" t="str">
        <f>Time!G$54</f>
        <v>flag</v>
      </c>
      <c r="H27" s="169">
        <f>Time!H$54</f>
        <v>5</v>
      </c>
      <c r="I27" s="169">
        <f>Time!I$54</f>
        <v>0</v>
      </c>
      <c r="J27" s="169">
        <f>Time!J$54</f>
        <v>0</v>
      </c>
      <c r="K27" s="169">
        <f>Time!K$54</f>
        <v>1</v>
      </c>
      <c r="L27" s="169">
        <f>Time!L$54</f>
        <v>1</v>
      </c>
      <c r="M27" s="169">
        <f>Time!M$54</f>
        <v>1</v>
      </c>
      <c r="N27" s="169">
        <f>Time!N$54</f>
        <v>1</v>
      </c>
      <c r="O27" s="169">
        <f>Time!O$54</f>
        <v>1</v>
      </c>
      <c r="P27" s="169">
        <f>Time!P$54</f>
        <v>0</v>
      </c>
    </row>
    <row r="28" spans="4:16" s="141" customFormat="1" ht="13.2" hidden="1" outlineLevel="1">
      <c r="E28" s="174" t="str">
        <f t="shared" ref="E28:P28" si="1" xml:space="preserve"> E$20</f>
        <v>Totex profile - BIO</v>
      </c>
      <c r="F28" s="168">
        <f t="shared" si="1"/>
        <v>0</v>
      </c>
      <c r="G28" s="174" t="str">
        <f t="shared" si="1"/>
        <v>%</v>
      </c>
      <c r="H28" s="174">
        <f t="shared" si="1"/>
        <v>1</v>
      </c>
      <c r="I28" s="168">
        <f t="shared" si="1"/>
        <v>0</v>
      </c>
      <c r="J28" s="174">
        <f t="shared" si="1"/>
        <v>0</v>
      </c>
      <c r="K28" s="174">
        <f t="shared" si="1"/>
        <v>0.15603291319489598</v>
      </c>
      <c r="L28" s="174">
        <f t="shared" si="1"/>
        <v>0.22793962969289155</v>
      </c>
      <c r="M28" s="174">
        <f t="shared" si="1"/>
        <v>0.23324022103094169</v>
      </c>
      <c r="N28" s="174">
        <f t="shared" si="1"/>
        <v>0.20559558123462324</v>
      </c>
      <c r="O28" s="174">
        <f t="shared" si="1"/>
        <v>0.1771916548466474</v>
      </c>
      <c r="P28" s="174">
        <f t="shared" si="1"/>
        <v>0</v>
      </c>
    </row>
    <row r="29" spans="4:16" s="141" customFormat="1" ht="13.2" hidden="1" outlineLevel="1">
      <c r="E29" s="141" t="s">
        <v>903</v>
      </c>
      <c r="F29" s="163"/>
      <c r="G29" s="141" t="s">
        <v>147</v>
      </c>
      <c r="H29" s="168">
        <f xml:space="preserve"> SUM(J29:P29)</f>
        <v>583.33004375478788</v>
      </c>
      <c r="J29" s="168">
        <f t="shared" ref="J29:P29" si="2" xml:space="preserve"> IF(J27 = 1, J28 * $F26, 0)</f>
        <v>0</v>
      </c>
      <c r="K29" s="168">
        <f t="shared" si="2"/>
        <v>91.018686081165711</v>
      </c>
      <c r="L29" s="168">
        <f t="shared" si="2"/>
        <v>132.9640341622046</v>
      </c>
      <c r="M29" s="168">
        <f t="shared" si="2"/>
        <v>136.05602833935563</v>
      </c>
      <c r="N29" s="168">
        <f t="shared" si="2"/>
        <v>119.93007939738384</v>
      </c>
      <c r="O29" s="168">
        <f t="shared" si="2"/>
        <v>103.36121577467812</v>
      </c>
      <c r="P29" s="168">
        <f t="shared" si="2"/>
        <v>0</v>
      </c>
    </row>
    <row r="30" spans="4:16" s="141" customFormat="1" ht="13.2" hidden="1" outlineLevel="1">
      <c r="F30" s="163"/>
      <c r="H30" s="168"/>
    </row>
    <row r="31" spans="4:16" s="141" customFormat="1" ht="13.2" hidden="1" outlineLevel="1">
      <c r="D31" s="165" t="s">
        <v>699</v>
      </c>
      <c r="F31" s="163"/>
      <c r="H31" s="168"/>
    </row>
    <row r="32" spans="4:16" s="141" customFormat="1" ht="13.2" hidden="1" outlineLevel="1">
      <c r="E32" s="142" t="str">
        <f>InpActive!E$259</f>
        <v>Percentage totex linked to wage growth - BIO</v>
      </c>
      <c r="F32" s="171">
        <f>InpActive!F$259</f>
        <v>0.38600000000000001</v>
      </c>
      <c r="G32" s="171" t="str">
        <f>InpActive!G$259</f>
        <v>%</v>
      </c>
    </row>
    <row r="33" spans="4:16" s="141" customFormat="1" ht="13.2" hidden="1" outlineLevel="1">
      <c r="E33" s="168" t="str">
        <f t="shared" ref="E33:P33" si="3">E29</f>
        <v>Profiled Totex available for wage indexation adjustment - BIO - Real</v>
      </c>
      <c r="F33" s="168">
        <f t="shared" si="3"/>
        <v>0</v>
      </c>
      <c r="G33" s="168" t="str">
        <f t="shared" si="3"/>
        <v>£m</v>
      </c>
      <c r="H33" s="168">
        <f t="shared" si="3"/>
        <v>583.33004375478788</v>
      </c>
      <c r="I33" s="168">
        <f t="shared" si="3"/>
        <v>0</v>
      </c>
      <c r="J33" s="168">
        <f t="shared" si="3"/>
        <v>0</v>
      </c>
      <c r="K33" s="168">
        <f t="shared" si="3"/>
        <v>91.018686081165711</v>
      </c>
      <c r="L33" s="168">
        <f t="shared" si="3"/>
        <v>132.9640341622046</v>
      </c>
      <c r="M33" s="168">
        <f t="shared" si="3"/>
        <v>136.05602833935563</v>
      </c>
      <c r="N33" s="168">
        <f t="shared" si="3"/>
        <v>119.93007939738384</v>
      </c>
      <c r="O33" s="168">
        <f t="shared" si="3"/>
        <v>103.36121577467812</v>
      </c>
      <c r="P33" s="168">
        <f t="shared" si="3"/>
        <v>0</v>
      </c>
    </row>
    <row r="34" spans="4:16" s="141" customFormat="1" ht="13.2" hidden="1" outlineLevel="1">
      <c r="E34" s="168" t="s">
        <v>904</v>
      </c>
      <c r="F34" s="168"/>
      <c r="G34" s="168" t="s">
        <v>147</v>
      </c>
      <c r="H34" s="168">
        <f xml:space="preserve"> SUM(J34:P34)</f>
        <v>225.16539688934813</v>
      </c>
      <c r="I34" s="168"/>
      <c r="J34" s="168">
        <f t="shared" ref="J34:P34" si="4" xml:space="preserve"> J33 * $F32</f>
        <v>0</v>
      </c>
      <c r="K34" s="168">
        <f t="shared" si="4"/>
        <v>35.133212827329963</v>
      </c>
      <c r="L34" s="168">
        <f t="shared" si="4"/>
        <v>51.324117186610977</v>
      </c>
      <c r="M34" s="168">
        <f t="shared" si="4"/>
        <v>52.517626938991278</v>
      </c>
      <c r="N34" s="168">
        <f t="shared" si="4"/>
        <v>46.293010647390162</v>
      </c>
      <c r="O34" s="168">
        <f t="shared" si="4"/>
        <v>39.897429289025752</v>
      </c>
      <c r="P34" s="168">
        <f t="shared" si="4"/>
        <v>0</v>
      </c>
    </row>
    <row r="35" spans="4:16" s="141" customFormat="1" ht="13.2" hidden="1" outlineLevel="1">
      <c r="E35" s="168"/>
      <c r="F35" s="168"/>
      <c r="G35" s="168"/>
      <c r="H35" s="168"/>
      <c r="I35" s="168"/>
      <c r="J35" s="168"/>
      <c r="K35" s="168"/>
      <c r="L35" s="168"/>
      <c r="M35" s="168"/>
      <c r="N35" s="168"/>
      <c r="O35" s="168"/>
      <c r="P35" s="168"/>
    </row>
    <row r="36" spans="4:16" s="141" customFormat="1" ht="13.2" hidden="1" outlineLevel="1">
      <c r="D36" s="165" t="s">
        <v>701</v>
      </c>
      <c r="H36" s="168"/>
    </row>
    <row r="37" spans="4:16" s="141" customFormat="1" ht="13.2" hidden="1" outlineLevel="1">
      <c r="D37" s="165"/>
      <c r="E37" s="169" t="str">
        <f>Time!E$54</f>
        <v>Forecast Period Flag</v>
      </c>
      <c r="F37" s="169">
        <f>Time!F$54</f>
        <v>0</v>
      </c>
      <c r="G37" s="169" t="str">
        <f>Time!G$54</f>
        <v>flag</v>
      </c>
      <c r="H37" s="169">
        <f>Time!H$54</f>
        <v>5</v>
      </c>
      <c r="I37" s="169">
        <f>Time!I$54</f>
        <v>0</v>
      </c>
      <c r="J37" s="169">
        <f>Time!J$54</f>
        <v>0</v>
      </c>
      <c r="K37" s="169">
        <f>Time!K$54</f>
        <v>1</v>
      </c>
      <c r="L37" s="169">
        <f>Time!L$54</f>
        <v>1</v>
      </c>
      <c r="M37" s="169">
        <f>Time!M$54</f>
        <v>1</v>
      </c>
      <c r="N37" s="169">
        <f>Time!N$54</f>
        <v>1</v>
      </c>
      <c r="O37" s="169">
        <f>Time!O$54</f>
        <v>1</v>
      </c>
      <c r="P37" s="169">
        <f>Time!P$54</f>
        <v>0</v>
      </c>
    </row>
    <row r="38" spans="4:16" s="141" customFormat="1" ht="13.2" hidden="1" outlineLevel="1">
      <c r="E38" s="172" t="str">
        <f t="shared" ref="E38:P38" si="5" xml:space="preserve"> E$34</f>
        <v>Profiled Net totex available for wage adj - BIO - Real</v>
      </c>
      <c r="F38" s="172">
        <f t="shared" si="5"/>
        <v>0</v>
      </c>
      <c r="G38" s="172" t="str">
        <f t="shared" si="5"/>
        <v>£m</v>
      </c>
      <c r="H38" s="172">
        <f t="shared" si="5"/>
        <v>225.16539688934813</v>
      </c>
      <c r="I38" s="172">
        <f t="shared" si="5"/>
        <v>0</v>
      </c>
      <c r="J38" s="172">
        <f t="shared" si="5"/>
        <v>0</v>
      </c>
      <c r="K38" s="172">
        <f t="shared" si="5"/>
        <v>35.133212827329963</v>
      </c>
      <c r="L38" s="172">
        <f t="shared" si="5"/>
        <v>51.324117186610977</v>
      </c>
      <c r="M38" s="172">
        <f t="shared" si="5"/>
        <v>52.517626938991278</v>
      </c>
      <c r="N38" s="172">
        <f t="shared" si="5"/>
        <v>46.293010647390162</v>
      </c>
      <c r="O38" s="172">
        <f t="shared" si="5"/>
        <v>39.897429289025752</v>
      </c>
      <c r="P38" s="172">
        <f t="shared" si="5"/>
        <v>0</v>
      </c>
    </row>
    <row r="39" spans="4:16" s="141" customFormat="1" ht="13.2" hidden="1" outlineLevel="1">
      <c r="E39" s="172" t="str">
        <f xml:space="preserve"> 'Cost sharing calculations'!E$26</f>
        <v>Real adjustment factor for wages</v>
      </c>
      <c r="F39" s="172">
        <f xml:space="preserve"> 'Cost sharing calculations'!F$26</f>
        <v>0</v>
      </c>
      <c r="G39" s="172" t="str">
        <f xml:space="preserve"> 'Cost sharing calculations'!G$26</f>
        <v>%</v>
      </c>
      <c r="H39" s="212">
        <f xml:space="preserve"> 'Cost sharing calculations'!H$26</f>
        <v>0</v>
      </c>
      <c r="I39" s="172">
        <f xml:space="preserve"> 'Cost sharing calculations'!I$26</f>
        <v>0</v>
      </c>
      <c r="J39" s="174">
        <f xml:space="preserve"> 'Cost sharing calculations'!J$26</f>
        <v>0</v>
      </c>
      <c r="K39" s="174">
        <f xml:space="preserve"> 'Cost sharing calculations'!K$26</f>
        <v>1.0088717366571422</v>
      </c>
      <c r="L39" s="174">
        <f xml:space="preserve"> 'Cost sharing calculations'!L$26</f>
        <v>0.99546000675836432</v>
      </c>
      <c r="M39" s="174">
        <f xml:space="preserve"> 'Cost sharing calculations'!M$26</f>
        <v>0.98108245481268175</v>
      </c>
      <c r="N39" s="174">
        <f xml:space="preserve"> 'Cost sharing calculations'!N$26</f>
        <v>0.97129115788611387</v>
      </c>
      <c r="O39" s="174">
        <f xml:space="preserve"> 'Cost sharing calculations'!O$26</f>
        <v>0.97129115788611398</v>
      </c>
      <c r="P39" s="174">
        <f xml:space="preserve"> 'Cost sharing calculations'!P$26</f>
        <v>0</v>
      </c>
    </row>
    <row r="40" spans="4:16" s="141" customFormat="1" ht="13.2" hidden="1" outlineLevel="1">
      <c r="E40" s="141" t="s">
        <v>905</v>
      </c>
      <c r="F40" s="163"/>
      <c r="G40" s="141" t="s">
        <v>147</v>
      </c>
      <c r="H40" s="168">
        <f xml:space="preserve"> SUM(J40:P40)</f>
        <v>221.77614604370135</v>
      </c>
      <c r="I40" s="168"/>
      <c r="J40" s="168">
        <f t="shared" ref="J40:P40" si="6" xml:space="preserve"> IF(J37 = 1, J38 * J39, 0)</f>
        <v>0</v>
      </c>
      <c r="K40" s="168">
        <f t="shared" si="6"/>
        <v>35.444905439453365</v>
      </c>
      <c r="L40" s="168">
        <f t="shared" si="6"/>
        <v>51.091106041450843</v>
      </c>
      <c r="M40" s="168">
        <f t="shared" si="6"/>
        <v>51.524122358242188</v>
      </c>
      <c r="N40" s="168">
        <f t="shared" si="6"/>
        <v>44.963991913737786</v>
      </c>
      <c r="O40" s="168">
        <f t="shared" si="6"/>
        <v>38.752020290817178</v>
      </c>
      <c r="P40" s="168">
        <f t="shared" si="6"/>
        <v>0</v>
      </c>
    </row>
    <row r="41" spans="4:16" s="141" customFormat="1" ht="13.2" hidden="1" outlineLevel="1">
      <c r="F41" s="163"/>
      <c r="H41" s="168"/>
      <c r="I41" s="168"/>
      <c r="J41" s="168"/>
      <c r="K41" s="168"/>
      <c r="L41" s="168"/>
      <c r="M41" s="168"/>
      <c r="N41" s="168"/>
      <c r="O41" s="168"/>
      <c r="P41" s="168"/>
    </row>
    <row r="42" spans="4:16" s="141" customFormat="1" ht="13.2" hidden="1" outlineLevel="1">
      <c r="D42" s="165" t="s">
        <v>703</v>
      </c>
    </row>
    <row r="43" spans="4:16" s="141" customFormat="1" ht="13.2" hidden="1" outlineLevel="1">
      <c r="E43" s="168" t="str">
        <f t="shared" ref="E43:P43" si="7" xml:space="preserve"> E$40</f>
        <v>Profiled adjustment wage related totex - BIO - Real</v>
      </c>
      <c r="F43" s="168">
        <f t="shared" si="7"/>
        <v>0</v>
      </c>
      <c r="G43" s="168" t="str">
        <f t="shared" si="7"/>
        <v>£m</v>
      </c>
      <c r="H43" s="168">
        <f t="shared" si="7"/>
        <v>221.77614604370135</v>
      </c>
      <c r="I43" s="168">
        <f t="shared" si="7"/>
        <v>0</v>
      </c>
      <c r="J43" s="168">
        <f t="shared" si="7"/>
        <v>0</v>
      </c>
      <c r="K43" s="168">
        <f t="shared" si="7"/>
        <v>35.444905439453365</v>
      </c>
      <c r="L43" s="168">
        <f t="shared" si="7"/>
        <v>51.091106041450843</v>
      </c>
      <c r="M43" s="168">
        <f t="shared" si="7"/>
        <v>51.524122358242188</v>
      </c>
      <c r="N43" s="168">
        <f t="shared" si="7"/>
        <v>44.963991913737786</v>
      </c>
      <c r="O43" s="168">
        <f t="shared" si="7"/>
        <v>38.752020290817178</v>
      </c>
      <c r="P43" s="168">
        <f t="shared" si="7"/>
        <v>0</v>
      </c>
    </row>
    <row r="44" spans="4:16" s="141" customFormat="1" ht="13.2" hidden="1" outlineLevel="1">
      <c r="E44" s="172" t="str">
        <f t="shared" ref="E44:P44" si="8" xml:space="preserve"> E$34</f>
        <v>Profiled Net totex available for wage adj - BIO - Real</v>
      </c>
      <c r="F44" s="172">
        <f t="shared" si="8"/>
        <v>0</v>
      </c>
      <c r="G44" s="172" t="str">
        <f t="shared" si="8"/>
        <v>£m</v>
      </c>
      <c r="H44" s="172">
        <f t="shared" si="8"/>
        <v>225.16539688934813</v>
      </c>
      <c r="I44" s="172">
        <f t="shared" si="8"/>
        <v>0</v>
      </c>
      <c r="J44" s="172">
        <f t="shared" si="8"/>
        <v>0</v>
      </c>
      <c r="K44" s="172">
        <f t="shared" si="8"/>
        <v>35.133212827329963</v>
      </c>
      <c r="L44" s="172">
        <f t="shared" si="8"/>
        <v>51.324117186610977</v>
      </c>
      <c r="M44" s="172">
        <f t="shared" si="8"/>
        <v>52.517626938991278</v>
      </c>
      <c r="N44" s="172">
        <f t="shared" si="8"/>
        <v>46.293010647390162</v>
      </c>
      <c r="O44" s="172">
        <f t="shared" si="8"/>
        <v>39.897429289025752</v>
      </c>
      <c r="P44" s="172">
        <f t="shared" si="8"/>
        <v>0</v>
      </c>
    </row>
    <row r="45" spans="4:16" s="141" customFormat="1" ht="13.2" hidden="1" outlineLevel="1">
      <c r="E45" s="141" t="s">
        <v>906</v>
      </c>
      <c r="F45" s="196"/>
      <c r="G45" s="141" t="s">
        <v>147</v>
      </c>
      <c r="H45" s="172">
        <f xml:space="preserve"> SUM(J45:P45)</f>
        <v>-3.3892508456467709</v>
      </c>
      <c r="J45" s="196">
        <f t="shared" ref="J45:P45" si="9" xml:space="preserve"> J43 - J44</f>
        <v>0</v>
      </c>
      <c r="K45" s="196">
        <f t="shared" si="9"/>
        <v>0.3116926121234016</v>
      </c>
      <c r="L45" s="196">
        <f t="shared" si="9"/>
        <v>-0.23301114516013399</v>
      </c>
      <c r="M45" s="196">
        <f t="shared" si="9"/>
        <v>-0.99350458074908943</v>
      </c>
      <c r="N45" s="196">
        <f t="shared" si="9"/>
        <v>-1.3290187336523758</v>
      </c>
      <c r="O45" s="196">
        <f t="shared" si="9"/>
        <v>-1.1454089982085733</v>
      </c>
      <c r="P45" s="196">
        <f t="shared" si="9"/>
        <v>0</v>
      </c>
    </row>
    <row r="46" spans="4:16" s="141" customFormat="1" ht="13.2" hidden="1" outlineLevel="1">
      <c r="F46" s="196"/>
      <c r="H46" s="172"/>
      <c r="J46" s="196"/>
      <c r="K46" s="196"/>
      <c r="L46" s="196"/>
      <c r="M46" s="196"/>
      <c r="N46" s="196"/>
      <c r="O46" s="196"/>
      <c r="P46" s="196"/>
    </row>
    <row r="47" spans="4:16" s="141" customFormat="1" ht="13.2" hidden="1" outlineLevel="1">
      <c r="E47" s="199" t="str">
        <f xml:space="preserve"> InpActive!E$288</f>
        <v>Financing cost index</v>
      </c>
      <c r="F47" s="206">
        <f xml:space="preserve"> InpActive!F$288</f>
        <v>0</v>
      </c>
      <c r="G47" s="199" t="str">
        <f xml:space="preserve"> InpActive!G$288</f>
        <v>Index</v>
      </c>
      <c r="H47" s="206">
        <f xml:space="preserve"> InpActive!H$288</f>
        <v>0</v>
      </c>
      <c r="I47" s="206">
        <f xml:space="preserve"> InpActive!I$288</f>
        <v>0</v>
      </c>
      <c r="J47" s="206">
        <f xml:space="preserve"> InpActive!J$288</f>
        <v>0</v>
      </c>
      <c r="K47" s="206">
        <f xml:space="preserve"> InpActive!K$288</f>
        <v>4</v>
      </c>
      <c r="L47" s="206">
        <f xml:space="preserve"> InpActive!L$288</f>
        <v>3</v>
      </c>
      <c r="M47" s="206">
        <f xml:space="preserve"> InpActive!M$288</f>
        <v>2</v>
      </c>
      <c r="N47" s="206">
        <f xml:space="preserve"> InpActive!N$288</f>
        <v>1</v>
      </c>
      <c r="O47" s="206">
        <f xml:space="preserve"> InpActive!O$288</f>
        <v>0</v>
      </c>
      <c r="P47" s="206">
        <f xml:space="preserve"> InpActive!P$288</f>
        <v>0</v>
      </c>
    </row>
    <row r="48" spans="4:16" s="141" customFormat="1" ht="13.2" hidden="1" outlineLevel="1">
      <c r="E48" s="199" t="str">
        <f xml:space="preserve"> InpActive!E$293</f>
        <v>Real WACC CPIH Deflated - BIO</v>
      </c>
      <c r="F48" s="297">
        <f xml:space="preserve"> InpActive!F$293</f>
        <v>2.92E-2</v>
      </c>
      <c r="G48" s="199" t="str">
        <f xml:space="preserve"> InpActive!G$293</f>
        <v>%</v>
      </c>
      <c r="H48" s="199"/>
      <c r="I48" s="199"/>
      <c r="J48" s="199"/>
      <c r="K48" s="199"/>
      <c r="L48" s="199"/>
      <c r="M48" s="199"/>
      <c r="N48" s="199"/>
      <c r="O48" s="199"/>
      <c r="P48" s="199"/>
    </row>
    <row r="49" spans="3:17" s="141" customFormat="1" ht="13.2" hidden="1" outlineLevel="1">
      <c r="E49" s="298" t="s">
        <v>907</v>
      </c>
      <c r="F49" s="298"/>
      <c r="G49" s="298" t="s">
        <v>723</v>
      </c>
      <c r="H49" s="298"/>
      <c r="I49" s="298"/>
      <c r="J49" s="299">
        <f t="shared" ref="J49:P49" si="10">(1+$F48) ^ J47</f>
        <v>1</v>
      </c>
      <c r="K49" s="299">
        <f t="shared" si="10"/>
        <v>1.122016155346969</v>
      </c>
      <c r="L49" s="299">
        <f t="shared" si="10"/>
        <v>1.0901828170879997</v>
      </c>
      <c r="M49" s="299">
        <f t="shared" si="10"/>
        <v>1.0592526399999997</v>
      </c>
      <c r="N49" s="299">
        <f t="shared" si="10"/>
        <v>1.0291999999999999</v>
      </c>
      <c r="O49" s="299">
        <f t="shared" si="10"/>
        <v>1</v>
      </c>
      <c r="P49" s="299">
        <f t="shared" si="10"/>
        <v>1</v>
      </c>
    </row>
    <row r="50" spans="3:17" s="141" customFormat="1" ht="13.2" hidden="1" outlineLevel="1">
      <c r="F50" s="196"/>
      <c r="H50" s="172"/>
      <c r="J50" s="196"/>
      <c r="K50" s="196"/>
      <c r="L50" s="196"/>
      <c r="M50" s="196"/>
      <c r="N50" s="196"/>
      <c r="O50" s="196"/>
      <c r="P50" s="196"/>
    </row>
    <row r="51" spans="3:17" s="141" customFormat="1" ht="13.2" hidden="1" outlineLevel="1">
      <c r="D51" s="165" t="s">
        <v>705</v>
      </c>
      <c r="F51" s="214"/>
      <c r="H51" s="172"/>
      <c r="J51" s="196"/>
      <c r="K51" s="196"/>
      <c r="L51" s="196"/>
      <c r="M51" s="196"/>
      <c r="N51" s="196"/>
      <c r="O51" s="196"/>
      <c r="P51" s="196"/>
    </row>
    <row r="52" spans="3:17" s="141" customFormat="1" ht="13.2" hidden="1" outlineLevel="1">
      <c r="E52" s="210" t="str">
        <f t="shared" ref="E52:P52" si="11" xml:space="preserve"> E$45</f>
        <v>Variance to forecast totex for wage adjustment- BIO</v>
      </c>
      <c r="F52" s="210">
        <f t="shared" si="11"/>
        <v>0</v>
      </c>
      <c r="G52" s="210" t="str">
        <f t="shared" si="11"/>
        <v>£m</v>
      </c>
      <c r="H52" s="210">
        <f t="shared" si="11"/>
        <v>-3.3892508456467709</v>
      </c>
      <c r="I52" s="210">
        <f t="shared" si="11"/>
        <v>0</v>
      </c>
      <c r="J52" s="210">
        <f t="shared" si="11"/>
        <v>0</v>
      </c>
      <c r="K52" s="210">
        <f t="shared" si="11"/>
        <v>0.3116926121234016</v>
      </c>
      <c r="L52" s="210">
        <f t="shared" si="11"/>
        <v>-0.23301114516013399</v>
      </c>
      <c r="M52" s="210">
        <f t="shared" si="11"/>
        <v>-0.99350458074908943</v>
      </c>
      <c r="N52" s="210">
        <f t="shared" si="11"/>
        <v>-1.3290187336523758</v>
      </c>
      <c r="O52" s="210">
        <f t="shared" si="11"/>
        <v>-1.1454089982085733</v>
      </c>
      <c r="P52" s="210">
        <f t="shared" si="11"/>
        <v>0</v>
      </c>
    </row>
    <row r="53" spans="3:17" s="141" customFormat="1" ht="13.2" hidden="1" outlineLevel="1">
      <c r="E53" s="200" t="str">
        <f t="shared" ref="E53:P53" si="12">E49</f>
        <v>Time value of money factor - BIO</v>
      </c>
      <c r="F53" s="210">
        <f t="shared" si="12"/>
        <v>0</v>
      </c>
      <c r="G53" s="200" t="str">
        <f t="shared" si="12"/>
        <v>Factor</v>
      </c>
      <c r="H53" s="200">
        <f t="shared" si="12"/>
        <v>0</v>
      </c>
      <c r="I53" s="200">
        <f t="shared" si="12"/>
        <v>0</v>
      </c>
      <c r="J53" s="201">
        <f t="shared" si="12"/>
        <v>1</v>
      </c>
      <c r="K53" s="201">
        <f t="shared" si="12"/>
        <v>1.122016155346969</v>
      </c>
      <c r="L53" s="201">
        <f t="shared" si="12"/>
        <v>1.0901828170879997</v>
      </c>
      <c r="M53" s="201">
        <f t="shared" si="12"/>
        <v>1.0592526399999997</v>
      </c>
      <c r="N53" s="201">
        <f t="shared" si="12"/>
        <v>1.0291999999999999</v>
      </c>
      <c r="O53" s="201">
        <f t="shared" si="12"/>
        <v>1</v>
      </c>
      <c r="P53" s="201">
        <f t="shared" si="12"/>
        <v>1</v>
      </c>
    </row>
    <row r="54" spans="3:17" s="141" customFormat="1" ht="13.2" hidden="1" outlineLevel="1">
      <c r="E54" s="141" t="s">
        <v>908</v>
      </c>
      <c r="F54" s="202"/>
      <c r="G54" s="141" t="s">
        <v>147</v>
      </c>
      <c r="H54" s="172">
        <f xml:space="preserve"> SUM(J54:P54)</f>
        <v>-3.4699080292329869</v>
      </c>
      <c r="J54" s="172">
        <f t="shared" ref="J54:P54" si="13" xml:space="preserve"> J52*J53</f>
        <v>0</v>
      </c>
      <c r="K54" s="172">
        <f t="shared" si="13"/>
        <v>0.34972414630475313</v>
      </c>
      <c r="L54" s="172">
        <f t="shared" si="13"/>
        <v>-0.25402474664357572</v>
      </c>
      <c r="M54" s="172">
        <f t="shared" si="13"/>
        <v>-1.0523723500105659</v>
      </c>
      <c r="N54" s="172">
        <f t="shared" si="13"/>
        <v>-1.3678260806750251</v>
      </c>
      <c r="O54" s="172">
        <f t="shared" si="13"/>
        <v>-1.1454089982085733</v>
      </c>
      <c r="P54" s="172">
        <f t="shared" si="13"/>
        <v>0</v>
      </c>
    </row>
    <row r="55" spans="3:17" s="141" customFormat="1" ht="13.2" hidden="1" outlineLevel="1">
      <c r="E55" s="280" t="s">
        <v>909</v>
      </c>
      <c r="F55" s="300">
        <f xml:space="preserve"> H54</f>
        <v>-3.4699080292329869</v>
      </c>
      <c r="G55" s="280" t="s">
        <v>147</v>
      </c>
      <c r="H55" s="172"/>
      <c r="J55" s="172"/>
      <c r="K55" s="172"/>
      <c r="L55" s="172"/>
      <c r="M55" s="172"/>
      <c r="N55" s="172"/>
      <c r="O55" s="172"/>
      <c r="P55" s="172"/>
    </row>
    <row r="56" spans="3:17" s="141" customFormat="1" ht="13.2" hidden="1" outlineLevel="1">
      <c r="E56" s="280"/>
      <c r="F56" s="300"/>
      <c r="G56" s="280"/>
      <c r="H56" s="172"/>
      <c r="J56" s="172"/>
      <c r="K56" s="172"/>
      <c r="L56" s="172"/>
      <c r="M56" s="172"/>
      <c r="N56" s="172"/>
      <c r="O56" s="172"/>
      <c r="P56" s="172"/>
    </row>
    <row r="57" spans="3:17" s="141" customFormat="1" ht="13.2" hidden="1" outlineLevel="1">
      <c r="E57" s="280"/>
      <c r="F57" s="300"/>
      <c r="G57" s="280"/>
      <c r="H57" s="172"/>
      <c r="J57" s="172"/>
      <c r="K57" s="172"/>
      <c r="L57" s="172"/>
      <c r="M57" s="172"/>
      <c r="N57" s="172"/>
      <c r="O57" s="172"/>
      <c r="P57" s="172"/>
    </row>
    <row r="58" spans="3:17" s="141" customFormat="1" ht="13.2" hidden="1" outlineLevel="1">
      <c r="C58" s="165" t="s">
        <v>910</v>
      </c>
      <c r="E58" s="280"/>
      <c r="F58" s="300"/>
      <c r="G58" s="280"/>
      <c r="H58" s="172"/>
      <c r="J58" s="172"/>
      <c r="K58" s="172"/>
      <c r="L58" s="172"/>
      <c r="M58" s="172"/>
      <c r="N58" s="172"/>
      <c r="O58" s="172"/>
      <c r="P58" s="172"/>
    </row>
    <row r="59" spans="3:17" s="141" customFormat="1" ht="13.2" hidden="1" outlineLevel="1">
      <c r="E59" s="280"/>
      <c r="F59" s="300"/>
      <c r="G59" s="280"/>
      <c r="H59" s="172"/>
      <c r="J59" s="172"/>
      <c r="K59" s="172"/>
      <c r="L59" s="172"/>
      <c r="M59" s="172"/>
      <c r="N59" s="172"/>
      <c r="O59" s="172"/>
      <c r="P59" s="172"/>
    </row>
    <row r="60" spans="3:17" s="141" customFormat="1" ht="13.2" hidden="1" outlineLevel="1">
      <c r="E60" s="186" t="str">
        <f>InpActive!E$170</f>
        <v>Performance related pay recovery mechanism adjustment  - BIO - Nominal (Neg)</v>
      </c>
      <c r="F60" s="186">
        <f>InpActive!F$170</f>
        <v>0</v>
      </c>
      <c r="G60" s="186" t="str">
        <f>InpActive!G$170</f>
        <v>£m</v>
      </c>
      <c r="H60" s="186">
        <f>InpActive!H$170</f>
        <v>0</v>
      </c>
      <c r="I60" s="186">
        <f>InpActive!I$170</f>
        <v>0</v>
      </c>
      <c r="J60" s="186">
        <f>InpActive!J$170</f>
        <v>0</v>
      </c>
      <c r="K60" s="186">
        <f>InpActive!K$170</f>
        <v>0</v>
      </c>
      <c r="L60" s="186">
        <f>InpActive!L$170</f>
        <v>0</v>
      </c>
      <c r="M60" s="186">
        <f>InpActive!M$170</f>
        <v>0</v>
      </c>
      <c r="N60" s="186">
        <f>InpActive!N$170</f>
        <v>0</v>
      </c>
      <c r="O60" s="186">
        <f>InpActive!O$170</f>
        <v>0</v>
      </c>
      <c r="P60" s="186">
        <f>InpActive!P$170</f>
        <v>0</v>
      </c>
      <c r="Q60" s="172"/>
    </row>
    <row r="61" spans="3:17" s="141" customFormat="1" ht="13.2" hidden="1" outlineLevel="1">
      <c r="E61" s="171" t="str">
        <f>Index!E$43</f>
        <v>CPI(H): Fin year average - inflate from base year 2017-18 average - CALC</v>
      </c>
      <c r="F61" s="186">
        <f>Index!F$43</f>
        <v>0</v>
      </c>
      <c r="G61" s="171" t="str">
        <f>Index!G$43</f>
        <v>%</v>
      </c>
      <c r="H61" s="186">
        <f>Index!H$43</f>
        <v>0</v>
      </c>
      <c r="I61" s="169">
        <f>Index!I$43</f>
        <v>0</v>
      </c>
      <c r="J61" s="160">
        <f>Index!J$43</f>
        <v>1.0386214616983847</v>
      </c>
      <c r="K61" s="160">
        <f>Index!K$43</f>
        <v>1.0469374700143934</v>
      </c>
      <c r="L61" s="160">
        <f>Index!L$43</f>
        <v>1.0853990084759317</v>
      </c>
      <c r="M61" s="160">
        <f>Index!M$43</f>
        <v>1.1806332960179113</v>
      </c>
      <c r="N61" s="160">
        <f>Index!N$43</f>
        <v>1.2448259742276786</v>
      </c>
      <c r="O61" s="160">
        <f>Index!O$43</f>
        <v>1.2861826323364782</v>
      </c>
      <c r="P61" s="160">
        <f>Index!P$43</f>
        <v>1.2828506663883961</v>
      </c>
      <c r="Q61" s="172"/>
    </row>
    <row r="62" spans="3:17" s="141" customFormat="1" ht="13.2" hidden="1" outlineLevel="1">
      <c r="E62" s="141" t="s">
        <v>911</v>
      </c>
      <c r="G62" s="141" t="s">
        <v>147</v>
      </c>
      <c r="H62" s="173">
        <f>SUM(K62:O62)</f>
        <v>0</v>
      </c>
      <c r="J62" s="173">
        <f xml:space="preserve"> J60 / J61</f>
        <v>0</v>
      </c>
      <c r="K62" s="173">
        <f xml:space="preserve"> K60 / K61</f>
        <v>0</v>
      </c>
      <c r="L62" s="173">
        <f t="shared" ref="L62:P62" si="14" xml:space="preserve"> L60 / L61</f>
        <v>0</v>
      </c>
      <c r="M62" s="173">
        <f t="shared" si="14"/>
        <v>0</v>
      </c>
      <c r="N62" s="173">
        <f t="shared" si="14"/>
        <v>0</v>
      </c>
      <c r="O62" s="173">
        <f t="shared" si="14"/>
        <v>0</v>
      </c>
      <c r="P62" s="173">
        <f t="shared" si="14"/>
        <v>0</v>
      </c>
      <c r="Q62" s="172"/>
    </row>
    <row r="63" spans="3:17" s="141" customFormat="1" ht="13.2" hidden="1" outlineLevel="1">
      <c r="E63" s="141" t="s">
        <v>912</v>
      </c>
      <c r="F63" s="168">
        <f>H62</f>
        <v>0</v>
      </c>
      <c r="G63" s="141" t="s">
        <v>147</v>
      </c>
      <c r="J63" s="173"/>
      <c r="K63" s="173"/>
      <c r="L63" s="173"/>
      <c r="M63" s="173"/>
      <c r="N63" s="173"/>
      <c r="O63" s="173"/>
      <c r="P63" s="173"/>
    </row>
    <row r="64" spans="3:17" s="141" customFormat="1" ht="13.2" hidden="1" outlineLevel="1">
      <c r="E64" s="280"/>
      <c r="F64" s="300"/>
      <c r="G64" s="280"/>
      <c r="H64" s="172"/>
      <c r="J64" s="172"/>
      <c r="K64" s="172"/>
      <c r="L64" s="172"/>
      <c r="M64" s="172"/>
      <c r="N64" s="172"/>
      <c r="O64" s="172"/>
      <c r="P64" s="172"/>
    </row>
    <row r="65" spans="3:17" s="141" customFormat="1" ht="13.2" hidden="1" outlineLevel="1">
      <c r="C65" s="165" t="s">
        <v>514</v>
      </c>
      <c r="E65" s="280"/>
      <c r="F65" s="300"/>
      <c r="G65" s="280"/>
      <c r="H65" s="172"/>
      <c r="J65" s="172"/>
      <c r="K65" s="172"/>
      <c r="L65" s="172"/>
      <c r="M65" s="172"/>
      <c r="N65" s="172"/>
      <c r="O65" s="172"/>
      <c r="P65" s="172"/>
    </row>
    <row r="66" spans="3:17" s="141" customFormat="1" ht="13.2" hidden="1" outlineLevel="1">
      <c r="E66" s="280"/>
      <c r="F66" s="300"/>
      <c r="G66" s="280"/>
      <c r="H66" s="172"/>
      <c r="J66" s="172"/>
      <c r="K66" s="172"/>
      <c r="L66" s="172"/>
      <c r="M66" s="172"/>
      <c r="N66" s="172"/>
      <c r="O66" s="172"/>
      <c r="P66" s="172"/>
    </row>
    <row r="67" spans="3:17" s="141" customFormat="1" ht="13.2" hidden="1" outlineLevel="1">
      <c r="E67" s="186" t="str">
        <f>InpActive!E$165</f>
        <v>Actuals for CMA excluded items - BIO - nominal</v>
      </c>
      <c r="F67" s="186">
        <f>InpActive!F$165</f>
        <v>0</v>
      </c>
      <c r="G67" s="186" t="str">
        <f>InpActive!G$165</f>
        <v>£m</v>
      </c>
      <c r="H67" s="186">
        <f>InpActive!H$165</f>
        <v>0</v>
      </c>
      <c r="I67" s="186">
        <f>InpActive!I$165</f>
        <v>0</v>
      </c>
      <c r="J67" s="186">
        <f>InpActive!J$165</f>
        <v>0</v>
      </c>
      <c r="K67" s="186">
        <f>InpActive!K$165</f>
        <v>0</v>
      </c>
      <c r="L67" s="186">
        <f>InpActive!L$165</f>
        <v>0</v>
      </c>
      <c r="M67" s="186">
        <f>InpActive!M$165</f>
        <v>0</v>
      </c>
      <c r="N67" s="186">
        <f>InpActive!N$165</f>
        <v>0</v>
      </c>
      <c r="O67" s="186">
        <f>InpActive!O$165</f>
        <v>0</v>
      </c>
      <c r="P67" s="186">
        <f>InpActive!P$165</f>
        <v>0</v>
      </c>
      <c r="Q67" s="172"/>
    </row>
    <row r="68" spans="3:17" s="141" customFormat="1" ht="13.2" hidden="1" outlineLevel="1">
      <c r="E68" s="171" t="str">
        <f>Index!E$43</f>
        <v>CPI(H): Fin year average - inflate from base year 2017-18 average - CALC</v>
      </c>
      <c r="F68" s="186">
        <f>Index!F$43</f>
        <v>0</v>
      </c>
      <c r="G68" s="171" t="str">
        <f>Index!G$43</f>
        <v>%</v>
      </c>
      <c r="H68" s="186">
        <f>Index!H$43</f>
        <v>0</v>
      </c>
      <c r="I68" s="169">
        <f>Index!I$43</f>
        <v>0</v>
      </c>
      <c r="J68" s="160">
        <f>Index!J$43</f>
        <v>1.0386214616983847</v>
      </c>
      <c r="K68" s="160">
        <f>Index!K$43</f>
        <v>1.0469374700143934</v>
      </c>
      <c r="L68" s="160">
        <f>Index!L$43</f>
        <v>1.0853990084759317</v>
      </c>
      <c r="M68" s="160">
        <f>Index!M$43</f>
        <v>1.1806332960179113</v>
      </c>
      <c r="N68" s="160">
        <f>Index!N$43</f>
        <v>1.2448259742276786</v>
      </c>
      <c r="O68" s="160">
        <f>Index!O$43</f>
        <v>1.2861826323364782</v>
      </c>
      <c r="P68" s="160">
        <f>Index!P$43</f>
        <v>1.2828506663883961</v>
      </c>
      <c r="Q68" s="172"/>
    </row>
    <row r="69" spans="3:17" s="141" customFormat="1" ht="13.2" hidden="1" outlineLevel="1">
      <c r="E69" s="141" t="s">
        <v>913</v>
      </c>
      <c r="G69" s="141" t="s">
        <v>147</v>
      </c>
      <c r="J69" s="173">
        <f xml:space="preserve"> J67 / J68</f>
        <v>0</v>
      </c>
      <c r="K69" s="173">
        <f xml:space="preserve"> K67 / K68</f>
        <v>0</v>
      </c>
      <c r="L69" s="173">
        <f t="shared" ref="L69:P69" si="15" xml:space="preserve"> L67 / L68</f>
        <v>0</v>
      </c>
      <c r="M69" s="173">
        <f t="shared" si="15"/>
        <v>0</v>
      </c>
      <c r="N69" s="173">
        <f t="shared" si="15"/>
        <v>0</v>
      </c>
      <c r="O69" s="173">
        <f t="shared" si="15"/>
        <v>0</v>
      </c>
      <c r="P69" s="173">
        <f t="shared" si="15"/>
        <v>0</v>
      </c>
      <c r="Q69" s="172"/>
    </row>
    <row r="70" spans="3:17" s="141" customFormat="1" ht="13.2" hidden="1" outlineLevel="1">
      <c r="Q70" s="172"/>
    </row>
    <row r="71" spans="3:17" s="141" customFormat="1" ht="13.2" hidden="1" outlineLevel="1">
      <c r="E71" s="186" t="str">
        <f>InpActive!E$166</f>
        <v>Allowance for CMA excluded items - BIO - real</v>
      </c>
      <c r="F71" s="186">
        <f>InpActive!F$166</f>
        <v>0</v>
      </c>
      <c r="G71" s="186" t="str">
        <f>InpActive!G$166</f>
        <v>£m</v>
      </c>
      <c r="H71" s="186">
        <f>InpActive!H$166</f>
        <v>0</v>
      </c>
      <c r="I71" s="186">
        <f>InpActive!I$166</f>
        <v>0</v>
      </c>
      <c r="J71" s="186">
        <f>InpActive!J$166</f>
        <v>0</v>
      </c>
      <c r="K71" s="186">
        <f>InpActive!K$166</f>
        <v>0</v>
      </c>
      <c r="L71" s="186">
        <f>InpActive!L$166</f>
        <v>0</v>
      </c>
      <c r="M71" s="186">
        <f>InpActive!M$166</f>
        <v>0</v>
      </c>
      <c r="N71" s="186">
        <f>InpActive!N$166</f>
        <v>0</v>
      </c>
      <c r="O71" s="186">
        <f>InpActive!O$166</f>
        <v>0</v>
      </c>
      <c r="P71" s="186">
        <f>InpActive!P$166</f>
        <v>0</v>
      </c>
      <c r="Q71" s="172"/>
    </row>
    <row r="72" spans="3:17" s="141" customFormat="1" ht="13.2" hidden="1" outlineLevel="1">
      <c r="E72" s="168" t="str">
        <f>E69</f>
        <v>Actuals for CMA excluded items - BIO - real</v>
      </c>
      <c r="F72" s="168">
        <f t="shared" ref="F72:J72" si="16">F69</f>
        <v>0</v>
      </c>
      <c r="G72" s="168" t="str">
        <f t="shared" si="16"/>
        <v>£m</v>
      </c>
      <c r="H72" s="168">
        <f t="shared" si="16"/>
        <v>0</v>
      </c>
      <c r="I72" s="168">
        <f t="shared" si="16"/>
        <v>0</v>
      </c>
      <c r="J72" s="168">
        <f t="shared" si="16"/>
        <v>0</v>
      </c>
      <c r="K72" s="168">
        <f>K69</f>
        <v>0</v>
      </c>
      <c r="L72" s="168">
        <f t="shared" ref="L72:P72" si="17">L69</f>
        <v>0</v>
      </c>
      <c r="M72" s="168">
        <f t="shared" si="17"/>
        <v>0</v>
      </c>
      <c r="N72" s="168">
        <f t="shared" si="17"/>
        <v>0</v>
      </c>
      <c r="O72" s="168">
        <f t="shared" si="17"/>
        <v>0</v>
      </c>
      <c r="P72" s="168">
        <f t="shared" si="17"/>
        <v>0</v>
      </c>
      <c r="Q72" s="172"/>
    </row>
    <row r="73" spans="3:17" s="141" customFormat="1" ht="13.2" hidden="1" outlineLevel="1">
      <c r="E73" s="168" t="s">
        <v>914</v>
      </c>
      <c r="F73" s="168"/>
      <c r="G73" s="168" t="s">
        <v>147</v>
      </c>
      <c r="H73" s="168">
        <f xml:space="preserve"> SUM(J73:P73)</f>
        <v>0</v>
      </c>
      <c r="I73" s="168"/>
      <c r="J73" s="168">
        <f t="shared" ref="J73" si="18">J72-J71</f>
        <v>0</v>
      </c>
      <c r="K73" s="168">
        <f>K72-K71</f>
        <v>0</v>
      </c>
      <c r="L73" s="168">
        <f t="shared" ref="L73:P73" si="19">L72-L71</f>
        <v>0</v>
      </c>
      <c r="M73" s="168">
        <f t="shared" si="19"/>
        <v>0</v>
      </c>
      <c r="N73" s="168">
        <f t="shared" si="19"/>
        <v>0</v>
      </c>
      <c r="O73" s="168">
        <f t="shared" si="19"/>
        <v>0</v>
      </c>
      <c r="P73" s="168">
        <f t="shared" si="19"/>
        <v>0</v>
      </c>
      <c r="Q73" s="172"/>
    </row>
    <row r="74" spans="3:17" s="141" customFormat="1" ht="13.2" hidden="1" outlineLevel="1">
      <c r="E74" s="143"/>
      <c r="F74" s="177"/>
      <c r="G74" s="143"/>
      <c r="Q74" s="172"/>
    </row>
    <row r="75" spans="3:17" s="141" customFormat="1" ht="13.2" hidden="1" outlineLevel="1">
      <c r="E75" s="305" t="str">
        <f>E$73</f>
        <v>Variance to allowances for CMA excluded items - BIO</v>
      </c>
      <c r="F75" s="305">
        <f t="shared" ref="F75:P75" si="20">F$73</f>
        <v>0</v>
      </c>
      <c r="G75" s="305" t="str">
        <f t="shared" si="20"/>
        <v>£m</v>
      </c>
      <c r="H75" s="305">
        <f t="shared" si="20"/>
        <v>0</v>
      </c>
      <c r="I75" s="305">
        <f t="shared" si="20"/>
        <v>0</v>
      </c>
      <c r="J75" s="305">
        <f t="shared" si="20"/>
        <v>0</v>
      </c>
      <c r="K75" s="305">
        <f>K$73</f>
        <v>0</v>
      </c>
      <c r="L75" s="305">
        <f t="shared" si="20"/>
        <v>0</v>
      </c>
      <c r="M75" s="305">
        <f t="shared" si="20"/>
        <v>0</v>
      </c>
      <c r="N75" s="305">
        <f t="shared" si="20"/>
        <v>0</v>
      </c>
      <c r="O75" s="305">
        <f t="shared" si="20"/>
        <v>0</v>
      </c>
      <c r="P75" s="305">
        <f t="shared" si="20"/>
        <v>0</v>
      </c>
      <c r="Q75" s="172"/>
    </row>
    <row r="76" spans="3:17" s="141" customFormat="1" ht="13.2" hidden="1" outlineLevel="1">
      <c r="E76" s="210" t="str">
        <f>E$49</f>
        <v>Time value of money factor - BIO</v>
      </c>
      <c r="F76" s="210">
        <f t="shared" ref="F76:P76" si="21">F$49</f>
        <v>0</v>
      </c>
      <c r="G76" s="210" t="str">
        <f t="shared" si="21"/>
        <v>Factor</v>
      </c>
      <c r="H76" s="210">
        <f t="shared" si="21"/>
        <v>0</v>
      </c>
      <c r="I76" s="210">
        <f t="shared" si="21"/>
        <v>0</v>
      </c>
      <c r="J76" s="210">
        <f t="shared" si="21"/>
        <v>1</v>
      </c>
      <c r="K76" s="210">
        <f t="shared" si="21"/>
        <v>1.122016155346969</v>
      </c>
      <c r="L76" s="210">
        <f t="shared" si="21"/>
        <v>1.0901828170879997</v>
      </c>
      <c r="M76" s="210">
        <f t="shared" si="21"/>
        <v>1.0592526399999997</v>
      </c>
      <c r="N76" s="210">
        <f t="shared" si="21"/>
        <v>1.0291999999999999</v>
      </c>
      <c r="O76" s="210">
        <f t="shared" si="21"/>
        <v>1</v>
      </c>
      <c r="P76" s="210">
        <f t="shared" si="21"/>
        <v>1</v>
      </c>
      <c r="Q76" s="172"/>
    </row>
    <row r="77" spans="3:17" s="141" customFormat="1" ht="13.2" hidden="1" outlineLevel="1">
      <c r="E77" s="141" t="s">
        <v>915</v>
      </c>
      <c r="F77" s="172"/>
      <c r="G77" s="141" t="s">
        <v>147</v>
      </c>
      <c r="H77" s="172">
        <f xml:space="preserve"> SUM(J77:P77)</f>
        <v>0</v>
      </c>
      <c r="J77" s="172">
        <f t="shared" ref="J77:P77" si="22" xml:space="preserve"> J75 * J76</f>
        <v>0</v>
      </c>
      <c r="K77" s="172">
        <f xml:space="preserve"> K75 * K76</f>
        <v>0</v>
      </c>
      <c r="L77" s="172">
        <f t="shared" si="22"/>
        <v>0</v>
      </c>
      <c r="M77" s="172">
        <f t="shared" si="22"/>
        <v>0</v>
      </c>
      <c r="N77" s="172">
        <f t="shared" si="22"/>
        <v>0</v>
      </c>
      <c r="O77" s="172">
        <f t="shared" si="22"/>
        <v>0</v>
      </c>
      <c r="P77" s="172">
        <f t="shared" si="22"/>
        <v>0</v>
      </c>
      <c r="Q77" s="172"/>
    </row>
    <row r="78" spans="3:17" s="141" customFormat="1" ht="13.2" hidden="1" outlineLevel="1">
      <c r="E78" s="141" t="s">
        <v>916</v>
      </c>
      <c r="F78" s="172">
        <f xml:space="preserve"> $H77</f>
        <v>0</v>
      </c>
      <c r="G78" s="143" t="s">
        <v>147</v>
      </c>
      <c r="Q78" s="172"/>
    </row>
    <row r="79" spans="3:17" s="141" customFormat="1" ht="13.2" hidden="1" outlineLevel="1">
      <c r="E79" s="280"/>
      <c r="F79" s="198"/>
      <c r="G79" s="280"/>
      <c r="Q79" s="172"/>
    </row>
    <row r="80" spans="3:17" s="141" customFormat="1" ht="13.2" hidden="1" outlineLevel="1">
      <c r="E80" s="143" t="str">
        <f>E78</f>
        <v>Total variance to allowances for CMA excluded items - BIO - real</v>
      </c>
      <c r="F80" s="172">
        <f>F78</f>
        <v>0</v>
      </c>
      <c r="G80" s="143" t="str">
        <f t="shared" ref="G80" si="23">G78</f>
        <v>£m</v>
      </c>
      <c r="Q80" s="172"/>
    </row>
    <row r="81" spans="5:17" s="141" customFormat="1" ht="13.2" hidden="1" outlineLevel="1">
      <c r="E81" s="142" t="str">
        <f>InpActive!E167</f>
        <v>CMA excluded items sharing rate - BIO - real</v>
      </c>
      <c r="F81" s="171">
        <f>InpActive!F167</f>
        <v>0</v>
      </c>
      <c r="G81" s="142" t="str">
        <f>InpActive!G167</f>
        <v>%</v>
      </c>
      <c r="Q81" s="172"/>
    </row>
    <row r="82" spans="5:17" s="141" customFormat="1" ht="13.2" hidden="1" outlineLevel="1">
      <c r="E82" s="143" t="s">
        <v>917</v>
      </c>
      <c r="F82" s="167">
        <f>(F80* F81)</f>
        <v>0</v>
      </c>
      <c r="G82" s="143" t="s">
        <v>147</v>
      </c>
      <c r="Q82" s="172"/>
    </row>
    <row r="83" spans="5:17" s="141" customFormat="1" ht="13.2" hidden="1" outlineLevel="1">
      <c r="E83" s="143"/>
      <c r="F83" s="167"/>
      <c r="G83" s="143"/>
      <c r="Q83" s="172"/>
    </row>
    <row r="84" spans="5:17" s="141" customFormat="1" ht="13.2" hidden="1" outlineLevel="1">
      <c r="E84" s="143" t="str">
        <f>E55</f>
        <v>Total adjustment for wage related totex - BIO - Real</v>
      </c>
      <c r="F84" s="196">
        <f>F55</f>
        <v>-3.4699080292329869</v>
      </c>
      <c r="G84" s="143" t="str">
        <f>G55</f>
        <v>£m</v>
      </c>
      <c r="Q84" s="172"/>
    </row>
    <row r="85" spans="5:17" s="141" customFormat="1" ht="13.2" hidden="1" outlineLevel="1">
      <c r="E85" s="143" t="str">
        <f>E82</f>
        <v>Allowable adjustment for CMA excluded items - BIO - Real</v>
      </c>
      <c r="F85" s="196">
        <f t="shared" ref="F85:G85" si="24">F82</f>
        <v>0</v>
      </c>
      <c r="G85" s="143" t="str">
        <f t="shared" si="24"/>
        <v>£m</v>
      </c>
      <c r="Q85" s="172"/>
    </row>
    <row r="86" spans="5:17" s="141" customFormat="1" ht="13.2" hidden="1" outlineLevel="1">
      <c r="E86" s="143" t="str">
        <f t="shared" ref="E86:G86" si="25">E63</f>
        <v>Total Performance related pay recovery mechanism adjustment  - BIO - real</v>
      </c>
      <c r="F86" s="196">
        <f t="shared" si="25"/>
        <v>0</v>
      </c>
      <c r="G86" s="143" t="str">
        <f t="shared" si="25"/>
        <v>£m</v>
      </c>
      <c r="Q86" s="172"/>
    </row>
    <row r="87" spans="5:17" s="141" customFormat="1" ht="13.2" hidden="1" outlineLevel="1">
      <c r="E87" s="143" t="s">
        <v>918</v>
      </c>
      <c r="F87" s="168">
        <f xml:space="preserve"> SUM(F84:F85) + F86</f>
        <v>-3.4699080292329869</v>
      </c>
      <c r="G87" s="143" t="s">
        <v>147</v>
      </c>
      <c r="Q87" s="172"/>
    </row>
    <row r="88" spans="5:17" s="141" customFormat="1" ht="13.2" hidden="1" outlineLevel="1">
      <c r="E88" s="143"/>
      <c r="F88" s="167"/>
      <c r="G88" s="143"/>
      <c r="Q88" s="172"/>
    </row>
    <row r="89" spans="5:17" s="141" customFormat="1" ht="13.2" hidden="1" outlineLevel="1">
      <c r="E89" s="143" t="str">
        <f>E87</f>
        <v>Total adjustment for cost sharing - BIO - Real</v>
      </c>
      <c r="F89" s="143">
        <f t="shared" ref="F89:G89" si="26">F87</f>
        <v>-3.4699080292329869</v>
      </c>
      <c r="G89" s="143" t="str">
        <f t="shared" si="26"/>
        <v>£m</v>
      </c>
      <c r="Q89" s="172"/>
    </row>
    <row r="90" spans="5:17" s="141" customFormat="1" ht="13.2" hidden="1" outlineLevel="1">
      <c r="E90" s="281" t="str">
        <f>InpActive!E162</f>
        <v>Weighted average PAYG rate - BIO</v>
      </c>
      <c r="F90" s="171">
        <f>InpActive!F162</f>
        <v>0.38500000000000001</v>
      </c>
      <c r="G90" s="281" t="str">
        <f>InpActive!G162</f>
        <v>%</v>
      </c>
      <c r="Q90" s="172"/>
    </row>
    <row r="91" spans="5:17" s="141" customFormat="1" ht="13.2" hidden="1" outlineLevel="1">
      <c r="E91" s="280" t="s">
        <v>919</v>
      </c>
      <c r="F91" s="284">
        <f xml:space="preserve"> F90 * F89</f>
        <v>-1.3359145912546999</v>
      </c>
      <c r="G91" s="280" t="s">
        <v>147</v>
      </c>
      <c r="Q91" s="172"/>
    </row>
    <row r="92" spans="5:17" s="141" customFormat="1" ht="13.2" hidden="1" outlineLevel="1">
      <c r="E92" s="143"/>
      <c r="F92" s="167"/>
      <c r="G92" s="143"/>
      <c r="Q92" s="172"/>
    </row>
    <row r="93" spans="5:17" s="141" customFormat="1" ht="13.2" hidden="1" outlineLevel="1">
      <c r="E93" s="143" t="str">
        <f>E87</f>
        <v>Total adjustment for cost sharing - BIO - Real</v>
      </c>
      <c r="F93" s="143">
        <f>F87</f>
        <v>-3.4699080292329869</v>
      </c>
      <c r="G93" s="143" t="str">
        <f>G87</f>
        <v>£m</v>
      </c>
      <c r="Q93" s="172"/>
    </row>
    <row r="94" spans="5:17" s="141" customFormat="1" ht="13.2" hidden="1" outlineLevel="1">
      <c r="E94" s="281" t="str">
        <f>InpActive!E162</f>
        <v>Weighted average PAYG rate - BIO</v>
      </c>
      <c r="F94" s="171">
        <f>InpActive!F162</f>
        <v>0.38500000000000001</v>
      </c>
      <c r="G94" s="281" t="str">
        <f>InpActive!G162</f>
        <v>%</v>
      </c>
      <c r="Q94" s="172"/>
    </row>
    <row r="95" spans="5:17" s="141" customFormat="1" ht="13.2" hidden="1" outlineLevel="1">
      <c r="E95" s="280" t="s">
        <v>920</v>
      </c>
      <c r="F95" s="284">
        <f xml:space="preserve"> F93 * (1 - F94)</f>
        <v>-2.1339934379782868</v>
      </c>
      <c r="G95" s="280" t="s">
        <v>147</v>
      </c>
      <c r="Q95" s="172"/>
    </row>
    <row r="96" spans="5:17" s="141" customFormat="1" ht="13.2" hidden="1" outlineLevel="1">
      <c r="E96" s="143"/>
      <c r="F96" s="167"/>
      <c r="G96" s="143"/>
      <c r="Q96" s="172"/>
    </row>
    <row r="97" spans="1:17" s="141" customFormat="1" ht="13.2" hidden="1" outlineLevel="1">
      <c r="E97" s="280"/>
      <c r="F97" s="300"/>
      <c r="G97" s="280"/>
      <c r="H97" s="172"/>
      <c r="J97" s="172"/>
      <c r="K97" s="172"/>
      <c r="L97" s="172"/>
      <c r="M97" s="172"/>
      <c r="N97" s="172"/>
      <c r="O97" s="172"/>
      <c r="P97" s="172"/>
      <c r="Q97" s="172"/>
    </row>
    <row r="98" spans="1:17" s="141" customFormat="1" ht="13.2" hidden="1" outlineLevel="1">
      <c r="E98" s="280"/>
      <c r="F98" s="300"/>
      <c r="G98" s="280"/>
      <c r="H98" s="172"/>
      <c r="J98" s="172"/>
      <c r="K98" s="172"/>
      <c r="L98" s="172"/>
      <c r="M98" s="172"/>
      <c r="N98" s="172"/>
      <c r="O98" s="172"/>
      <c r="P98" s="172"/>
      <c r="Q98" s="172"/>
    </row>
    <row r="100" spans="1:17" s="176" customFormat="1" ht="13.2">
      <c r="A100" s="136" t="s">
        <v>57</v>
      </c>
    </row>
  </sheetData>
  <conditionalFormatting sqref="F3">
    <cfRule type="cellIs" dxfId="40" priority="3" stopIfTrue="1" operator="notEqual">
      <formula>0</formula>
    </cfRule>
    <cfRule type="cellIs" dxfId="39" priority="4" stopIfTrue="1" operator="equal">
      <formula>""</formula>
    </cfRule>
  </conditionalFormatting>
  <conditionalFormatting sqref="J4:P4">
    <cfRule type="cellIs" dxfId="38" priority="5" operator="equal">
      <formula>"Post-Fcst"</formula>
    </cfRule>
    <cfRule type="cellIs" dxfId="37" priority="6" operator="equal">
      <formula>"Forecast"</formula>
    </cfRule>
    <cfRule type="cellIs" dxfId="36" priority="7" operator="equal">
      <formula>"Pre Fcst"</formula>
    </cfRule>
  </conditionalFormatting>
  <conditionalFormatting sqref="F24">
    <cfRule type="cellIs" dxfId="35" priority="1" stopIfTrue="1" operator="notEqual">
      <formula>0</formula>
    </cfRule>
    <cfRule type="cellIs" dxfId="34" priority="2" stopIfTrue="1" operator="equal">
      <formula>""</formula>
    </cfRule>
  </conditionalFormatting>
  <pageMargins left="0.70866141732283472" right="0.70866141732283472" top="0.74803149606299213" bottom="0.74803149606299213" header="0.31496062992125984" footer="0.31496062992125984"/>
  <pageSetup paperSize="9" scale="63" fitToHeight="0" orientation="landscape" r:id="rId1"/>
  <headerFooter>
    <oddHeader>&amp;L&amp;F        &amp;CSheet: &amp;A      &amp;ROFFICIAL</oddHeader>
    <oddFooter>&amp;LPrinted on &amp;D at &amp;T      &amp;CPage &amp;P of &amp;N         &amp;ROfwat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D2D5B-AC3B-4473-B5BD-CDB9CF4F5461}">
  <sheetPr>
    <outlinePr summaryBelow="0" summaryRight="0"/>
  </sheetPr>
  <dimension ref="A1:P128"/>
  <sheetViews>
    <sheetView zoomScale="80" zoomScaleNormal="80" workbookViewId="0">
      <pane xSplit="9" ySplit="6" topLeftCell="J7" activePane="bottomRight" state="frozen"/>
      <selection pane="topRight" activeCell="A43" sqref="A43:XFD52"/>
      <selection pane="bottomLeft" activeCell="A43" sqref="A43:XFD52"/>
      <selection pane="bottomRight"/>
    </sheetView>
  </sheetViews>
  <sheetFormatPr defaultColWidth="0" defaultRowHeight="13.8" outlineLevelRow="2"/>
  <cols>
    <col min="1" max="4" width="2" customWidth="1"/>
    <col min="5" max="5" width="78.09765625" customWidth="1"/>
    <col min="6" max="6" width="14.09765625" bestFit="1" customWidth="1"/>
    <col min="7" max="7" width="6.59765625" customWidth="1"/>
    <col min="8" max="8" width="9.5" bestFit="1" customWidth="1"/>
    <col min="9" max="9" width="2.09765625" customWidth="1"/>
    <col min="10" max="12" width="10.59765625" customWidth="1"/>
    <col min="13" max="15" width="9.59765625" customWidth="1"/>
    <col min="16" max="16" width="11" customWidth="1"/>
    <col min="17" max="16384" width="9" hidden="1"/>
  </cols>
  <sheetData>
    <row r="1" spans="1:16" ht="24.6">
      <c r="A1" s="1" t="str">
        <f ca="1" xml:space="preserve"> RIGHT(CELL("filename", $A$1), LEN(CELL("filename", $A$1)) - SEARCH("]", CELL("filename", $A$1)))</f>
        <v>Thames Tideway Tunnel</v>
      </c>
      <c r="B1" s="1"/>
      <c r="C1" s="1"/>
      <c r="D1" s="1"/>
      <c r="E1" s="1"/>
      <c r="F1" s="1"/>
      <c r="G1" s="1"/>
      <c r="H1" s="1"/>
      <c r="I1" s="1"/>
      <c r="J1" s="1"/>
      <c r="K1" s="1"/>
      <c r="L1" s="1"/>
      <c r="M1" s="1"/>
      <c r="N1" s="1"/>
      <c r="O1" s="1"/>
      <c r="P1" s="1"/>
    </row>
    <row r="2" spans="1:16">
      <c r="A2" s="2"/>
      <c r="B2" s="3"/>
      <c r="C2" s="3"/>
      <c r="D2" s="4"/>
      <c r="E2" s="14" t="str">
        <f>Time!E$22</f>
        <v>Model Period BEG</v>
      </c>
      <c r="F2" s="14"/>
      <c r="G2" s="14"/>
      <c r="H2" s="14"/>
      <c r="I2" s="14"/>
      <c r="J2" s="14">
        <f>Time!J$22</f>
        <v>43556</v>
      </c>
      <c r="K2" s="14">
        <f>Time!K$22</f>
        <v>43922</v>
      </c>
      <c r="L2" s="14">
        <f>Time!L$22</f>
        <v>44287</v>
      </c>
      <c r="M2" s="14">
        <f>Time!M$22</f>
        <v>44652</v>
      </c>
      <c r="N2" s="14">
        <f>Time!N$22</f>
        <v>45017</v>
      </c>
      <c r="O2" s="14">
        <f>Time!O$22</f>
        <v>45383</v>
      </c>
      <c r="P2" s="14">
        <f>Time!P$22</f>
        <v>45748</v>
      </c>
    </row>
    <row r="3" spans="1:16">
      <c r="A3" s="2"/>
      <c r="B3" s="3"/>
      <c r="C3" s="3"/>
      <c r="D3" s="4"/>
      <c r="E3" s="13" t="str">
        <f>Time!E$23</f>
        <v>Model Period END</v>
      </c>
      <c r="F3" s="16">
        <f ca="1">Check!F$8</f>
        <v>0</v>
      </c>
      <c r="G3" s="14" t="s">
        <v>472</v>
      </c>
      <c r="H3" s="14"/>
      <c r="I3" s="14"/>
      <c r="J3" s="14">
        <f>Time!J$23</f>
        <v>43921</v>
      </c>
      <c r="K3" s="14">
        <f>Time!K$23</f>
        <v>44286</v>
      </c>
      <c r="L3" s="14">
        <f>Time!L$23</f>
        <v>44651</v>
      </c>
      <c r="M3" s="14">
        <f>Time!M$23</f>
        <v>45016</v>
      </c>
      <c r="N3" s="14">
        <f>Time!N$23</f>
        <v>45382</v>
      </c>
      <c r="O3" s="14">
        <f>Time!O$23</f>
        <v>45747</v>
      </c>
      <c r="P3" s="14">
        <f>Time!P$23</f>
        <v>46112</v>
      </c>
    </row>
    <row r="4" spans="1:16">
      <c r="A4" s="2"/>
      <c r="B4" s="3"/>
      <c r="C4" s="3"/>
      <c r="D4" s="4"/>
      <c r="E4" s="13" t="str">
        <f>Time!E$59</f>
        <v>Pre Forecast vs Forecast</v>
      </c>
      <c r="F4" s="144"/>
      <c r="G4" s="144"/>
      <c r="H4" s="14"/>
      <c r="I4" s="14"/>
      <c r="J4" s="14" t="str">
        <f>Time!J$59</f>
        <v>Pre Fcst</v>
      </c>
      <c r="K4" s="14" t="str">
        <f>Time!K$59</f>
        <v>Forecast</v>
      </c>
      <c r="L4" s="14" t="str">
        <f>Time!L$59</f>
        <v>Forecast</v>
      </c>
      <c r="M4" s="14" t="str">
        <f>Time!M$59</f>
        <v>Forecast</v>
      </c>
      <c r="N4" s="14" t="str">
        <f>Time!N$59</f>
        <v>Forecast</v>
      </c>
      <c r="O4" s="14" t="str">
        <f>Time!O$59</f>
        <v>Forecast</v>
      </c>
      <c r="P4" s="14" t="str">
        <f>Time!P$59</f>
        <v>Post-Fcst</v>
      </c>
    </row>
    <row r="5" spans="1:16">
      <c r="A5" s="2"/>
      <c r="B5" s="3"/>
      <c r="C5" s="3"/>
      <c r="D5" s="4"/>
      <c r="E5" s="59" t="str">
        <f>Time!E$101</f>
        <v>Financial Year Ending</v>
      </c>
      <c r="F5" s="18"/>
      <c r="G5" s="18"/>
      <c r="H5" s="18"/>
      <c r="I5" s="44"/>
      <c r="J5" s="60">
        <f>Time!J$101</f>
        <v>2020</v>
      </c>
      <c r="K5" s="60">
        <f>Time!K$101</f>
        <v>2021</v>
      </c>
      <c r="L5" s="60">
        <f>Time!L$101</f>
        <v>2022</v>
      </c>
      <c r="M5" s="60">
        <f>Time!M$101</f>
        <v>2023</v>
      </c>
      <c r="N5" s="60">
        <f>Time!N$101</f>
        <v>2024</v>
      </c>
      <c r="O5" s="60">
        <f>Time!O$101</f>
        <v>2025</v>
      </c>
      <c r="P5" s="60">
        <f>Time!P$101</f>
        <v>2026</v>
      </c>
    </row>
    <row r="6" spans="1:16">
      <c r="A6" s="2"/>
      <c r="B6" s="3"/>
      <c r="C6" s="3"/>
      <c r="D6" s="4"/>
      <c r="E6" s="13" t="str">
        <f>Time!E$11</f>
        <v>Model column counter</v>
      </c>
      <c r="F6" s="19" t="s">
        <v>473</v>
      </c>
      <c r="G6" s="19" t="s">
        <v>130</v>
      </c>
      <c r="H6" s="19" t="s">
        <v>474</v>
      </c>
      <c r="I6" s="18"/>
      <c r="J6" s="18">
        <f>Time!J$11</f>
        <v>1</v>
      </c>
      <c r="K6" s="18">
        <f>Time!K$11</f>
        <v>2</v>
      </c>
      <c r="L6" s="18">
        <f>Time!L$11</f>
        <v>3</v>
      </c>
      <c r="M6" s="18">
        <f>Time!M$11</f>
        <v>4</v>
      </c>
      <c r="N6" s="18">
        <f>Time!N$11</f>
        <v>5</v>
      </c>
      <c r="O6" s="18">
        <f>Time!O$11</f>
        <v>6</v>
      </c>
      <c r="P6" s="18">
        <f>Time!P$11</f>
        <v>7</v>
      </c>
    </row>
    <row r="8" spans="1:16">
      <c r="A8" s="166" t="s">
        <v>921</v>
      </c>
      <c r="B8" s="153"/>
      <c r="C8" s="153"/>
      <c r="D8" s="154"/>
      <c r="E8" s="155"/>
      <c r="F8" s="156"/>
      <c r="G8" s="156"/>
      <c r="H8" s="156"/>
      <c r="I8" s="157"/>
      <c r="J8" s="157"/>
      <c r="K8" s="157"/>
      <c r="L8" s="157"/>
      <c r="M8" s="157"/>
      <c r="N8" s="157"/>
      <c r="O8" s="157"/>
      <c r="P8" s="157"/>
    </row>
    <row r="9" spans="1:16" outlineLevel="1"/>
    <row r="10" spans="1:16" outlineLevel="1" collapsed="1">
      <c r="A10" s="139"/>
      <c r="B10" s="141"/>
      <c r="C10" s="165" t="s">
        <v>690</v>
      </c>
      <c r="D10" s="139"/>
      <c r="E10" s="139"/>
      <c r="F10" s="139"/>
      <c r="G10" s="139"/>
      <c r="H10" s="152"/>
      <c r="I10" s="139"/>
      <c r="J10" s="139"/>
      <c r="K10" s="139"/>
      <c r="L10" s="139"/>
      <c r="M10" s="139"/>
      <c r="N10" s="139"/>
      <c r="O10" s="139"/>
      <c r="P10" s="139"/>
    </row>
    <row r="11" spans="1:16" hidden="1" outlineLevel="2">
      <c r="A11" s="141"/>
      <c r="B11" s="141"/>
      <c r="C11" s="141"/>
      <c r="D11" s="141"/>
      <c r="E11" s="141"/>
      <c r="F11" s="168"/>
      <c r="G11" s="141"/>
      <c r="H11" s="141"/>
      <c r="I11" s="141"/>
      <c r="J11" s="141"/>
      <c r="K11" s="141"/>
      <c r="L11" s="141"/>
      <c r="M11" s="141"/>
      <c r="N11" s="141"/>
      <c r="O11" s="141"/>
      <c r="P11" s="141"/>
    </row>
    <row r="12" spans="1:16" hidden="1" outlineLevel="2">
      <c r="A12" s="141"/>
      <c r="B12" s="141"/>
      <c r="C12" s="141"/>
      <c r="D12" s="3" t="s">
        <v>693</v>
      </c>
      <c r="E12" s="141"/>
      <c r="F12" s="163"/>
      <c r="G12" s="141"/>
      <c r="H12" s="141"/>
      <c r="I12" s="141"/>
      <c r="J12" s="141"/>
      <c r="K12" s="141"/>
      <c r="L12" s="141"/>
      <c r="M12" s="141"/>
      <c r="N12" s="141"/>
      <c r="O12" s="141"/>
      <c r="P12" s="141"/>
    </row>
    <row r="13" spans="1:16" hidden="1" outlineLevel="2">
      <c r="A13" s="141"/>
      <c r="B13" s="141"/>
      <c r="C13" s="141"/>
      <c r="D13" s="141"/>
      <c r="E13" s="290" t="str">
        <f>InpActive!E$177</f>
        <v>Opex Split Profile - Base costs - TTT</v>
      </c>
      <c r="F13" s="160">
        <f>InpActive!F$177</f>
        <v>0</v>
      </c>
      <c r="G13" s="290" t="str">
        <f>InpActive!G$177</f>
        <v>%</v>
      </c>
      <c r="H13" s="290">
        <f>InpActive!H$177</f>
        <v>0</v>
      </c>
      <c r="I13" s="290">
        <f>InpActive!I$177</f>
        <v>0</v>
      </c>
      <c r="J13" s="160">
        <f>InpActive!J$177</f>
        <v>0</v>
      </c>
      <c r="K13" s="160">
        <f>InpActive!K$177</f>
        <v>0</v>
      </c>
      <c r="L13" s="160">
        <f>InpActive!L$177</f>
        <v>0</v>
      </c>
      <c r="M13" s="160">
        <f>InpActive!M$177</f>
        <v>0</v>
      </c>
      <c r="N13" s="160">
        <f>InpActive!N$177</f>
        <v>0</v>
      </c>
      <c r="O13" s="160">
        <f>InpActive!O$177</f>
        <v>0</v>
      </c>
      <c r="P13" s="160">
        <f>InpActive!P$177</f>
        <v>0</v>
      </c>
    </row>
    <row r="14" spans="1:16" hidden="1" outlineLevel="2">
      <c r="A14" s="141"/>
      <c r="B14" s="141"/>
      <c r="C14" s="141"/>
      <c r="D14" s="141"/>
      <c r="E14" s="290" t="str">
        <f>InpActive!E$178</f>
        <v>Capex Split Profile - Base costs - TTT</v>
      </c>
      <c r="F14" s="160">
        <f>InpActive!F$178</f>
        <v>0</v>
      </c>
      <c r="G14" s="290" t="str">
        <f>InpActive!G$178</f>
        <v>%</v>
      </c>
      <c r="H14" s="290">
        <f>InpActive!H$178</f>
        <v>0</v>
      </c>
      <c r="I14" s="290">
        <f>InpActive!I$178</f>
        <v>0</v>
      </c>
      <c r="J14" s="160">
        <f>InpActive!J$178</f>
        <v>0</v>
      </c>
      <c r="K14" s="160">
        <f>InpActive!K$178</f>
        <v>0</v>
      </c>
      <c r="L14" s="160">
        <f>InpActive!L$178</f>
        <v>0</v>
      </c>
      <c r="M14" s="160">
        <f>InpActive!M$178</f>
        <v>0</v>
      </c>
      <c r="N14" s="160">
        <f>InpActive!N$178</f>
        <v>0</v>
      </c>
      <c r="O14" s="160">
        <f>InpActive!O$178</f>
        <v>0</v>
      </c>
      <c r="P14" s="160">
        <f>InpActive!P$178</f>
        <v>0</v>
      </c>
    </row>
    <row r="15" spans="1:16" hidden="1" outlineLevel="2">
      <c r="A15" s="141"/>
      <c r="B15" s="141"/>
      <c r="C15" s="141"/>
      <c r="D15" s="141"/>
      <c r="E15" s="141" t="s">
        <v>922</v>
      </c>
      <c r="F15" s="163"/>
      <c r="G15" s="141" t="s">
        <v>207</v>
      </c>
      <c r="H15" s="170">
        <f xml:space="preserve"> SUM(J15:P15)</f>
        <v>0</v>
      </c>
      <c r="I15" s="141"/>
      <c r="J15" s="174">
        <f t="shared" ref="J15:P15" si="0" xml:space="preserve"> SUM(J13:J14)</f>
        <v>0</v>
      </c>
      <c r="K15" s="174">
        <f t="shared" si="0"/>
        <v>0</v>
      </c>
      <c r="L15" s="174">
        <f t="shared" si="0"/>
        <v>0</v>
      </c>
      <c r="M15" s="174">
        <f t="shared" si="0"/>
        <v>0</v>
      </c>
      <c r="N15" s="174">
        <f t="shared" si="0"/>
        <v>0</v>
      </c>
      <c r="O15" s="174">
        <f t="shared" si="0"/>
        <v>0</v>
      </c>
      <c r="P15" s="174">
        <f t="shared" si="0"/>
        <v>0</v>
      </c>
    </row>
    <row r="16" spans="1:16" hidden="1" outlineLevel="2">
      <c r="A16" s="141"/>
      <c r="B16" s="141"/>
      <c r="C16" s="141"/>
      <c r="D16" s="141"/>
      <c r="E16" s="141" t="s">
        <v>923</v>
      </c>
      <c r="F16" s="174">
        <f>H15</f>
        <v>0</v>
      </c>
      <c r="G16" s="141" t="s">
        <v>207</v>
      </c>
      <c r="H16" s="170"/>
      <c r="I16" s="141"/>
      <c r="J16" s="174"/>
      <c r="K16" s="174"/>
      <c r="L16" s="174"/>
      <c r="M16" s="174"/>
      <c r="N16" s="174"/>
      <c r="O16" s="174"/>
      <c r="P16" s="174"/>
    </row>
    <row r="17" spans="1:16" hidden="1" outlineLevel="2">
      <c r="A17" s="141"/>
      <c r="B17" s="141"/>
      <c r="C17" s="141"/>
      <c r="D17" s="141"/>
      <c r="E17" s="141"/>
      <c r="F17" s="163"/>
      <c r="G17" s="141"/>
      <c r="H17" s="141"/>
      <c r="I17" s="141"/>
      <c r="J17" s="141"/>
      <c r="K17" s="141"/>
      <c r="L17" s="141"/>
      <c r="M17" s="141"/>
      <c r="N17" s="141"/>
      <c r="O17" s="141"/>
      <c r="P17" s="141"/>
    </row>
    <row r="18" spans="1:16" hidden="1" outlineLevel="2">
      <c r="A18" s="141"/>
      <c r="B18" s="141"/>
      <c r="C18" s="141"/>
      <c r="D18" s="141"/>
      <c r="E18" s="175" t="str">
        <f xml:space="preserve"> E$16</f>
        <v>Totex profile - 5 year percentage - TTT</v>
      </c>
      <c r="F18" s="181">
        <f xml:space="preserve"> F$16</f>
        <v>0</v>
      </c>
      <c r="G18" s="175" t="str">
        <f xml:space="preserve"> G$16</f>
        <v>%</v>
      </c>
      <c r="H18" s="141"/>
      <c r="I18" s="141"/>
      <c r="J18" s="141"/>
      <c r="K18" s="141"/>
      <c r="L18" s="141"/>
      <c r="M18" s="141"/>
      <c r="N18" s="141"/>
      <c r="O18" s="141"/>
      <c r="P18" s="141"/>
    </row>
    <row r="19" spans="1:16" hidden="1" outlineLevel="2">
      <c r="A19" s="141"/>
      <c r="B19" s="141"/>
      <c r="C19" s="141"/>
      <c r="D19" s="141"/>
      <c r="E19" s="141" t="s">
        <v>924</v>
      </c>
      <c r="F19" s="16">
        <f xml:space="preserve"> IF(OR($F$18 = 1, F18 = 0), 0, 1)</f>
        <v>0</v>
      </c>
      <c r="G19" s="141" t="s">
        <v>697</v>
      </c>
      <c r="H19" s="141"/>
      <c r="I19" s="141"/>
      <c r="J19" s="141"/>
      <c r="K19" s="141"/>
      <c r="L19" s="141"/>
      <c r="M19" s="141"/>
      <c r="N19" s="141"/>
      <c r="O19" s="141"/>
      <c r="P19" s="141"/>
    </row>
    <row r="20" spans="1:16" hidden="1" outlineLevel="2">
      <c r="A20" s="141"/>
      <c r="B20" s="141"/>
      <c r="C20" s="141"/>
      <c r="D20" s="141"/>
      <c r="E20" s="141"/>
      <c r="F20" s="163"/>
      <c r="G20" s="141"/>
      <c r="H20" s="141"/>
      <c r="I20" s="141"/>
      <c r="J20" s="141"/>
      <c r="K20" s="141"/>
      <c r="L20" s="141"/>
      <c r="M20" s="141"/>
      <c r="N20" s="141"/>
      <c r="O20" s="141"/>
      <c r="P20" s="141"/>
    </row>
    <row r="21" spans="1:16" hidden="1" outlineLevel="2">
      <c r="A21" s="141"/>
      <c r="B21" s="141"/>
      <c r="C21" s="141"/>
      <c r="D21" s="141"/>
      <c r="E21" s="142" t="str">
        <f>InpActive!E$175</f>
        <v>Base Costs - TTT - Real</v>
      </c>
      <c r="F21" s="186">
        <f>InpActive!F$175</f>
        <v>0</v>
      </c>
      <c r="G21" s="142" t="str">
        <f>InpActive!G$175</f>
        <v>£m</v>
      </c>
      <c r="H21" s="141"/>
      <c r="I21" s="141"/>
      <c r="J21" s="141"/>
      <c r="K21" s="141"/>
      <c r="L21" s="141"/>
      <c r="M21" s="141"/>
      <c r="N21" s="141"/>
      <c r="O21" s="141"/>
      <c r="P21" s="141"/>
    </row>
    <row r="22" spans="1:16" hidden="1" outlineLevel="2">
      <c r="A22" s="141"/>
      <c r="B22" s="141"/>
      <c r="C22" s="141"/>
      <c r="D22" s="141"/>
      <c r="E22" s="169" t="str">
        <f>Time!E$54</f>
        <v>Forecast Period Flag</v>
      </c>
      <c r="F22" s="169">
        <f>Time!F$54</f>
        <v>0</v>
      </c>
      <c r="G22" s="169" t="str">
        <f>Time!G$54</f>
        <v>flag</v>
      </c>
      <c r="H22" s="169">
        <f>Time!H$54</f>
        <v>5</v>
      </c>
      <c r="I22" s="169">
        <f>Time!I$54</f>
        <v>0</v>
      </c>
      <c r="J22" s="169">
        <f>Time!J$54</f>
        <v>0</v>
      </c>
      <c r="K22" s="169">
        <f>Time!K$54</f>
        <v>1</v>
      </c>
      <c r="L22" s="169">
        <f>Time!L$54</f>
        <v>1</v>
      </c>
      <c r="M22" s="169">
        <f>Time!M$54</f>
        <v>1</v>
      </c>
      <c r="N22" s="169">
        <f>Time!N$54</f>
        <v>1</v>
      </c>
      <c r="O22" s="169">
        <f>Time!O$54</f>
        <v>1</v>
      </c>
      <c r="P22" s="169">
        <f>Time!P$54</f>
        <v>0</v>
      </c>
    </row>
    <row r="23" spans="1:16" hidden="1" outlineLevel="2">
      <c r="A23" s="141"/>
      <c r="B23" s="141"/>
      <c r="C23" s="141"/>
      <c r="D23" s="141"/>
      <c r="E23" s="141" t="str">
        <f t="shared" ref="E23:P23" si="1" xml:space="preserve"> E$15</f>
        <v>Totex profile - TTT</v>
      </c>
      <c r="F23" s="163">
        <f t="shared" si="1"/>
        <v>0</v>
      </c>
      <c r="G23" s="141" t="str">
        <f t="shared" si="1"/>
        <v>%</v>
      </c>
      <c r="H23" s="170">
        <f t="shared" si="1"/>
        <v>0</v>
      </c>
      <c r="I23" s="141">
        <f t="shared" si="1"/>
        <v>0</v>
      </c>
      <c r="J23" s="174">
        <f t="shared" si="1"/>
        <v>0</v>
      </c>
      <c r="K23" s="174">
        <f t="shared" si="1"/>
        <v>0</v>
      </c>
      <c r="L23" s="174">
        <f t="shared" si="1"/>
        <v>0</v>
      </c>
      <c r="M23" s="174">
        <f t="shared" si="1"/>
        <v>0</v>
      </c>
      <c r="N23" s="174">
        <f t="shared" si="1"/>
        <v>0</v>
      </c>
      <c r="O23" s="174">
        <f t="shared" si="1"/>
        <v>0</v>
      </c>
      <c r="P23" s="174">
        <f t="shared" si="1"/>
        <v>0</v>
      </c>
    </row>
    <row r="24" spans="1:16" hidden="1" outlineLevel="2">
      <c r="A24" s="141"/>
      <c r="B24" s="141"/>
      <c r="C24" s="141"/>
      <c r="D24" s="141"/>
      <c r="E24" s="141" t="s">
        <v>925</v>
      </c>
      <c r="F24" s="163"/>
      <c r="G24" s="141" t="s">
        <v>147</v>
      </c>
      <c r="H24" s="168">
        <f xml:space="preserve"> SUM(J24:P24)</f>
        <v>0</v>
      </c>
      <c r="I24" s="141"/>
      <c r="J24" s="168">
        <f t="shared" ref="J24:P24" si="2" xml:space="preserve"> IF(J22 = 1, J23 * $F21, 0)</f>
        <v>0</v>
      </c>
      <c r="K24" s="168">
        <f t="shared" si="2"/>
        <v>0</v>
      </c>
      <c r="L24" s="168">
        <f t="shared" si="2"/>
        <v>0</v>
      </c>
      <c r="M24" s="168">
        <f t="shared" si="2"/>
        <v>0</v>
      </c>
      <c r="N24" s="168">
        <f t="shared" si="2"/>
        <v>0</v>
      </c>
      <c r="O24" s="168">
        <f t="shared" si="2"/>
        <v>0</v>
      </c>
      <c r="P24" s="168">
        <f t="shared" si="2"/>
        <v>0</v>
      </c>
    </row>
    <row r="25" spans="1:16" hidden="1" outlineLevel="2">
      <c r="A25" s="141"/>
      <c r="B25" s="141"/>
      <c r="C25" s="141"/>
      <c r="D25" s="141"/>
      <c r="E25" s="141"/>
      <c r="F25" s="163"/>
      <c r="G25" s="141"/>
      <c r="H25" s="168"/>
      <c r="I25" s="141"/>
      <c r="J25" s="141"/>
      <c r="K25" s="141"/>
      <c r="L25" s="141"/>
      <c r="M25" s="141"/>
      <c r="N25" s="141"/>
      <c r="O25" s="141"/>
      <c r="P25" s="141"/>
    </row>
    <row r="26" spans="1:16" hidden="1" outlineLevel="2">
      <c r="A26" s="141"/>
      <c r="B26" s="141"/>
      <c r="C26" s="141"/>
      <c r="D26" s="165" t="s">
        <v>699</v>
      </c>
      <c r="E26" s="141"/>
      <c r="F26" s="163"/>
      <c r="G26" s="141"/>
      <c r="H26" s="168"/>
      <c r="I26" s="141"/>
      <c r="J26" s="141"/>
      <c r="K26" s="141"/>
      <c r="L26" s="141"/>
      <c r="M26" s="141"/>
      <c r="N26" s="141"/>
      <c r="O26" s="141"/>
      <c r="P26" s="141"/>
    </row>
    <row r="27" spans="1:16" hidden="1" outlineLevel="2">
      <c r="A27" s="141"/>
      <c r="B27" s="141"/>
      <c r="C27" s="141"/>
      <c r="D27" s="141"/>
      <c r="E27" s="142" t="str">
        <f>InpActive!E261</f>
        <v>Percentage totex linked to wage growth - TTT</v>
      </c>
      <c r="F27" s="171">
        <f>InpActive!F261</f>
        <v>0.38600000000000001</v>
      </c>
      <c r="G27" s="142" t="str">
        <f>InpActive!G261</f>
        <v>%</v>
      </c>
      <c r="H27" s="141"/>
      <c r="I27" s="141"/>
      <c r="J27" s="141"/>
      <c r="K27" s="141"/>
      <c r="L27" s="141"/>
      <c r="M27" s="141"/>
      <c r="N27" s="141"/>
      <c r="O27" s="141"/>
      <c r="P27" s="141"/>
    </row>
    <row r="28" spans="1:16" hidden="1" outlineLevel="2">
      <c r="A28" s="141"/>
      <c r="B28" s="141"/>
      <c r="C28" s="141"/>
      <c r="D28" s="141"/>
      <c r="E28" s="168" t="str">
        <f t="shared" ref="E28:P28" si="3">E24</f>
        <v>Profiled Totex available for wage indexation adjustment - TTT - Real</v>
      </c>
      <c r="F28" s="168">
        <f t="shared" si="3"/>
        <v>0</v>
      </c>
      <c r="G28" s="168" t="str">
        <f t="shared" si="3"/>
        <v>£m</v>
      </c>
      <c r="H28" s="168">
        <f t="shared" si="3"/>
        <v>0</v>
      </c>
      <c r="I28" s="168">
        <f t="shared" si="3"/>
        <v>0</v>
      </c>
      <c r="J28" s="168">
        <f t="shared" si="3"/>
        <v>0</v>
      </c>
      <c r="K28" s="168">
        <f t="shared" si="3"/>
        <v>0</v>
      </c>
      <c r="L28" s="168">
        <f t="shared" si="3"/>
        <v>0</v>
      </c>
      <c r="M28" s="168">
        <f t="shared" si="3"/>
        <v>0</v>
      </c>
      <c r="N28" s="168">
        <f t="shared" si="3"/>
        <v>0</v>
      </c>
      <c r="O28" s="168">
        <f t="shared" si="3"/>
        <v>0</v>
      </c>
      <c r="P28" s="168">
        <f t="shared" si="3"/>
        <v>0</v>
      </c>
    </row>
    <row r="29" spans="1:16" hidden="1" outlineLevel="2">
      <c r="A29" s="141"/>
      <c r="B29" s="141"/>
      <c r="C29" s="141"/>
      <c r="D29" s="141"/>
      <c r="E29" s="168" t="s">
        <v>926</v>
      </c>
      <c r="F29" s="168"/>
      <c r="G29" s="168" t="s">
        <v>147</v>
      </c>
      <c r="H29" s="168">
        <f xml:space="preserve"> SUM(J29:P29)</f>
        <v>0</v>
      </c>
      <c r="I29" s="168"/>
      <c r="J29" s="168">
        <f t="shared" ref="J29:P29" si="4" xml:space="preserve"> J28 * $F27</f>
        <v>0</v>
      </c>
      <c r="K29" s="168">
        <f t="shared" si="4"/>
        <v>0</v>
      </c>
      <c r="L29" s="168">
        <f t="shared" si="4"/>
        <v>0</v>
      </c>
      <c r="M29" s="168">
        <f t="shared" si="4"/>
        <v>0</v>
      </c>
      <c r="N29" s="168">
        <f t="shared" si="4"/>
        <v>0</v>
      </c>
      <c r="O29" s="168">
        <f t="shared" si="4"/>
        <v>0</v>
      </c>
      <c r="P29" s="168">
        <f t="shared" si="4"/>
        <v>0</v>
      </c>
    </row>
    <row r="30" spans="1:16" hidden="1" outlineLevel="2">
      <c r="A30" s="141"/>
      <c r="B30" s="141"/>
      <c r="C30" s="141"/>
      <c r="D30" s="141"/>
      <c r="E30" s="168"/>
      <c r="F30" s="168"/>
      <c r="G30" s="168"/>
      <c r="H30" s="168"/>
      <c r="I30" s="168"/>
      <c r="J30" s="168"/>
      <c r="K30" s="168"/>
      <c r="L30" s="168"/>
      <c r="M30" s="168"/>
      <c r="N30" s="168"/>
      <c r="O30" s="168"/>
      <c r="P30" s="168"/>
    </row>
    <row r="31" spans="1:16" hidden="1" outlineLevel="2">
      <c r="A31" s="141"/>
      <c r="B31" s="141"/>
      <c r="C31" s="141"/>
      <c r="D31" s="165" t="s">
        <v>701</v>
      </c>
      <c r="E31" s="141"/>
      <c r="F31" s="141"/>
      <c r="G31" s="141"/>
      <c r="H31" s="168"/>
      <c r="I31" s="141"/>
      <c r="J31" s="141"/>
      <c r="K31" s="141"/>
      <c r="L31" s="141"/>
      <c r="M31" s="141"/>
      <c r="N31" s="141"/>
      <c r="O31" s="141"/>
      <c r="P31" s="141"/>
    </row>
    <row r="32" spans="1:16" hidden="1" outlineLevel="2">
      <c r="A32" s="141"/>
      <c r="B32" s="141"/>
      <c r="C32" s="141"/>
      <c r="D32" s="165"/>
      <c r="E32" s="169" t="str">
        <f>Time!E$54</f>
        <v>Forecast Period Flag</v>
      </c>
      <c r="F32" s="169">
        <f>Time!F$54</f>
        <v>0</v>
      </c>
      <c r="G32" s="169" t="str">
        <f>Time!G$54</f>
        <v>flag</v>
      </c>
      <c r="H32" s="169">
        <f>Time!H$54</f>
        <v>5</v>
      </c>
      <c r="I32" s="169">
        <f>Time!I$54</f>
        <v>0</v>
      </c>
      <c r="J32" s="169">
        <f>Time!J$54</f>
        <v>0</v>
      </c>
      <c r="K32" s="169">
        <f>Time!K$54</f>
        <v>1</v>
      </c>
      <c r="L32" s="169">
        <f>Time!L$54</f>
        <v>1</v>
      </c>
      <c r="M32" s="169">
        <f>Time!M$54</f>
        <v>1</v>
      </c>
      <c r="N32" s="169">
        <f>Time!N$54</f>
        <v>1</v>
      </c>
      <c r="O32" s="169">
        <f>Time!O$54</f>
        <v>1</v>
      </c>
      <c r="P32" s="169">
        <f>Time!P$54</f>
        <v>0</v>
      </c>
    </row>
    <row r="33" spans="1:16" hidden="1" outlineLevel="2">
      <c r="A33" s="141"/>
      <c r="B33" s="141"/>
      <c r="C33" s="141"/>
      <c r="D33" s="141"/>
      <c r="E33" s="172" t="str">
        <f t="shared" ref="E33:P33" si="5" xml:space="preserve"> E$29</f>
        <v>Profiled Net totex available for wage adj - TTT - Real</v>
      </c>
      <c r="F33" s="172">
        <f t="shared" si="5"/>
        <v>0</v>
      </c>
      <c r="G33" s="172" t="str">
        <f t="shared" si="5"/>
        <v>£m</v>
      </c>
      <c r="H33" s="172">
        <f t="shared" si="5"/>
        <v>0</v>
      </c>
      <c r="I33" s="172">
        <f t="shared" si="5"/>
        <v>0</v>
      </c>
      <c r="J33" s="172">
        <f t="shared" si="5"/>
        <v>0</v>
      </c>
      <c r="K33" s="172">
        <f t="shared" si="5"/>
        <v>0</v>
      </c>
      <c r="L33" s="172">
        <f t="shared" si="5"/>
        <v>0</v>
      </c>
      <c r="M33" s="172">
        <f t="shared" si="5"/>
        <v>0</v>
      </c>
      <c r="N33" s="172">
        <f t="shared" si="5"/>
        <v>0</v>
      </c>
      <c r="O33" s="172">
        <f t="shared" si="5"/>
        <v>0</v>
      </c>
      <c r="P33" s="172">
        <f t="shared" si="5"/>
        <v>0</v>
      </c>
    </row>
    <row r="34" spans="1:16" hidden="1" outlineLevel="2">
      <c r="A34" s="141"/>
      <c r="B34" s="141"/>
      <c r="C34" s="141"/>
      <c r="D34" s="141"/>
      <c r="E34" s="290" t="str">
        <f>'Cost sharing calculations'!E26</f>
        <v>Real adjustment factor for wages</v>
      </c>
      <c r="F34" s="160">
        <f>'Cost sharing calculations'!F26</f>
        <v>0</v>
      </c>
      <c r="G34" s="290" t="str">
        <f>'Cost sharing calculations'!G26</f>
        <v>%</v>
      </c>
      <c r="H34" s="290">
        <f>'Cost sharing calculations'!H26</f>
        <v>0</v>
      </c>
      <c r="I34" s="290">
        <f>'Cost sharing calculations'!I26</f>
        <v>0</v>
      </c>
      <c r="J34" s="160">
        <f>'Cost sharing calculations'!J26</f>
        <v>0</v>
      </c>
      <c r="K34" s="160">
        <f>'Cost sharing calculations'!K26</f>
        <v>1.0088717366571422</v>
      </c>
      <c r="L34" s="160">
        <f>'Cost sharing calculations'!L26</f>
        <v>0.99546000675836432</v>
      </c>
      <c r="M34" s="160">
        <f>'Cost sharing calculations'!M26</f>
        <v>0.98108245481268175</v>
      </c>
      <c r="N34" s="160">
        <f>'Cost sharing calculations'!N26</f>
        <v>0.97129115788611387</v>
      </c>
      <c r="O34" s="160">
        <f>'Cost sharing calculations'!O26</f>
        <v>0.97129115788611398</v>
      </c>
      <c r="P34" s="160">
        <f>'Cost sharing calculations'!P26</f>
        <v>0</v>
      </c>
    </row>
    <row r="35" spans="1:16" hidden="1" outlineLevel="2">
      <c r="A35" s="141"/>
      <c r="B35" s="141"/>
      <c r="C35" s="141"/>
      <c r="D35" s="141"/>
      <c r="E35" s="141" t="s">
        <v>927</v>
      </c>
      <c r="F35" s="163"/>
      <c r="G35" s="141" t="s">
        <v>147</v>
      </c>
      <c r="H35" s="168">
        <f xml:space="preserve"> SUM(J35:P35)</f>
        <v>0</v>
      </c>
      <c r="I35" s="168"/>
      <c r="J35" s="168">
        <f t="shared" ref="J35:P35" si="6" xml:space="preserve"> IF(J32 = 1, J33 * J34, 0)</f>
        <v>0</v>
      </c>
      <c r="K35" s="168">
        <f t="shared" si="6"/>
        <v>0</v>
      </c>
      <c r="L35" s="168">
        <f t="shared" si="6"/>
        <v>0</v>
      </c>
      <c r="M35" s="168">
        <f t="shared" si="6"/>
        <v>0</v>
      </c>
      <c r="N35" s="168">
        <f t="shared" si="6"/>
        <v>0</v>
      </c>
      <c r="O35" s="168">
        <f t="shared" si="6"/>
        <v>0</v>
      </c>
      <c r="P35" s="168">
        <f t="shared" si="6"/>
        <v>0</v>
      </c>
    </row>
    <row r="36" spans="1:16" hidden="1" outlineLevel="2">
      <c r="A36" s="141"/>
      <c r="B36" s="141"/>
      <c r="C36" s="141"/>
      <c r="D36" s="141"/>
      <c r="E36" s="141"/>
      <c r="F36" s="141"/>
      <c r="G36" s="141"/>
      <c r="H36" s="141"/>
      <c r="I36" s="141"/>
      <c r="J36" s="141"/>
      <c r="K36" s="141"/>
      <c r="L36" s="141"/>
      <c r="M36" s="141"/>
      <c r="N36" s="141"/>
      <c r="O36" s="141"/>
      <c r="P36" s="141"/>
    </row>
    <row r="37" spans="1:16" hidden="1" outlineLevel="2">
      <c r="A37" s="141"/>
      <c r="B37" s="141"/>
      <c r="C37" s="141"/>
      <c r="D37" s="165" t="s">
        <v>703</v>
      </c>
      <c r="E37" s="141"/>
      <c r="F37" s="141"/>
      <c r="G37" s="141"/>
      <c r="H37" s="141"/>
      <c r="I37" s="141"/>
      <c r="J37" s="141"/>
      <c r="K37" s="141"/>
      <c r="L37" s="141"/>
      <c r="M37" s="141"/>
      <c r="N37" s="141"/>
      <c r="O37" s="141"/>
      <c r="P37" s="141"/>
    </row>
    <row r="38" spans="1:16" hidden="1" outlineLevel="2">
      <c r="A38" s="141"/>
      <c r="B38" s="141"/>
      <c r="C38" s="141"/>
      <c r="D38" s="141"/>
      <c r="E38" s="168" t="str">
        <f t="shared" ref="E38:P38" si="7" xml:space="preserve"> E$35</f>
        <v>Profiled adjustment wage related totex - TTT - Real</v>
      </c>
      <c r="F38" s="168">
        <f t="shared" si="7"/>
        <v>0</v>
      </c>
      <c r="G38" s="168" t="str">
        <f t="shared" si="7"/>
        <v>£m</v>
      </c>
      <c r="H38" s="168">
        <f t="shared" si="7"/>
        <v>0</v>
      </c>
      <c r="I38" s="168">
        <f t="shared" si="7"/>
        <v>0</v>
      </c>
      <c r="J38" s="168">
        <f t="shared" si="7"/>
        <v>0</v>
      </c>
      <c r="K38" s="168">
        <f t="shared" si="7"/>
        <v>0</v>
      </c>
      <c r="L38" s="168">
        <f t="shared" si="7"/>
        <v>0</v>
      </c>
      <c r="M38" s="168">
        <f t="shared" si="7"/>
        <v>0</v>
      </c>
      <c r="N38" s="168">
        <f t="shared" si="7"/>
        <v>0</v>
      </c>
      <c r="O38" s="168">
        <f t="shared" si="7"/>
        <v>0</v>
      </c>
      <c r="P38" s="168">
        <f t="shared" si="7"/>
        <v>0</v>
      </c>
    </row>
    <row r="39" spans="1:16" hidden="1" outlineLevel="2">
      <c r="A39" s="141"/>
      <c r="B39" s="141"/>
      <c r="C39" s="141"/>
      <c r="D39" s="141"/>
      <c r="E39" s="172" t="str">
        <f t="shared" ref="E39:P39" si="8" xml:space="preserve"> E$29</f>
        <v>Profiled Net totex available for wage adj - TTT - Real</v>
      </c>
      <c r="F39" s="172">
        <f t="shared" si="8"/>
        <v>0</v>
      </c>
      <c r="G39" s="172" t="str">
        <f t="shared" si="8"/>
        <v>£m</v>
      </c>
      <c r="H39" s="172">
        <f t="shared" si="8"/>
        <v>0</v>
      </c>
      <c r="I39" s="172">
        <f t="shared" si="8"/>
        <v>0</v>
      </c>
      <c r="J39" s="172">
        <f t="shared" si="8"/>
        <v>0</v>
      </c>
      <c r="K39" s="172">
        <f t="shared" si="8"/>
        <v>0</v>
      </c>
      <c r="L39" s="172">
        <f t="shared" si="8"/>
        <v>0</v>
      </c>
      <c r="M39" s="172">
        <f t="shared" si="8"/>
        <v>0</v>
      </c>
      <c r="N39" s="172">
        <f t="shared" si="8"/>
        <v>0</v>
      </c>
      <c r="O39" s="172">
        <f t="shared" si="8"/>
        <v>0</v>
      </c>
      <c r="P39" s="172">
        <f t="shared" si="8"/>
        <v>0</v>
      </c>
    </row>
    <row r="40" spans="1:16" hidden="1" outlineLevel="2">
      <c r="A40" s="141"/>
      <c r="B40" s="141"/>
      <c r="C40" s="141"/>
      <c r="D40" s="141"/>
      <c r="E40" s="141" t="s">
        <v>928</v>
      </c>
      <c r="F40" s="196"/>
      <c r="G40" s="141" t="s">
        <v>147</v>
      </c>
      <c r="H40" s="172">
        <f xml:space="preserve"> SUM(J40:P40)</f>
        <v>0</v>
      </c>
      <c r="I40" s="141"/>
      <c r="J40" s="196">
        <f t="shared" ref="J40:P40" si="9" xml:space="preserve"> J38 - J39</f>
        <v>0</v>
      </c>
      <c r="K40" s="196">
        <f t="shared" si="9"/>
        <v>0</v>
      </c>
      <c r="L40" s="196">
        <f t="shared" si="9"/>
        <v>0</v>
      </c>
      <c r="M40" s="196">
        <f t="shared" si="9"/>
        <v>0</v>
      </c>
      <c r="N40" s="196">
        <f t="shared" si="9"/>
        <v>0</v>
      </c>
      <c r="O40" s="196">
        <f t="shared" si="9"/>
        <v>0</v>
      </c>
      <c r="P40" s="196">
        <f t="shared" si="9"/>
        <v>0</v>
      </c>
    </row>
    <row r="41" spans="1:16" hidden="1" outlineLevel="2">
      <c r="A41" s="141"/>
      <c r="B41" s="141"/>
      <c r="C41" s="141"/>
      <c r="D41" s="141"/>
      <c r="E41" s="141"/>
      <c r="F41" s="196"/>
      <c r="G41" s="141"/>
      <c r="H41" s="172"/>
      <c r="I41" s="141"/>
      <c r="J41" s="196"/>
      <c r="K41" s="196"/>
      <c r="L41" s="196"/>
      <c r="M41" s="196"/>
      <c r="N41" s="196"/>
      <c r="O41" s="196"/>
      <c r="P41" s="196"/>
    </row>
    <row r="42" spans="1:16" hidden="1" outlineLevel="2">
      <c r="A42" s="141"/>
      <c r="B42" s="141"/>
      <c r="C42" s="141"/>
      <c r="D42" s="165" t="s">
        <v>705</v>
      </c>
      <c r="E42" s="141"/>
      <c r="F42" s="214"/>
      <c r="G42" s="141"/>
      <c r="H42" s="172"/>
      <c r="I42" s="141"/>
      <c r="J42" s="196"/>
      <c r="K42" s="196"/>
      <c r="L42" s="196"/>
      <c r="M42" s="196"/>
      <c r="N42" s="196"/>
      <c r="O42" s="196"/>
      <c r="P42" s="196"/>
    </row>
    <row r="43" spans="1:16" hidden="1" outlineLevel="2">
      <c r="A43" s="141"/>
      <c r="B43" s="141"/>
      <c r="C43" s="141"/>
      <c r="D43" s="165"/>
      <c r="E43" s="141"/>
      <c r="F43" s="214"/>
      <c r="G43" s="141"/>
      <c r="H43" s="172"/>
      <c r="I43" s="141"/>
      <c r="J43" s="196"/>
      <c r="K43" s="196"/>
      <c r="L43" s="196"/>
      <c r="M43" s="196"/>
      <c r="N43" s="196"/>
      <c r="O43" s="196"/>
      <c r="P43" s="196"/>
    </row>
    <row r="44" spans="1:16" hidden="1" outlineLevel="2">
      <c r="A44" s="141"/>
      <c r="B44" s="141"/>
      <c r="C44" s="141"/>
      <c r="D44" s="165"/>
      <c r="E44" s="169" t="str">
        <f>InpActive!E288</f>
        <v>Financing cost index</v>
      </c>
      <c r="F44" s="169">
        <f>InpActive!F288</f>
        <v>0</v>
      </c>
      <c r="G44" s="169" t="str">
        <f>InpActive!G288</f>
        <v>Index</v>
      </c>
      <c r="H44" s="169">
        <f>InpActive!H288</f>
        <v>0</v>
      </c>
      <c r="I44" s="169">
        <f>InpActive!I288</f>
        <v>0</v>
      </c>
      <c r="J44" s="169">
        <f>InpActive!J288</f>
        <v>0</v>
      </c>
      <c r="K44" s="169">
        <f>InpActive!K288</f>
        <v>4</v>
      </c>
      <c r="L44" s="169">
        <f>InpActive!L288</f>
        <v>3</v>
      </c>
      <c r="M44" s="169">
        <f>InpActive!M288</f>
        <v>2</v>
      </c>
      <c r="N44" s="169">
        <f>InpActive!N288</f>
        <v>1</v>
      </c>
      <c r="O44" s="169">
        <f>InpActive!O288</f>
        <v>0</v>
      </c>
      <c r="P44" s="169">
        <f>InpActive!P288</f>
        <v>0</v>
      </c>
    </row>
    <row r="45" spans="1:16" hidden="1" outlineLevel="2">
      <c r="A45" s="141"/>
      <c r="B45" s="141"/>
      <c r="C45" s="141"/>
      <c r="D45" s="165"/>
      <c r="E45" s="169" t="str">
        <f>InpActive!E294</f>
        <v>Real WACC CPIH Deflated - TTT</v>
      </c>
      <c r="F45" s="169">
        <f>InpActive!F294</f>
        <v>2.92E-2</v>
      </c>
      <c r="G45" s="169" t="str">
        <f>InpActive!G294</f>
        <v>%</v>
      </c>
      <c r="H45" s="172"/>
      <c r="I45" s="141"/>
      <c r="J45" s="196"/>
      <c r="K45" s="196"/>
      <c r="L45" s="196"/>
      <c r="M45" s="196"/>
      <c r="N45" s="196"/>
      <c r="O45" s="196"/>
      <c r="P45" s="196"/>
    </row>
    <row r="46" spans="1:16" hidden="1" outlineLevel="2">
      <c r="A46" s="141"/>
      <c r="B46" s="141"/>
      <c r="C46" s="141"/>
      <c r="D46" s="165"/>
      <c r="E46" s="200" t="s">
        <v>929</v>
      </c>
      <c r="F46" s="200"/>
      <c r="G46" s="200" t="s">
        <v>723</v>
      </c>
      <c r="H46" s="200"/>
      <c r="I46" s="200"/>
      <c r="J46" s="201">
        <f t="shared" ref="J46:P46" si="10">(1+$F45) ^ J44</f>
        <v>1</v>
      </c>
      <c r="K46" s="201">
        <f t="shared" si="10"/>
        <v>1.122016155346969</v>
      </c>
      <c r="L46" s="201">
        <f t="shared" si="10"/>
        <v>1.0901828170879997</v>
      </c>
      <c r="M46" s="201">
        <f t="shared" si="10"/>
        <v>1.0592526399999997</v>
      </c>
      <c r="N46" s="201">
        <f t="shared" si="10"/>
        <v>1.0291999999999999</v>
      </c>
      <c r="O46" s="201">
        <f t="shared" si="10"/>
        <v>1</v>
      </c>
      <c r="P46" s="201">
        <f t="shared" si="10"/>
        <v>1</v>
      </c>
    </row>
    <row r="47" spans="1:16" hidden="1" outlineLevel="2">
      <c r="A47" s="141"/>
      <c r="B47" s="141"/>
      <c r="C47" s="141"/>
      <c r="D47" s="165"/>
      <c r="E47" s="141"/>
      <c r="F47" s="214"/>
      <c r="G47" s="141"/>
      <c r="H47" s="172"/>
      <c r="I47" s="141"/>
      <c r="J47" s="196"/>
      <c r="K47" s="196"/>
      <c r="L47" s="196"/>
      <c r="M47" s="196"/>
      <c r="N47" s="196"/>
      <c r="O47" s="196"/>
      <c r="P47" s="196"/>
    </row>
    <row r="48" spans="1:16" hidden="1" outlineLevel="2">
      <c r="A48" s="141"/>
      <c r="B48" s="141"/>
      <c r="C48" s="141"/>
      <c r="D48" s="141"/>
      <c r="E48" s="210" t="str">
        <f t="shared" ref="E48:P48" si="11" xml:space="preserve"> E$40</f>
        <v>Variance to forecast totex for wage adjustment - TTT</v>
      </c>
      <c r="F48" s="210">
        <f t="shared" si="11"/>
        <v>0</v>
      </c>
      <c r="G48" s="210" t="str">
        <f t="shared" si="11"/>
        <v>£m</v>
      </c>
      <c r="H48" s="210">
        <f t="shared" si="11"/>
        <v>0</v>
      </c>
      <c r="I48" s="210">
        <f t="shared" si="11"/>
        <v>0</v>
      </c>
      <c r="J48" s="210">
        <f t="shared" si="11"/>
        <v>0</v>
      </c>
      <c r="K48" s="210">
        <f t="shared" si="11"/>
        <v>0</v>
      </c>
      <c r="L48" s="210">
        <f t="shared" si="11"/>
        <v>0</v>
      </c>
      <c r="M48" s="210">
        <f t="shared" si="11"/>
        <v>0</v>
      </c>
      <c r="N48" s="210">
        <f t="shared" si="11"/>
        <v>0</v>
      </c>
      <c r="O48" s="210">
        <f t="shared" si="11"/>
        <v>0</v>
      </c>
      <c r="P48" s="210">
        <f t="shared" si="11"/>
        <v>0</v>
      </c>
    </row>
    <row r="49" spans="1:16" hidden="1" outlineLevel="2">
      <c r="A49" s="141"/>
      <c r="B49" s="141"/>
      <c r="C49" s="141"/>
      <c r="D49" s="141"/>
      <c r="E49" s="210" t="str">
        <f t="shared" ref="E49:P49" si="12">E46</f>
        <v>Time value of money factor - TTT</v>
      </c>
      <c r="F49" s="210">
        <f t="shared" si="12"/>
        <v>0</v>
      </c>
      <c r="G49" s="210" t="str">
        <f t="shared" si="12"/>
        <v>Factor</v>
      </c>
      <c r="H49" s="210">
        <f t="shared" si="12"/>
        <v>0</v>
      </c>
      <c r="I49" s="210">
        <f t="shared" si="12"/>
        <v>0</v>
      </c>
      <c r="J49" s="210">
        <f t="shared" si="12"/>
        <v>1</v>
      </c>
      <c r="K49" s="210">
        <f t="shared" si="12"/>
        <v>1.122016155346969</v>
      </c>
      <c r="L49" s="210">
        <f t="shared" si="12"/>
        <v>1.0901828170879997</v>
      </c>
      <c r="M49" s="210">
        <f t="shared" si="12"/>
        <v>1.0592526399999997</v>
      </c>
      <c r="N49" s="210">
        <f t="shared" si="12"/>
        <v>1.0291999999999999</v>
      </c>
      <c r="O49" s="210">
        <f t="shared" si="12"/>
        <v>1</v>
      </c>
      <c r="P49" s="210">
        <f t="shared" si="12"/>
        <v>1</v>
      </c>
    </row>
    <row r="50" spans="1:16" hidden="1" outlineLevel="2">
      <c r="A50" s="141"/>
      <c r="B50" s="141"/>
      <c r="C50" s="141"/>
      <c r="D50" s="141"/>
      <c r="E50" s="141" t="s">
        <v>796</v>
      </c>
      <c r="F50" s="202"/>
      <c r="G50" s="141" t="s">
        <v>147</v>
      </c>
      <c r="H50" s="172">
        <f xml:space="preserve"> SUM(J50:P50)</f>
        <v>0</v>
      </c>
      <c r="I50" s="141"/>
      <c r="J50" s="172">
        <f t="shared" ref="J50:P50" si="13" xml:space="preserve"> J48*J49</f>
        <v>0</v>
      </c>
      <c r="K50" s="172">
        <f t="shared" si="13"/>
        <v>0</v>
      </c>
      <c r="L50" s="172">
        <f t="shared" si="13"/>
        <v>0</v>
      </c>
      <c r="M50" s="172">
        <f t="shared" si="13"/>
        <v>0</v>
      </c>
      <c r="N50" s="172">
        <f t="shared" si="13"/>
        <v>0</v>
      </c>
      <c r="O50" s="172">
        <f t="shared" si="13"/>
        <v>0</v>
      </c>
      <c r="P50" s="172">
        <f t="shared" si="13"/>
        <v>0</v>
      </c>
    </row>
    <row r="51" spans="1:16" hidden="1" outlineLevel="2">
      <c r="A51" s="141"/>
      <c r="B51" s="141"/>
      <c r="C51" s="141"/>
      <c r="D51" s="141"/>
      <c r="E51" s="141" t="s">
        <v>930</v>
      </c>
      <c r="F51" s="202">
        <f xml:space="preserve"> H50 * -1</f>
        <v>0</v>
      </c>
      <c r="G51" s="141" t="s">
        <v>147</v>
      </c>
      <c r="H51" s="172"/>
      <c r="I51" s="141"/>
      <c r="J51" s="172"/>
      <c r="K51" s="172"/>
      <c r="L51" s="172"/>
      <c r="M51" s="172"/>
      <c r="N51" s="172"/>
      <c r="O51" s="172"/>
      <c r="P51" s="172"/>
    </row>
    <row r="52" spans="1:16" outlineLevel="1">
      <c r="A52" s="141"/>
      <c r="B52" s="141"/>
      <c r="C52" s="141"/>
      <c r="D52" s="141"/>
      <c r="E52" s="141"/>
      <c r="F52" s="141"/>
      <c r="G52" s="141"/>
      <c r="H52" s="141"/>
      <c r="I52" s="141"/>
      <c r="J52" s="141"/>
      <c r="K52" s="141"/>
      <c r="L52" s="141"/>
      <c r="M52" s="141"/>
      <c r="N52" s="141"/>
      <c r="O52" s="141"/>
      <c r="P52" s="141"/>
    </row>
    <row r="53" spans="1:16" outlineLevel="1" collapsed="1">
      <c r="A53" s="141"/>
      <c r="B53" s="141"/>
      <c r="C53" s="165" t="s">
        <v>708</v>
      </c>
      <c r="D53" s="141"/>
      <c r="E53" s="141"/>
      <c r="F53" s="141"/>
      <c r="G53" s="141"/>
      <c r="H53" s="141"/>
      <c r="I53" s="141"/>
      <c r="J53" s="141"/>
      <c r="K53" s="141"/>
      <c r="L53" s="141"/>
      <c r="M53" s="141"/>
      <c r="N53" s="141"/>
      <c r="O53" s="141"/>
      <c r="P53" s="141"/>
    </row>
    <row r="54" spans="1:16" hidden="1" outlineLevel="2">
      <c r="A54" s="141"/>
      <c r="B54" s="141"/>
      <c r="C54" s="165"/>
      <c r="D54" s="141"/>
      <c r="E54" s="141"/>
      <c r="F54" s="141"/>
      <c r="G54" s="141"/>
      <c r="H54" s="141"/>
      <c r="I54" s="141"/>
      <c r="J54" s="141"/>
      <c r="K54" s="141"/>
      <c r="L54" s="141"/>
      <c r="M54" s="141"/>
      <c r="N54" s="141"/>
      <c r="O54" s="141"/>
      <c r="P54" s="141"/>
    </row>
    <row r="55" spans="1:16" hidden="1" outlineLevel="2">
      <c r="A55" s="141"/>
      <c r="B55" s="141"/>
      <c r="C55" s="165"/>
      <c r="D55" s="141"/>
      <c r="E55" s="169" t="str">
        <f>InpActive!E$184</f>
        <v>Net totex for cost sharing reconciliation - TTT - nominal</v>
      </c>
      <c r="F55" s="169">
        <f>InpActive!F$184</f>
        <v>0</v>
      </c>
      <c r="G55" s="169" t="str">
        <f>InpActive!G$184</f>
        <v>£m</v>
      </c>
      <c r="H55" s="169">
        <f>InpActive!H$184</f>
        <v>0</v>
      </c>
      <c r="I55" s="169">
        <f>InpActive!I$184</f>
        <v>0</v>
      </c>
      <c r="J55" s="169">
        <f>InpActive!J$184</f>
        <v>0</v>
      </c>
      <c r="K55" s="169">
        <f>InpActive!K$184</f>
        <v>19.248999999999999</v>
      </c>
      <c r="L55" s="169">
        <f>InpActive!L$184</f>
        <v>29.329000000000001</v>
      </c>
      <c r="M55" s="169">
        <f>InpActive!M$184</f>
        <v>33.323999999999998</v>
      </c>
      <c r="N55" s="169">
        <f>InpActive!N$184</f>
        <v>31.895089649008348</v>
      </c>
      <c r="O55" s="169">
        <f>InpActive!O$184</f>
        <v>28.422000000000001</v>
      </c>
      <c r="P55" s="169">
        <f>InpActive!P$184</f>
        <v>0</v>
      </c>
    </row>
    <row r="56" spans="1:16" hidden="1" outlineLevel="2">
      <c r="A56" s="141"/>
      <c r="B56" s="141"/>
      <c r="C56" s="165"/>
      <c r="D56" s="141"/>
      <c r="E56" s="160" t="str">
        <f>Index!E$43</f>
        <v>CPI(H): Fin year average - inflate from base year 2017-18 average - CALC</v>
      </c>
      <c r="F56" s="169">
        <f>Index!F$43</f>
        <v>0</v>
      </c>
      <c r="G56" s="160" t="str">
        <f>Index!G$43</f>
        <v>%</v>
      </c>
      <c r="H56" s="169">
        <f>Index!H$43</f>
        <v>0</v>
      </c>
      <c r="I56" s="169">
        <f>Index!I$43</f>
        <v>0</v>
      </c>
      <c r="J56" s="160">
        <f>Index!J$43</f>
        <v>1.0386214616983847</v>
      </c>
      <c r="K56" s="160">
        <f>Index!K$43</f>
        <v>1.0469374700143934</v>
      </c>
      <c r="L56" s="160">
        <f>Index!L$43</f>
        <v>1.0853990084759317</v>
      </c>
      <c r="M56" s="160">
        <f>Index!M$43</f>
        <v>1.1806332960179113</v>
      </c>
      <c r="N56" s="160">
        <f>Index!N$43</f>
        <v>1.2448259742276786</v>
      </c>
      <c r="O56" s="160">
        <f>Index!O$43</f>
        <v>1.2861826323364782</v>
      </c>
      <c r="P56" s="160">
        <f>Index!P$43</f>
        <v>1.2828506663883961</v>
      </c>
    </row>
    <row r="57" spans="1:16" hidden="1" outlineLevel="2">
      <c r="A57" s="141"/>
      <c r="B57" s="141"/>
      <c r="C57" s="165"/>
      <c r="D57" s="141"/>
      <c r="E57" s="141" t="s">
        <v>931</v>
      </c>
      <c r="F57" s="141"/>
      <c r="G57" s="141" t="s">
        <v>147</v>
      </c>
      <c r="H57" s="141"/>
      <c r="I57" s="141"/>
      <c r="J57" s="173">
        <f t="shared" ref="J57:P57" si="14" xml:space="preserve"> J55 / J56</f>
        <v>0</v>
      </c>
      <c r="K57" s="173">
        <f t="shared" si="14"/>
        <v>18.386007332162219</v>
      </c>
      <c r="L57" s="173">
        <f t="shared" si="14"/>
        <v>27.021399292765576</v>
      </c>
      <c r="M57" s="173">
        <f t="shared" si="14"/>
        <v>28.225529563156112</v>
      </c>
      <c r="N57" s="173">
        <f t="shared" si="14"/>
        <v>25.622127357036284</v>
      </c>
      <c r="O57" s="173">
        <f t="shared" si="14"/>
        <v>22.097950388560776</v>
      </c>
      <c r="P57" s="173">
        <f t="shared" si="14"/>
        <v>0</v>
      </c>
    </row>
    <row r="58" spans="1:16" hidden="1" outlineLevel="2">
      <c r="A58" s="141"/>
      <c r="B58" s="141"/>
      <c r="C58" s="165"/>
      <c r="D58" s="141"/>
      <c r="E58" s="141"/>
      <c r="F58" s="141"/>
      <c r="G58" s="141"/>
      <c r="H58" s="141"/>
      <c r="I58" s="141"/>
      <c r="J58" s="141"/>
      <c r="K58" s="141"/>
      <c r="L58" s="141"/>
      <c r="M58" s="141"/>
      <c r="N58" s="141"/>
      <c r="O58" s="141"/>
      <c r="P58" s="141"/>
    </row>
    <row r="59" spans="1:16" hidden="1" outlineLevel="2">
      <c r="A59" s="141"/>
      <c r="B59" s="141"/>
      <c r="C59" s="165"/>
      <c r="D59" s="141"/>
      <c r="E59" s="186" t="str">
        <f>InpActive!E$186</f>
        <v>Performance related pay recovery mechanism adjustment  - TTT - Nominal (Neg)</v>
      </c>
      <c r="F59" s="186">
        <f>InpActive!F$186</f>
        <v>0</v>
      </c>
      <c r="G59" s="186" t="str">
        <f>InpActive!G$186</f>
        <v>£m</v>
      </c>
      <c r="H59" s="186">
        <f>InpActive!H$186</f>
        <v>0</v>
      </c>
      <c r="I59" s="186">
        <f>InpActive!I$186</f>
        <v>0</v>
      </c>
      <c r="J59" s="186">
        <f>InpActive!J$186</f>
        <v>0</v>
      </c>
      <c r="K59" s="186">
        <f>InpActive!K$186</f>
        <v>0</v>
      </c>
      <c r="L59" s="186">
        <f>InpActive!L$186</f>
        <v>0</v>
      </c>
      <c r="M59" s="186">
        <f>InpActive!M$186</f>
        <v>0</v>
      </c>
      <c r="N59" s="186">
        <f>InpActive!N$186</f>
        <v>0</v>
      </c>
      <c r="O59" s="186">
        <f>InpActive!O$186</f>
        <v>0</v>
      </c>
      <c r="P59" s="186">
        <f>InpActive!P$186</f>
        <v>0</v>
      </c>
    </row>
    <row r="60" spans="1:16" hidden="1" outlineLevel="2">
      <c r="A60" s="141"/>
      <c r="B60" s="141"/>
      <c r="C60" s="165"/>
      <c r="D60" s="141"/>
      <c r="E60" s="171" t="str">
        <f>Index!E$43</f>
        <v>CPI(H): Fin year average - inflate from base year 2017-18 average - CALC</v>
      </c>
      <c r="F60" s="186">
        <f>Index!F$43</f>
        <v>0</v>
      </c>
      <c r="G60" s="171" t="str">
        <f>Index!G$43</f>
        <v>%</v>
      </c>
      <c r="H60" s="186">
        <f>Index!H$43</f>
        <v>0</v>
      </c>
      <c r="I60" s="169">
        <f>Index!I$43</f>
        <v>0</v>
      </c>
      <c r="J60" s="160">
        <f>Index!J$43</f>
        <v>1.0386214616983847</v>
      </c>
      <c r="K60" s="160">
        <f>Index!K$43</f>
        <v>1.0469374700143934</v>
      </c>
      <c r="L60" s="160">
        <f>Index!L$43</f>
        <v>1.0853990084759317</v>
      </c>
      <c r="M60" s="160">
        <f>Index!M$43</f>
        <v>1.1806332960179113</v>
      </c>
      <c r="N60" s="160">
        <f>Index!N$43</f>
        <v>1.2448259742276786</v>
      </c>
      <c r="O60" s="160">
        <f>Index!O$43</f>
        <v>1.2861826323364782</v>
      </c>
      <c r="P60" s="160">
        <f>Index!P$43</f>
        <v>1.2828506663883961</v>
      </c>
    </row>
    <row r="61" spans="1:16" hidden="1" outlineLevel="2">
      <c r="A61" s="141"/>
      <c r="B61" s="141"/>
      <c r="C61" s="165"/>
      <c r="D61" s="141"/>
      <c r="E61" s="141" t="s">
        <v>932</v>
      </c>
      <c r="F61" s="141"/>
      <c r="G61" s="141" t="s">
        <v>147</v>
      </c>
      <c r="H61" s="173">
        <f>SUM(K61:O61)</f>
        <v>0</v>
      </c>
      <c r="I61" s="141"/>
      <c r="J61" s="173">
        <f xml:space="preserve"> J59 / J60</f>
        <v>0</v>
      </c>
      <c r="K61" s="173">
        <f xml:space="preserve"> K59 / K60</f>
        <v>0</v>
      </c>
      <c r="L61" s="173">
        <f t="shared" ref="L61:P61" si="15" xml:space="preserve"> L59 / L60</f>
        <v>0</v>
      </c>
      <c r="M61" s="173">
        <f t="shared" si="15"/>
        <v>0</v>
      </c>
      <c r="N61" s="173">
        <f t="shared" si="15"/>
        <v>0</v>
      </c>
      <c r="O61" s="173">
        <f t="shared" si="15"/>
        <v>0</v>
      </c>
      <c r="P61" s="173">
        <f t="shared" si="15"/>
        <v>0</v>
      </c>
    </row>
    <row r="62" spans="1:16" hidden="1" outlineLevel="2">
      <c r="A62" s="141"/>
      <c r="B62" s="141"/>
      <c r="C62" s="165"/>
      <c r="D62" s="141"/>
      <c r="E62" s="141" t="s">
        <v>933</v>
      </c>
      <c r="F62" s="168">
        <f>H61</f>
        <v>0</v>
      </c>
      <c r="G62" s="141" t="s">
        <v>147</v>
      </c>
      <c r="H62" s="141"/>
      <c r="I62" s="141"/>
      <c r="J62" s="173"/>
      <c r="K62" s="173"/>
      <c r="L62" s="173"/>
      <c r="M62" s="173"/>
      <c r="N62" s="173"/>
      <c r="O62" s="173"/>
      <c r="P62" s="173"/>
    </row>
    <row r="63" spans="1:16" hidden="1" outlineLevel="2">
      <c r="A63" s="141"/>
      <c r="B63" s="141"/>
      <c r="C63" s="165"/>
      <c r="D63" s="141"/>
      <c r="E63" s="141"/>
      <c r="F63" s="141"/>
      <c r="G63" s="141"/>
      <c r="H63" s="141"/>
      <c r="I63" s="141"/>
      <c r="J63" s="141"/>
      <c r="K63" s="141"/>
      <c r="L63" s="141"/>
      <c r="M63" s="141"/>
      <c r="N63" s="141"/>
      <c r="O63" s="141"/>
      <c r="P63" s="141"/>
    </row>
    <row r="64" spans="1:16" hidden="1" outlineLevel="2">
      <c r="A64" s="141"/>
      <c r="B64" s="141"/>
      <c r="C64" s="165"/>
      <c r="D64" s="141"/>
      <c r="E64" s="196" t="str">
        <f t="shared" ref="E64:P64" si="16">E$57</f>
        <v>Actual net totex for cost sharing reconciliation - TTT - Real</v>
      </c>
      <c r="F64" s="196">
        <f t="shared" si="16"/>
        <v>0</v>
      </c>
      <c r="G64" s="196" t="str">
        <f t="shared" si="16"/>
        <v>£m</v>
      </c>
      <c r="H64" s="196">
        <f t="shared" si="16"/>
        <v>0</v>
      </c>
      <c r="I64" s="196">
        <f t="shared" si="16"/>
        <v>0</v>
      </c>
      <c r="J64" s="196">
        <f t="shared" si="16"/>
        <v>0</v>
      </c>
      <c r="K64" s="196">
        <f t="shared" si="16"/>
        <v>18.386007332162219</v>
      </c>
      <c r="L64" s="196">
        <f t="shared" si="16"/>
        <v>27.021399292765576</v>
      </c>
      <c r="M64" s="196">
        <f t="shared" si="16"/>
        <v>28.225529563156112</v>
      </c>
      <c r="N64" s="196">
        <f t="shared" si="16"/>
        <v>25.622127357036284</v>
      </c>
      <c r="O64" s="196">
        <f t="shared" si="16"/>
        <v>22.097950388560776</v>
      </c>
      <c r="P64" s="196">
        <f t="shared" si="16"/>
        <v>0</v>
      </c>
    </row>
    <row r="65" spans="1:16" hidden="1" outlineLevel="2">
      <c r="A65" s="141"/>
      <c r="B65" s="141"/>
      <c r="C65" s="165"/>
      <c r="D65" s="141"/>
      <c r="E65" s="196" t="str">
        <f t="shared" ref="E65:P65" si="17">E61</f>
        <v>Performance related pay recovery mechanism adjustment  - TTT - real</v>
      </c>
      <c r="F65" s="196">
        <f t="shared" si="17"/>
        <v>0</v>
      </c>
      <c r="G65" s="196" t="str">
        <f t="shared" si="17"/>
        <v>£m</v>
      </c>
      <c r="H65" s="196">
        <f t="shared" si="17"/>
        <v>0</v>
      </c>
      <c r="I65" s="196">
        <f t="shared" si="17"/>
        <v>0</v>
      </c>
      <c r="J65" s="196">
        <f t="shared" si="17"/>
        <v>0</v>
      </c>
      <c r="K65" s="196">
        <f t="shared" si="17"/>
        <v>0</v>
      </c>
      <c r="L65" s="196">
        <f t="shared" si="17"/>
        <v>0</v>
      </c>
      <c r="M65" s="196">
        <f t="shared" si="17"/>
        <v>0</v>
      </c>
      <c r="N65" s="196">
        <f t="shared" si="17"/>
        <v>0</v>
      </c>
      <c r="O65" s="196">
        <f t="shared" si="17"/>
        <v>0</v>
      </c>
      <c r="P65" s="196">
        <f t="shared" si="17"/>
        <v>0</v>
      </c>
    </row>
    <row r="66" spans="1:16" hidden="1" outlineLevel="2">
      <c r="A66" s="141"/>
      <c r="B66" s="141"/>
      <c r="C66" s="165"/>
      <c r="D66" s="141"/>
      <c r="E66" s="169" t="str">
        <f>Time!E$54</f>
        <v>Forecast Period Flag</v>
      </c>
      <c r="F66" s="169">
        <f>Time!F$54</f>
        <v>0</v>
      </c>
      <c r="G66" s="169" t="str">
        <f>Time!G$54</f>
        <v>flag</v>
      </c>
      <c r="H66" s="169">
        <f>Time!H$54</f>
        <v>5</v>
      </c>
      <c r="I66" s="169">
        <f>Time!I$54</f>
        <v>0</v>
      </c>
      <c r="J66" s="169">
        <f>Time!J$54</f>
        <v>0</v>
      </c>
      <c r="K66" s="169">
        <f>Time!K$54</f>
        <v>1</v>
      </c>
      <c r="L66" s="169">
        <f>Time!L$54</f>
        <v>1</v>
      </c>
      <c r="M66" s="169">
        <f>Time!M$54</f>
        <v>1</v>
      </c>
      <c r="N66" s="169">
        <f>Time!N$54</f>
        <v>1</v>
      </c>
      <c r="O66" s="169">
        <f>Time!O$54</f>
        <v>1</v>
      </c>
      <c r="P66" s="169">
        <f>Time!P$54</f>
        <v>0</v>
      </c>
    </row>
    <row r="67" spans="1:16" hidden="1" outlineLevel="2">
      <c r="A67" s="141"/>
      <c r="B67" s="141"/>
      <c r="C67" s="165"/>
      <c r="D67" s="141"/>
      <c r="E67" s="141" t="s">
        <v>931</v>
      </c>
      <c r="F67" s="141"/>
      <c r="G67" s="141" t="s">
        <v>147</v>
      </c>
      <c r="H67" s="172">
        <f xml:space="preserve"> SUM(J67:P67)</f>
        <v>121.35301393368096</v>
      </c>
      <c r="I67" s="141"/>
      <c r="J67" s="168">
        <f xml:space="preserve"> (J64 + J65) * J66</f>
        <v>0</v>
      </c>
      <c r="K67" s="168">
        <f t="shared" ref="K67:P67" si="18" xml:space="preserve"> (K64 + K65) * K66</f>
        <v>18.386007332162219</v>
      </c>
      <c r="L67" s="168">
        <f t="shared" si="18"/>
        <v>27.021399292765576</v>
      </c>
      <c r="M67" s="168">
        <f t="shared" si="18"/>
        <v>28.225529563156112</v>
      </c>
      <c r="N67" s="168">
        <f t="shared" si="18"/>
        <v>25.622127357036284</v>
      </c>
      <c r="O67" s="168">
        <f t="shared" si="18"/>
        <v>22.097950388560776</v>
      </c>
      <c r="P67" s="168">
        <f t="shared" si="18"/>
        <v>0</v>
      </c>
    </row>
    <row r="68" spans="1:16" hidden="1" outlineLevel="2">
      <c r="A68" s="141"/>
      <c r="B68" s="141"/>
      <c r="C68" s="165"/>
      <c r="D68" s="141"/>
      <c r="E68" s="141"/>
      <c r="F68" s="141"/>
      <c r="G68" s="141"/>
      <c r="H68" s="172"/>
      <c r="I68" s="141"/>
      <c r="J68" s="168"/>
      <c r="K68" s="168"/>
      <c r="L68" s="168"/>
      <c r="M68" s="168"/>
      <c r="N68" s="168"/>
      <c r="O68" s="168"/>
      <c r="P68" s="168"/>
    </row>
    <row r="69" spans="1:16" hidden="1" outlineLevel="2">
      <c r="A69" s="141"/>
      <c r="B69" s="141"/>
      <c r="C69" s="165"/>
      <c r="D69" s="3" t="s">
        <v>713</v>
      </c>
      <c r="E69" s="141"/>
      <c r="F69" s="141"/>
      <c r="G69" s="141"/>
      <c r="H69" s="172"/>
      <c r="I69" s="141"/>
      <c r="J69" s="210"/>
      <c r="K69" s="210"/>
      <c r="L69" s="210"/>
      <c r="M69" s="210"/>
      <c r="N69" s="210"/>
      <c r="O69" s="210"/>
      <c r="P69" s="210"/>
    </row>
    <row r="70" spans="1:16" hidden="1" outlineLevel="2">
      <c r="A70" s="141"/>
      <c r="B70" s="141"/>
      <c r="C70" s="165"/>
      <c r="D70" s="3"/>
      <c r="E70" s="142" t="str">
        <f>InpActive!E180</f>
        <v>Opex split profile - Cost sharing - TTT</v>
      </c>
      <c r="F70" s="186">
        <f>InpActive!F180</f>
        <v>0</v>
      </c>
      <c r="G70" s="142" t="str">
        <f>InpActive!G180</f>
        <v>%</v>
      </c>
      <c r="H70" s="186">
        <f>InpActive!H180</f>
        <v>0</v>
      </c>
      <c r="I70" s="169">
        <f>InpActive!I180</f>
        <v>0</v>
      </c>
      <c r="J70" s="160">
        <f>InpActive!J180</f>
        <v>0</v>
      </c>
      <c r="K70" s="160">
        <f>InpActive!K180</f>
        <v>2.2782122824139342E-2</v>
      </c>
      <c r="L70" s="160">
        <f>InpActive!L180</f>
        <v>3.0945242268901073E-2</v>
      </c>
      <c r="M70" s="160">
        <f>InpActive!M180</f>
        <v>3.3754257935438035E-2</v>
      </c>
      <c r="N70" s="160">
        <f>InpActive!N180</f>
        <v>3.6505436581443139E-2</v>
      </c>
      <c r="O70" s="160">
        <f>InpActive!O180</f>
        <v>4.2505073011069643E-2</v>
      </c>
      <c r="P70" s="160">
        <f>InpActive!P180</f>
        <v>0</v>
      </c>
    </row>
    <row r="71" spans="1:16" hidden="1" outlineLevel="2">
      <c r="A71" s="141"/>
      <c r="B71" s="141"/>
      <c r="C71" s="165"/>
      <c r="D71" s="3"/>
      <c r="E71" s="142" t="str">
        <f>InpActive!E181</f>
        <v>Capex split profile - Cost sharing - TTT</v>
      </c>
      <c r="F71" s="186">
        <f>InpActive!F181</f>
        <v>0</v>
      </c>
      <c r="G71" s="142" t="str">
        <f>InpActive!G181</f>
        <v>%</v>
      </c>
      <c r="H71" s="186">
        <f>InpActive!H181</f>
        <v>0</v>
      </c>
      <c r="I71" s="169">
        <f>InpActive!I181</f>
        <v>0</v>
      </c>
      <c r="J71" s="160">
        <f>InpActive!J181</f>
        <v>0</v>
      </c>
      <c r="K71" s="160">
        <f>InpActive!K181</f>
        <v>0.21021636230219051</v>
      </c>
      <c r="L71" s="160">
        <f>InpActive!L181</f>
        <v>0.30024780223592445</v>
      </c>
      <c r="M71" s="160">
        <f>InpActive!M181</f>
        <v>0.18750495628982533</v>
      </c>
      <c r="N71" s="160">
        <f>InpActive!N181</f>
        <v>0.1581087660791278</v>
      </c>
      <c r="O71" s="160">
        <f>InpActive!O181</f>
        <v>-2.2570019528059312E-2</v>
      </c>
      <c r="P71" s="160">
        <f>InpActive!P181</f>
        <v>0</v>
      </c>
    </row>
    <row r="72" spans="1:16" hidden="1" outlineLevel="2">
      <c r="A72" s="141"/>
      <c r="B72" s="141"/>
      <c r="C72" s="165"/>
      <c r="D72" s="3"/>
      <c r="E72" s="141" t="s">
        <v>934</v>
      </c>
      <c r="F72" s="163"/>
      <c r="G72" s="141" t="s">
        <v>207</v>
      </c>
      <c r="H72" s="203">
        <f xml:space="preserve"> SUM(J72:P72)</f>
        <v>1</v>
      </c>
      <c r="I72" s="141"/>
      <c r="J72" s="174">
        <f t="shared" ref="J72:P72" si="19" xml:space="preserve"> SUM(J70:J71)</f>
        <v>0</v>
      </c>
      <c r="K72" s="174">
        <f t="shared" si="19"/>
        <v>0.23299848512632987</v>
      </c>
      <c r="L72" s="174">
        <f t="shared" si="19"/>
        <v>0.33119304450482551</v>
      </c>
      <c r="M72" s="174">
        <f t="shared" si="19"/>
        <v>0.22125921422526337</v>
      </c>
      <c r="N72" s="174">
        <f t="shared" si="19"/>
        <v>0.19461420266057095</v>
      </c>
      <c r="O72" s="174">
        <f t="shared" si="19"/>
        <v>1.9935053483010331E-2</v>
      </c>
      <c r="P72" s="174">
        <f t="shared" si="19"/>
        <v>0</v>
      </c>
    </row>
    <row r="73" spans="1:16" hidden="1" outlineLevel="2">
      <c r="A73" s="141"/>
      <c r="B73" s="141"/>
      <c r="C73" s="165"/>
      <c r="D73" s="3"/>
      <c r="E73" s="141" t="s">
        <v>935</v>
      </c>
      <c r="F73" s="208">
        <f>$H$72</f>
        <v>1</v>
      </c>
      <c r="G73" s="141" t="s">
        <v>207</v>
      </c>
      <c r="H73" s="203"/>
      <c r="I73" s="141"/>
      <c r="J73" s="174"/>
      <c r="K73" s="174"/>
      <c r="L73" s="174"/>
      <c r="M73" s="174"/>
      <c r="N73" s="174"/>
      <c r="O73" s="174"/>
      <c r="P73" s="174"/>
    </row>
    <row r="74" spans="1:16" hidden="1" outlineLevel="2">
      <c r="A74" s="141"/>
      <c r="B74" s="141"/>
      <c r="C74" s="165"/>
      <c r="D74" s="3"/>
      <c r="E74" s="141"/>
      <c r="F74" s="163"/>
      <c r="G74" s="141"/>
      <c r="H74" s="141"/>
      <c r="I74" s="141"/>
      <c r="J74" s="141"/>
      <c r="K74" s="141"/>
      <c r="L74" s="141"/>
      <c r="M74" s="141"/>
      <c r="N74" s="141"/>
      <c r="O74" s="141"/>
      <c r="P74" s="141"/>
    </row>
    <row r="75" spans="1:16" hidden="1" outlineLevel="2">
      <c r="A75" s="141"/>
      <c r="B75" s="141"/>
      <c r="C75" s="165"/>
      <c r="D75" s="3"/>
      <c r="E75" s="181" t="str">
        <f xml:space="preserve"> E$73</f>
        <v>Totex profile - Cost Sharing - 5 year percentage - TTT</v>
      </c>
      <c r="F75" s="181">
        <f xml:space="preserve"> F$73</f>
        <v>1</v>
      </c>
      <c r="G75" s="181" t="str">
        <f xml:space="preserve"> G$73</f>
        <v>%</v>
      </c>
      <c r="H75" s="141"/>
      <c r="I75" s="141"/>
      <c r="J75" s="141"/>
      <c r="K75" s="141"/>
      <c r="L75" s="141"/>
      <c r="M75" s="141"/>
      <c r="N75" s="141"/>
      <c r="O75" s="141"/>
      <c r="P75" s="141"/>
    </row>
    <row r="76" spans="1:16" hidden="1" outlineLevel="2">
      <c r="A76" s="141"/>
      <c r="B76" s="141"/>
      <c r="C76" s="165"/>
      <c r="D76" s="3"/>
      <c r="E76" s="141" t="s">
        <v>936</v>
      </c>
      <c r="F76" s="16">
        <f xml:space="preserve"> IF(OR(F75 = 1, F75 = 0), 0, 1)</f>
        <v>0</v>
      </c>
      <c r="G76" s="141" t="s">
        <v>697</v>
      </c>
      <c r="H76" s="141"/>
      <c r="I76" s="141"/>
      <c r="J76" s="141"/>
      <c r="K76" s="141"/>
      <c r="L76" s="141"/>
      <c r="M76" s="141"/>
      <c r="N76" s="141"/>
      <c r="O76" s="141"/>
      <c r="P76" s="141"/>
    </row>
    <row r="77" spans="1:16" hidden="1" outlineLevel="2">
      <c r="A77" s="141"/>
      <c r="B77" s="141"/>
      <c r="C77" s="165"/>
      <c r="D77" s="3"/>
      <c r="E77" s="141"/>
      <c r="F77" s="141"/>
      <c r="G77" s="141"/>
      <c r="H77" s="172"/>
      <c r="I77" s="141"/>
      <c r="J77" s="210"/>
      <c r="K77" s="210"/>
      <c r="L77" s="210"/>
      <c r="M77" s="210"/>
      <c r="N77" s="210"/>
      <c r="O77" s="210"/>
      <c r="P77" s="210"/>
    </row>
    <row r="78" spans="1:16" hidden="1" outlineLevel="2">
      <c r="A78" s="141"/>
      <c r="B78" s="141"/>
      <c r="C78" s="165"/>
      <c r="D78" s="141"/>
      <c r="E78" s="142" t="str">
        <f>InpActive!E185</f>
        <v>Net totex available for cost sharing - TTT - Real</v>
      </c>
      <c r="F78" s="290">
        <f>InpActive!F185</f>
        <v>119.8</v>
      </c>
      <c r="G78" s="142" t="str">
        <f>InpActive!G185</f>
        <v>£m</v>
      </c>
      <c r="H78" s="172"/>
      <c r="I78" s="141"/>
      <c r="J78" s="210"/>
      <c r="K78" s="210"/>
      <c r="L78" s="210"/>
      <c r="M78" s="210"/>
      <c r="N78" s="210"/>
      <c r="O78" s="210"/>
      <c r="P78" s="210"/>
    </row>
    <row r="79" spans="1:16" hidden="1" outlineLevel="2">
      <c r="A79" s="141"/>
      <c r="B79" s="141"/>
      <c r="C79" s="165"/>
      <c r="D79" s="141"/>
      <c r="E79" s="141" t="str">
        <f t="shared" ref="E79:P79" si="20" xml:space="preserve"> E$72</f>
        <v>Totex profile - Cost Sharing - TTT</v>
      </c>
      <c r="F79" s="210">
        <f t="shared" si="20"/>
        <v>0</v>
      </c>
      <c r="G79" s="141" t="str">
        <f t="shared" si="20"/>
        <v>%</v>
      </c>
      <c r="H79" s="203">
        <f t="shared" si="20"/>
        <v>1</v>
      </c>
      <c r="I79" s="168">
        <f t="shared" si="20"/>
        <v>0</v>
      </c>
      <c r="J79" s="174">
        <f t="shared" si="20"/>
        <v>0</v>
      </c>
      <c r="K79" s="174">
        <f t="shared" si="20"/>
        <v>0.23299848512632987</v>
      </c>
      <c r="L79" s="174">
        <f t="shared" si="20"/>
        <v>0.33119304450482551</v>
      </c>
      <c r="M79" s="174">
        <f t="shared" si="20"/>
        <v>0.22125921422526337</v>
      </c>
      <c r="N79" s="174">
        <f t="shared" si="20"/>
        <v>0.19461420266057095</v>
      </c>
      <c r="O79" s="174">
        <f t="shared" si="20"/>
        <v>1.9935053483010331E-2</v>
      </c>
      <c r="P79" s="174">
        <f t="shared" si="20"/>
        <v>0</v>
      </c>
    </row>
    <row r="80" spans="1:16" hidden="1" outlineLevel="2">
      <c r="A80" s="141"/>
      <c r="B80" s="141"/>
      <c r="C80" s="165"/>
      <c r="D80" s="141"/>
      <c r="E80" s="141" t="s">
        <v>937</v>
      </c>
      <c r="F80" s="141"/>
      <c r="G80" s="141" t="s">
        <v>147</v>
      </c>
      <c r="H80" s="172">
        <f xml:space="preserve"> SUM(J80:P80)</f>
        <v>119.80000000000001</v>
      </c>
      <c r="I80" s="141"/>
      <c r="J80" s="210">
        <f t="shared" ref="J80:P80" si="21" xml:space="preserve"> J79 * $F78</f>
        <v>0</v>
      </c>
      <c r="K80" s="210">
        <f t="shared" si="21"/>
        <v>27.913218518134318</v>
      </c>
      <c r="L80" s="210">
        <f t="shared" si="21"/>
        <v>39.676926731678094</v>
      </c>
      <c r="M80" s="210">
        <f t="shared" si="21"/>
        <v>26.506853864186553</v>
      </c>
      <c r="N80" s="210">
        <f t="shared" si="21"/>
        <v>23.3147814787364</v>
      </c>
      <c r="O80" s="210">
        <f t="shared" si="21"/>
        <v>2.3882194072646374</v>
      </c>
      <c r="P80" s="210">
        <f t="shared" si="21"/>
        <v>0</v>
      </c>
    </row>
    <row r="81" spans="1:16" hidden="1" outlineLevel="2">
      <c r="A81" s="141"/>
      <c r="B81" s="141"/>
      <c r="C81" s="165"/>
      <c r="D81" s="141"/>
      <c r="E81" s="141"/>
      <c r="F81" s="141"/>
      <c r="G81" s="141"/>
      <c r="H81" s="172"/>
      <c r="I81" s="141"/>
      <c r="J81" s="210"/>
      <c r="K81" s="210"/>
      <c r="L81" s="210"/>
      <c r="M81" s="210"/>
      <c r="N81" s="210"/>
      <c r="O81" s="210"/>
      <c r="P81" s="210"/>
    </row>
    <row r="82" spans="1:16" hidden="1" outlineLevel="2">
      <c r="A82" s="141"/>
      <c r="B82" s="141"/>
      <c r="C82" s="165"/>
      <c r="D82" s="141"/>
      <c r="E82" s="210" t="str">
        <f t="shared" ref="E82:P82" si="22">E$80</f>
        <v>Net totex available for cost sharing profiled - TTT - Real</v>
      </c>
      <c r="F82" s="210">
        <f t="shared" si="22"/>
        <v>0</v>
      </c>
      <c r="G82" s="210" t="str">
        <f t="shared" si="22"/>
        <v>£m</v>
      </c>
      <c r="H82" s="210">
        <f t="shared" si="22"/>
        <v>119.80000000000001</v>
      </c>
      <c r="I82" s="210">
        <f t="shared" si="22"/>
        <v>0</v>
      </c>
      <c r="J82" s="210">
        <f t="shared" si="22"/>
        <v>0</v>
      </c>
      <c r="K82" s="210">
        <f t="shared" si="22"/>
        <v>27.913218518134318</v>
      </c>
      <c r="L82" s="210">
        <f t="shared" si="22"/>
        <v>39.676926731678094</v>
      </c>
      <c r="M82" s="210">
        <f t="shared" si="22"/>
        <v>26.506853864186553</v>
      </c>
      <c r="N82" s="210">
        <f t="shared" si="22"/>
        <v>23.3147814787364</v>
      </c>
      <c r="O82" s="210">
        <f t="shared" si="22"/>
        <v>2.3882194072646374</v>
      </c>
      <c r="P82" s="210">
        <f t="shared" si="22"/>
        <v>0</v>
      </c>
    </row>
    <row r="83" spans="1:16" hidden="1" outlineLevel="2">
      <c r="A83" s="141"/>
      <c r="B83" s="141"/>
      <c r="C83" s="165"/>
      <c r="D83" s="141"/>
      <c r="E83" s="210" t="str">
        <f t="shared" ref="E83:P83" si="23" xml:space="preserve"> E$40</f>
        <v>Variance to forecast totex for wage adjustment - TTT</v>
      </c>
      <c r="F83" s="210">
        <f t="shared" si="23"/>
        <v>0</v>
      </c>
      <c r="G83" s="210" t="str">
        <f t="shared" si="23"/>
        <v>£m</v>
      </c>
      <c r="H83" s="210">
        <f t="shared" si="23"/>
        <v>0</v>
      </c>
      <c r="I83" s="210">
        <f t="shared" si="23"/>
        <v>0</v>
      </c>
      <c r="J83" s="210">
        <f t="shared" si="23"/>
        <v>0</v>
      </c>
      <c r="K83" s="210">
        <f t="shared" si="23"/>
        <v>0</v>
      </c>
      <c r="L83" s="210">
        <f t="shared" si="23"/>
        <v>0</v>
      </c>
      <c r="M83" s="210">
        <f t="shared" si="23"/>
        <v>0</v>
      </c>
      <c r="N83" s="210">
        <f t="shared" si="23"/>
        <v>0</v>
      </c>
      <c r="O83" s="210">
        <f t="shared" si="23"/>
        <v>0</v>
      </c>
      <c r="P83" s="210">
        <f t="shared" si="23"/>
        <v>0</v>
      </c>
    </row>
    <row r="84" spans="1:16" hidden="1" outlineLevel="2">
      <c r="A84" s="141"/>
      <c r="B84" s="141"/>
      <c r="C84" s="165"/>
      <c r="D84" s="141"/>
      <c r="E84" s="186" t="str">
        <f>InpActive!E188</f>
        <v>Total final WINEP reconciliation - TTT - real</v>
      </c>
      <c r="F84" s="186">
        <f>InpActive!F188</f>
        <v>0</v>
      </c>
      <c r="G84" s="186" t="str">
        <f>InpActive!G188</f>
        <v>£m</v>
      </c>
      <c r="H84" s="186">
        <f>InpActive!H188</f>
        <v>0</v>
      </c>
      <c r="I84" s="186">
        <f>InpActive!I188</f>
        <v>0</v>
      </c>
      <c r="J84" s="186">
        <f>InpActive!J188</f>
        <v>0</v>
      </c>
      <c r="K84" s="186">
        <f>InpActive!K188</f>
        <v>0</v>
      </c>
      <c r="L84" s="186">
        <f>InpActive!L188</f>
        <v>0</v>
      </c>
      <c r="M84" s="186">
        <f>InpActive!M188</f>
        <v>0</v>
      </c>
      <c r="N84" s="186">
        <f>InpActive!N188</f>
        <v>0</v>
      </c>
      <c r="O84" s="186">
        <f>InpActive!O188</f>
        <v>0</v>
      </c>
      <c r="P84" s="186">
        <f>InpActive!P188</f>
        <v>0</v>
      </c>
    </row>
    <row r="85" spans="1:16" hidden="1" outlineLevel="2">
      <c r="A85" s="141"/>
      <c r="B85" s="141"/>
      <c r="C85" s="165"/>
      <c r="D85" s="141"/>
      <c r="E85" s="214" t="str">
        <f t="shared" ref="E85:P85" si="24">E61</f>
        <v>Performance related pay recovery mechanism adjustment  - TTT - real</v>
      </c>
      <c r="F85" s="214">
        <f t="shared" si="24"/>
        <v>0</v>
      </c>
      <c r="G85" s="214" t="str">
        <f t="shared" si="24"/>
        <v>£m</v>
      </c>
      <c r="H85" s="214">
        <f t="shared" si="24"/>
        <v>0</v>
      </c>
      <c r="I85" s="214">
        <f t="shared" si="24"/>
        <v>0</v>
      </c>
      <c r="J85" s="214">
        <f t="shared" si="24"/>
        <v>0</v>
      </c>
      <c r="K85" s="214">
        <f t="shared" si="24"/>
        <v>0</v>
      </c>
      <c r="L85" s="214">
        <f t="shared" si="24"/>
        <v>0</v>
      </c>
      <c r="M85" s="214">
        <f t="shared" si="24"/>
        <v>0</v>
      </c>
      <c r="N85" s="214">
        <f t="shared" si="24"/>
        <v>0</v>
      </c>
      <c r="O85" s="214">
        <f t="shared" si="24"/>
        <v>0</v>
      </c>
      <c r="P85" s="214">
        <f t="shared" si="24"/>
        <v>0</v>
      </c>
    </row>
    <row r="86" spans="1:16" hidden="1" outlineLevel="2">
      <c r="A86" s="141"/>
      <c r="B86" s="141"/>
      <c r="C86" s="165"/>
      <c r="D86" s="141"/>
      <c r="E86" s="141" t="s">
        <v>938</v>
      </c>
      <c r="F86" s="141"/>
      <c r="G86" s="141" t="s">
        <v>147</v>
      </c>
      <c r="H86" s="172">
        <f xml:space="preserve"> SUM(J86:P86)</f>
        <v>119.80000000000001</v>
      </c>
      <c r="I86" s="141"/>
      <c r="J86" s="210">
        <f t="shared" ref="J86" si="25">SUM(J82:J85)</f>
        <v>0</v>
      </c>
      <c r="K86" s="210">
        <f>SUM(K82:K85)</f>
        <v>27.913218518134318</v>
      </c>
      <c r="L86" s="210">
        <f t="shared" ref="L86:P86" si="26">SUM(L82:L85)</f>
        <v>39.676926731678094</v>
      </c>
      <c r="M86" s="210">
        <f t="shared" si="26"/>
        <v>26.506853864186553</v>
      </c>
      <c r="N86" s="210">
        <f t="shared" si="26"/>
        <v>23.3147814787364</v>
      </c>
      <c r="O86" s="210">
        <f t="shared" si="26"/>
        <v>2.3882194072646374</v>
      </c>
      <c r="P86" s="210">
        <f t="shared" si="26"/>
        <v>0</v>
      </c>
    </row>
    <row r="87" spans="1:16" hidden="1" outlineLevel="2">
      <c r="A87" s="141"/>
      <c r="B87" s="141"/>
      <c r="C87" s="165"/>
      <c r="D87" s="141"/>
      <c r="E87" s="141"/>
      <c r="F87" s="141"/>
      <c r="G87" s="141"/>
      <c r="H87" s="172"/>
      <c r="I87" s="141"/>
      <c r="J87" s="210"/>
      <c r="K87" s="210"/>
      <c r="L87" s="210"/>
      <c r="M87" s="210"/>
      <c r="N87" s="210"/>
      <c r="O87" s="210"/>
      <c r="P87" s="210"/>
    </row>
    <row r="88" spans="1:16" hidden="1" outlineLevel="2">
      <c r="A88" s="141"/>
      <c r="B88" s="141"/>
      <c r="C88" s="165"/>
      <c r="D88" s="165" t="s">
        <v>719</v>
      </c>
      <c r="E88" s="141"/>
      <c r="F88" s="141"/>
      <c r="G88" s="141"/>
      <c r="H88" s="172"/>
      <c r="I88" s="141"/>
      <c r="J88" s="210"/>
      <c r="K88" s="210"/>
      <c r="L88" s="210"/>
      <c r="M88" s="210"/>
      <c r="N88" s="210"/>
      <c r="O88" s="210"/>
      <c r="P88" s="210"/>
    </row>
    <row r="89" spans="1:16" hidden="1" outlineLevel="2">
      <c r="A89" s="141"/>
      <c r="B89" s="141"/>
      <c r="C89" s="165"/>
      <c r="D89" s="141"/>
      <c r="E89" s="214" t="str">
        <f t="shared" ref="E89:P89" si="27" xml:space="preserve"> E$67</f>
        <v>Actual net totex for cost sharing reconciliation - TTT - Real</v>
      </c>
      <c r="F89" s="214">
        <f t="shared" si="27"/>
        <v>0</v>
      </c>
      <c r="G89" s="214" t="str">
        <f t="shared" si="27"/>
        <v>£m</v>
      </c>
      <c r="H89" s="214">
        <f t="shared" si="27"/>
        <v>121.35301393368096</v>
      </c>
      <c r="I89" s="214">
        <f t="shared" si="27"/>
        <v>0</v>
      </c>
      <c r="J89" s="214">
        <f t="shared" si="27"/>
        <v>0</v>
      </c>
      <c r="K89" s="214">
        <f t="shared" si="27"/>
        <v>18.386007332162219</v>
      </c>
      <c r="L89" s="214">
        <f t="shared" si="27"/>
        <v>27.021399292765576</v>
      </c>
      <c r="M89" s="214">
        <f t="shared" si="27"/>
        <v>28.225529563156112</v>
      </c>
      <c r="N89" s="214">
        <f t="shared" si="27"/>
        <v>25.622127357036284</v>
      </c>
      <c r="O89" s="214">
        <f t="shared" si="27"/>
        <v>22.097950388560776</v>
      </c>
      <c r="P89" s="214">
        <f t="shared" si="27"/>
        <v>0</v>
      </c>
    </row>
    <row r="90" spans="1:16" hidden="1" outlineLevel="2">
      <c r="A90" s="141"/>
      <c r="B90" s="141"/>
      <c r="C90" s="165"/>
      <c r="D90" s="141"/>
      <c r="E90" s="214" t="str">
        <f t="shared" ref="E90:P90" si="28" xml:space="preserve"> E$86</f>
        <v>Net totex available for cost sharing after adjustments profiled - TTT - Real</v>
      </c>
      <c r="F90" s="214">
        <f t="shared" si="28"/>
        <v>0</v>
      </c>
      <c r="G90" s="214" t="str">
        <f t="shared" si="28"/>
        <v>£m</v>
      </c>
      <c r="H90" s="214">
        <f t="shared" si="28"/>
        <v>119.80000000000001</v>
      </c>
      <c r="I90" s="214">
        <f t="shared" si="28"/>
        <v>0</v>
      </c>
      <c r="J90" s="214">
        <f t="shared" si="28"/>
        <v>0</v>
      </c>
      <c r="K90" s="214">
        <f t="shared" si="28"/>
        <v>27.913218518134318</v>
      </c>
      <c r="L90" s="214">
        <f t="shared" si="28"/>
        <v>39.676926731678094</v>
      </c>
      <c r="M90" s="214">
        <f t="shared" si="28"/>
        <v>26.506853864186553</v>
      </c>
      <c r="N90" s="214">
        <f t="shared" si="28"/>
        <v>23.3147814787364</v>
      </c>
      <c r="O90" s="214">
        <f t="shared" si="28"/>
        <v>2.3882194072646374</v>
      </c>
      <c r="P90" s="214">
        <f t="shared" si="28"/>
        <v>0</v>
      </c>
    </row>
    <row r="91" spans="1:16" hidden="1" outlineLevel="2">
      <c r="A91" s="141"/>
      <c r="B91" s="141"/>
      <c r="C91" s="165"/>
      <c r="D91" s="141"/>
      <c r="E91" s="143" t="s">
        <v>939</v>
      </c>
      <c r="F91" s="172"/>
      <c r="G91" s="141" t="s">
        <v>147</v>
      </c>
      <c r="H91" s="172">
        <f xml:space="preserve"> SUM(J91:P91)</f>
        <v>1.5530139336809654</v>
      </c>
      <c r="I91" s="141"/>
      <c r="J91" s="210">
        <f t="shared" ref="J91:P91" si="29" xml:space="preserve"> J89 - J90</f>
        <v>0</v>
      </c>
      <c r="K91" s="210">
        <f t="shared" si="29"/>
        <v>-9.5272111859720994</v>
      </c>
      <c r="L91" s="210">
        <f t="shared" si="29"/>
        <v>-12.655527438912518</v>
      </c>
      <c r="M91" s="210">
        <f t="shared" si="29"/>
        <v>1.7186756989695589</v>
      </c>
      <c r="N91" s="210">
        <f t="shared" si="29"/>
        <v>2.3073458782998841</v>
      </c>
      <c r="O91" s="210">
        <f t="shared" si="29"/>
        <v>19.70973098129614</v>
      </c>
      <c r="P91" s="210">
        <f t="shared" si="29"/>
        <v>0</v>
      </c>
    </row>
    <row r="92" spans="1:16" hidden="1" outlineLevel="2">
      <c r="A92" s="141"/>
      <c r="B92" s="141"/>
      <c r="C92" s="165"/>
      <c r="D92" s="141"/>
      <c r="E92" s="141"/>
      <c r="F92" s="141"/>
      <c r="G92" s="141"/>
      <c r="H92" s="172"/>
      <c r="I92" s="141"/>
      <c r="J92" s="210"/>
      <c r="K92" s="210"/>
      <c r="L92" s="210"/>
      <c r="M92" s="210"/>
      <c r="N92" s="210"/>
      <c r="O92" s="210"/>
      <c r="P92" s="210"/>
    </row>
    <row r="93" spans="1:16" hidden="1" outlineLevel="2">
      <c r="A93" s="141"/>
      <c r="B93" s="141"/>
      <c r="C93" s="165"/>
      <c r="D93" s="165" t="s">
        <v>721</v>
      </c>
      <c r="E93" s="141"/>
      <c r="F93" s="141"/>
      <c r="G93" s="141"/>
      <c r="H93" s="172"/>
      <c r="I93" s="141"/>
      <c r="J93" s="210"/>
      <c r="K93" s="210"/>
      <c r="L93" s="210"/>
      <c r="M93" s="210"/>
      <c r="N93" s="210"/>
      <c r="O93" s="210"/>
      <c r="P93" s="210"/>
    </row>
    <row r="94" spans="1:16" hidden="1" outlineLevel="2">
      <c r="A94" s="141"/>
      <c r="B94" s="141"/>
      <c r="C94" s="165"/>
      <c r="D94" s="165"/>
      <c r="E94" s="141"/>
      <c r="F94" s="141"/>
      <c r="G94" s="141"/>
      <c r="H94" s="172"/>
      <c r="I94" s="141"/>
      <c r="J94" s="210"/>
      <c r="K94" s="210"/>
      <c r="L94" s="210"/>
      <c r="M94" s="210"/>
      <c r="N94" s="210"/>
      <c r="O94" s="210"/>
      <c r="P94" s="210"/>
    </row>
    <row r="95" spans="1:16" hidden="1" outlineLevel="2">
      <c r="A95" s="141"/>
      <c r="B95" s="141"/>
      <c r="C95" s="304"/>
      <c r="D95" s="210"/>
      <c r="E95" s="210" t="str">
        <f t="shared" ref="E95:P95" si="30" xml:space="preserve"> E$91</f>
        <v>Variance to forecast net totex for cost sharing - TTT - Real</v>
      </c>
      <c r="F95" s="210">
        <f t="shared" si="30"/>
        <v>0</v>
      </c>
      <c r="G95" s="210" t="str">
        <f t="shared" si="30"/>
        <v>£m</v>
      </c>
      <c r="H95" s="210">
        <f t="shared" si="30"/>
        <v>1.5530139336809654</v>
      </c>
      <c r="I95" s="210">
        <f t="shared" si="30"/>
        <v>0</v>
      </c>
      <c r="J95" s="210">
        <f t="shared" si="30"/>
        <v>0</v>
      </c>
      <c r="K95" s="210">
        <f t="shared" si="30"/>
        <v>-9.5272111859720994</v>
      </c>
      <c r="L95" s="210">
        <f t="shared" si="30"/>
        <v>-12.655527438912518</v>
      </c>
      <c r="M95" s="210">
        <f t="shared" si="30"/>
        <v>1.7186756989695589</v>
      </c>
      <c r="N95" s="210">
        <f t="shared" si="30"/>
        <v>2.3073458782998841</v>
      </c>
      <c r="O95" s="210">
        <f t="shared" si="30"/>
        <v>19.70973098129614</v>
      </c>
      <c r="P95" s="210">
        <f t="shared" si="30"/>
        <v>0</v>
      </c>
    </row>
    <row r="96" spans="1:16" hidden="1" outlineLevel="2">
      <c r="A96" s="141"/>
      <c r="B96" s="141"/>
      <c r="C96" s="165"/>
      <c r="D96" s="141"/>
      <c r="E96" s="210" t="str">
        <f t="shared" ref="E96:P96" si="31" xml:space="preserve"> E$46</f>
        <v>Time value of money factor - TTT</v>
      </c>
      <c r="F96" s="210">
        <f t="shared" si="31"/>
        <v>0</v>
      </c>
      <c r="G96" s="210" t="str">
        <f t="shared" si="31"/>
        <v>Factor</v>
      </c>
      <c r="H96" s="210">
        <f t="shared" si="31"/>
        <v>0</v>
      </c>
      <c r="I96" s="210">
        <f t="shared" si="31"/>
        <v>0</v>
      </c>
      <c r="J96" s="210">
        <f t="shared" si="31"/>
        <v>1</v>
      </c>
      <c r="K96" s="210">
        <f t="shared" si="31"/>
        <v>1.122016155346969</v>
      </c>
      <c r="L96" s="210">
        <f t="shared" si="31"/>
        <v>1.0901828170879997</v>
      </c>
      <c r="M96" s="210">
        <f t="shared" si="31"/>
        <v>1.0592526399999997</v>
      </c>
      <c r="N96" s="210">
        <f t="shared" si="31"/>
        <v>1.0291999999999999</v>
      </c>
      <c r="O96" s="210">
        <f t="shared" si="31"/>
        <v>1</v>
      </c>
      <c r="P96" s="210">
        <f t="shared" si="31"/>
        <v>1</v>
      </c>
    </row>
    <row r="97" spans="1:16" hidden="1" outlineLevel="2">
      <c r="A97" s="141"/>
      <c r="B97" s="141"/>
      <c r="C97" s="165"/>
      <c r="D97" s="141"/>
      <c r="E97" s="141" t="s">
        <v>940</v>
      </c>
      <c r="F97" s="172"/>
      <c r="G97" s="141" t="s">
        <v>147</v>
      </c>
      <c r="H97" s="172">
        <f xml:space="preserve"> SUM(J97:P97)</f>
        <v>-0.58156029047145097</v>
      </c>
      <c r="I97" s="141"/>
      <c r="J97" s="172">
        <f t="shared" ref="J97:P97" si="32" xml:space="preserve"> J95 * J96</f>
        <v>0</v>
      </c>
      <c r="K97" s="172">
        <f t="shared" si="32"/>
        <v>-10.689684866063052</v>
      </c>
      <c r="L97" s="172">
        <f t="shared" si="32"/>
        <v>-13.796838555088128</v>
      </c>
      <c r="M97" s="172">
        <f t="shared" si="32"/>
        <v>1.82051177143735</v>
      </c>
      <c r="N97" s="172">
        <f t="shared" si="32"/>
        <v>2.3747203779462405</v>
      </c>
      <c r="O97" s="172">
        <f t="shared" si="32"/>
        <v>19.70973098129614</v>
      </c>
      <c r="P97" s="172">
        <f t="shared" si="32"/>
        <v>0</v>
      </c>
    </row>
    <row r="98" spans="1:16" hidden="1" outlineLevel="2">
      <c r="A98" s="141"/>
      <c r="B98" s="141"/>
      <c r="C98" s="165"/>
      <c r="D98" s="141"/>
      <c r="E98" s="141" t="s">
        <v>941</v>
      </c>
      <c r="F98" s="172">
        <f xml:space="preserve"> $H97</f>
        <v>-0.58156029047145097</v>
      </c>
      <c r="G98" s="143" t="s">
        <v>147</v>
      </c>
      <c r="H98" s="141"/>
      <c r="I98" s="141"/>
      <c r="J98" s="141"/>
      <c r="K98" s="141"/>
      <c r="L98" s="141"/>
      <c r="M98" s="141"/>
      <c r="N98" s="141"/>
      <c r="O98" s="141"/>
      <c r="P98" s="141"/>
    </row>
    <row r="99" spans="1:16" hidden="1" outlineLevel="2">
      <c r="A99" s="141"/>
      <c r="B99" s="141"/>
      <c r="C99" s="165"/>
      <c r="D99" s="141"/>
      <c r="E99" s="141"/>
      <c r="F99" s="172"/>
      <c r="G99" s="143"/>
      <c r="H99" s="141"/>
      <c r="I99" s="141"/>
      <c r="J99" s="141"/>
      <c r="K99" s="141"/>
      <c r="L99" s="141"/>
      <c r="M99" s="141"/>
      <c r="N99" s="141"/>
      <c r="O99" s="141"/>
      <c r="P99" s="141"/>
    </row>
    <row r="100" spans="1:16" hidden="1" outlineLevel="2">
      <c r="A100" s="141"/>
      <c r="B100" s="141"/>
      <c r="C100" s="141"/>
      <c r="D100" s="165" t="s">
        <v>726</v>
      </c>
      <c r="E100" s="141"/>
      <c r="F100" s="141"/>
      <c r="G100" s="141"/>
      <c r="H100" s="141"/>
      <c r="I100" s="141"/>
      <c r="J100" s="141"/>
      <c r="K100" s="141"/>
      <c r="L100" s="141"/>
      <c r="M100" s="141"/>
      <c r="N100" s="141"/>
      <c r="O100" s="141"/>
      <c r="P100" s="141"/>
    </row>
    <row r="101" spans="1:16" hidden="1" outlineLevel="2">
      <c r="A101" s="141"/>
      <c r="B101" s="141"/>
      <c r="C101" s="141"/>
      <c r="D101" s="165"/>
      <c r="E101" s="141"/>
      <c r="F101" s="141"/>
      <c r="G101" s="141"/>
      <c r="H101" s="141"/>
      <c r="I101" s="141"/>
      <c r="J101" s="141"/>
      <c r="K101" s="141"/>
      <c r="L101" s="141"/>
      <c r="M101" s="141"/>
      <c r="N101" s="141"/>
      <c r="O101" s="141"/>
      <c r="P101" s="141"/>
    </row>
    <row r="102" spans="1:16" hidden="1" outlineLevel="2">
      <c r="A102" s="357"/>
      <c r="B102" s="357"/>
      <c r="C102" s="357"/>
      <c r="D102" s="361"/>
      <c r="E102" s="168" t="str">
        <f xml:space="preserve"> E$98</f>
        <v>Total variance to forecast net totex for cost sharing - TTT</v>
      </c>
      <c r="F102" s="168">
        <f xml:space="preserve"> F$98</f>
        <v>-0.58156029047145097</v>
      </c>
      <c r="G102" s="168" t="str">
        <f xml:space="preserve"> G$98</f>
        <v>£m</v>
      </c>
      <c r="H102" s="141"/>
      <c r="I102" s="141"/>
      <c r="J102" s="141"/>
      <c r="K102" s="141"/>
      <c r="L102" s="141"/>
      <c r="M102" s="141"/>
      <c r="N102" s="141"/>
      <c r="O102" s="141"/>
      <c r="P102" s="141"/>
    </row>
    <row r="103" spans="1:16" hidden="1" outlineLevel="2">
      <c r="A103" s="357"/>
      <c r="B103" s="357"/>
      <c r="C103" s="357"/>
      <c r="D103" s="361"/>
      <c r="E103" s="142" t="str">
        <f xml:space="preserve"> InpActive!E$276</f>
        <v>Outperformance Rate - TTT</v>
      </c>
      <c r="F103" s="160">
        <f xml:space="preserve"> InpActive!F$276</f>
        <v>0</v>
      </c>
      <c r="G103" s="160" t="str">
        <f xml:space="preserve"> InpActive!G$276</f>
        <v>%</v>
      </c>
      <c r="H103" s="160">
        <f xml:space="preserve"> InpActive!H$276</f>
        <v>0</v>
      </c>
      <c r="I103" s="160">
        <f xml:space="preserve"> InpActive!I$276</f>
        <v>0</v>
      </c>
      <c r="J103" s="160">
        <f xml:space="preserve"> InpActive!J$276</f>
        <v>0</v>
      </c>
      <c r="K103" s="160">
        <f xml:space="preserve"> InpActive!K$276</f>
        <v>0.42199999999999999</v>
      </c>
      <c r="L103" s="160">
        <f xml:space="preserve"> InpActive!L$276</f>
        <v>0.42199999999999999</v>
      </c>
      <c r="M103" s="160">
        <f xml:space="preserve"> InpActive!M$276</f>
        <v>0.42199999999999999</v>
      </c>
      <c r="N103" s="160">
        <f xml:space="preserve"> InpActive!N$276</f>
        <v>0.42199999999999999</v>
      </c>
      <c r="O103" s="160">
        <f xml:space="preserve"> InpActive!O$276</f>
        <v>0.42199999999999999</v>
      </c>
      <c r="P103" s="160">
        <f xml:space="preserve"> InpActive!P$276</f>
        <v>0</v>
      </c>
    </row>
    <row r="104" spans="1:16" hidden="1" outlineLevel="2">
      <c r="A104" s="357"/>
      <c r="B104" s="357"/>
      <c r="C104" s="357"/>
      <c r="D104" s="361"/>
      <c r="E104" s="142" t="str">
        <f xml:space="preserve"> InpActive!E$277</f>
        <v>Underperformance Rate - TTT</v>
      </c>
      <c r="F104" s="160">
        <f xml:space="preserve"> InpActive!F$277</f>
        <v>0</v>
      </c>
      <c r="G104" s="160" t="str">
        <f xml:space="preserve"> InpActive!G$277</f>
        <v>%</v>
      </c>
      <c r="H104" s="160">
        <f xml:space="preserve"> InpActive!H$277</f>
        <v>0</v>
      </c>
      <c r="I104" s="160">
        <f xml:space="preserve"> InpActive!I$277</f>
        <v>0</v>
      </c>
      <c r="J104" s="160">
        <f xml:space="preserve"> InpActive!J$277</f>
        <v>0</v>
      </c>
      <c r="K104" s="160">
        <f xml:space="preserve"> InpActive!K$277</f>
        <v>0.75</v>
      </c>
      <c r="L104" s="160">
        <f xml:space="preserve"> InpActive!L$277</f>
        <v>0.75</v>
      </c>
      <c r="M104" s="160">
        <f xml:space="preserve"> InpActive!M$277</f>
        <v>0.75</v>
      </c>
      <c r="N104" s="160">
        <f xml:space="preserve"> InpActive!N$277</f>
        <v>0.75</v>
      </c>
      <c r="O104" s="160">
        <f xml:space="preserve"> InpActive!O$277</f>
        <v>0.6</v>
      </c>
      <c r="P104" s="160">
        <f xml:space="preserve"> InpActive!P$277</f>
        <v>0</v>
      </c>
    </row>
    <row r="105" spans="1:16" hidden="1" outlineLevel="2">
      <c r="A105" s="357"/>
      <c r="B105" s="357"/>
      <c r="C105" s="357"/>
      <c r="D105" s="361"/>
      <c r="E105" s="4" t="str">
        <f>"Active Sharing Rate - "&amp; INDEX(E103:E104,MATCH(K105,K103:K104,0))</f>
        <v>Active Sharing Rate - Outperformance Rate - TTT</v>
      </c>
      <c r="F105" s="208"/>
      <c r="G105" s="208" t="str">
        <f t="shared" ref="G105" si="33">IF(G102&lt;0,G103,G104)</f>
        <v>%</v>
      </c>
      <c r="H105" s="208"/>
      <c r="I105" s="208"/>
      <c r="J105" s="208">
        <f>IF($F$102&lt;0,J103,J104)</f>
        <v>0</v>
      </c>
      <c r="K105" s="208">
        <f t="shared" ref="K105:P105" si="34">IF($F$102&lt;0,K103,K104)</f>
        <v>0.42199999999999999</v>
      </c>
      <c r="L105" s="208">
        <f t="shared" si="34"/>
        <v>0.42199999999999999</v>
      </c>
      <c r="M105" s="208">
        <f t="shared" si="34"/>
        <v>0.42199999999999999</v>
      </c>
      <c r="N105" s="208">
        <f t="shared" si="34"/>
        <v>0.42199999999999999</v>
      </c>
      <c r="O105" s="208">
        <f t="shared" si="34"/>
        <v>0.42199999999999999</v>
      </c>
      <c r="P105" s="208">
        <f t="shared" si="34"/>
        <v>0</v>
      </c>
    </row>
    <row r="106" spans="1:16" hidden="1" outlineLevel="2">
      <c r="A106" s="141"/>
      <c r="B106" s="141"/>
      <c r="C106" s="141"/>
      <c r="D106" s="165"/>
      <c r="E106" s="143"/>
      <c r="F106" s="172"/>
      <c r="G106" s="143"/>
      <c r="H106" s="141"/>
      <c r="I106" s="141"/>
      <c r="J106" s="141"/>
      <c r="K106" s="141"/>
      <c r="L106" s="141"/>
      <c r="M106" s="141"/>
      <c r="N106" s="141"/>
      <c r="O106" s="141"/>
      <c r="P106" s="141"/>
    </row>
    <row r="107" spans="1:16" hidden="1" outlineLevel="2">
      <c r="A107" s="357"/>
      <c r="B107" s="357"/>
      <c r="C107" s="357"/>
      <c r="D107" s="357"/>
      <c r="E107" s="168" t="str">
        <f xml:space="preserve"> E$98</f>
        <v>Total variance to forecast net totex for cost sharing - TTT</v>
      </c>
      <c r="F107" s="168">
        <f xml:space="preserve"> F$98</f>
        <v>-0.58156029047145097</v>
      </c>
      <c r="G107" s="168" t="str">
        <f xml:space="preserve"> G$98</f>
        <v>£m</v>
      </c>
      <c r="H107" s="141"/>
      <c r="I107" s="141"/>
      <c r="J107" s="168">
        <f t="shared" ref="J107" si="35" xml:space="preserve"> J$97</f>
        <v>0</v>
      </c>
      <c r="K107" s="168">
        <f xml:space="preserve"> K$97</f>
        <v>-10.689684866063052</v>
      </c>
      <c r="L107" s="168">
        <f t="shared" ref="L107:P107" si="36" xml:space="preserve"> L$97</f>
        <v>-13.796838555088128</v>
      </c>
      <c r="M107" s="168">
        <f t="shared" si="36"/>
        <v>1.82051177143735</v>
      </c>
      <c r="N107" s="168">
        <f t="shared" si="36"/>
        <v>2.3747203779462405</v>
      </c>
      <c r="O107" s="168">
        <f t="shared" si="36"/>
        <v>19.70973098129614</v>
      </c>
      <c r="P107" s="168">
        <f t="shared" si="36"/>
        <v>0</v>
      </c>
    </row>
    <row r="108" spans="1:16" hidden="1" outlineLevel="2">
      <c r="A108" s="357"/>
      <c r="B108" s="357"/>
      <c r="C108" s="357"/>
      <c r="D108" s="357"/>
      <c r="E108" s="214" t="str">
        <f>E$105</f>
        <v>Active Sharing Rate - Outperformance Rate - TTT</v>
      </c>
      <c r="F108" s="214">
        <f>F$105</f>
        <v>0</v>
      </c>
      <c r="G108" s="214" t="str">
        <f>G$105</f>
        <v>%</v>
      </c>
      <c r="H108" s="141"/>
      <c r="I108" s="141"/>
      <c r="J108" s="285">
        <f>J$105</f>
        <v>0</v>
      </c>
      <c r="K108" s="285">
        <f t="shared" ref="K108:P108" si="37">K$105</f>
        <v>0.42199999999999999</v>
      </c>
      <c r="L108" s="285">
        <f t="shared" si="37"/>
        <v>0.42199999999999999</v>
      </c>
      <c r="M108" s="285">
        <f t="shared" si="37"/>
        <v>0.42199999999999999</v>
      </c>
      <c r="N108" s="285">
        <f t="shared" si="37"/>
        <v>0.42199999999999999</v>
      </c>
      <c r="O108" s="285">
        <f t="shared" si="37"/>
        <v>0.42199999999999999</v>
      </c>
      <c r="P108" s="285">
        <f t="shared" si="37"/>
        <v>0</v>
      </c>
    </row>
    <row r="109" spans="1:16" hidden="1" outlineLevel="2">
      <c r="A109" s="357"/>
      <c r="B109" s="357"/>
      <c r="C109" s="357"/>
      <c r="D109" s="357"/>
      <c r="E109" t="s">
        <v>942</v>
      </c>
      <c r="G109" t="s">
        <v>147</v>
      </c>
      <c r="H109" s="141"/>
      <c r="I109" s="141"/>
      <c r="J109" s="214">
        <f xml:space="preserve"> J107 * (1-J108)</f>
        <v>0</v>
      </c>
      <c r="K109" s="214">
        <f xml:space="preserve"> K107 * (1-K108)</f>
        <v>-6.178637852584445</v>
      </c>
      <c r="L109" s="214">
        <f t="shared" ref="L109:P109" si="38" xml:space="preserve"> L107 * (1-L108)</f>
        <v>-7.9745726848409388</v>
      </c>
      <c r="M109" s="214">
        <f t="shared" si="38"/>
        <v>1.0522558038907883</v>
      </c>
      <c r="N109" s="214">
        <f t="shared" si="38"/>
        <v>1.3725883784529271</v>
      </c>
      <c r="O109" s="214">
        <f t="shared" si="38"/>
        <v>11.392224507189169</v>
      </c>
      <c r="P109" s="214">
        <f t="shared" si="38"/>
        <v>0</v>
      </c>
    </row>
    <row r="110" spans="1:16" hidden="1" outlineLevel="2">
      <c r="A110" s="357"/>
      <c r="B110" s="357"/>
      <c r="C110" s="357"/>
      <c r="D110" s="357"/>
      <c r="E110" s="141" t="s">
        <v>943</v>
      </c>
      <c r="F110" s="214">
        <f>SUM(J109:P109)</f>
        <v>-0.3361418478924989</v>
      </c>
      <c r="G110" s="141" t="s">
        <v>147</v>
      </c>
      <c r="H110" s="141"/>
      <c r="I110" s="141"/>
      <c r="J110" s="214"/>
      <c r="K110" s="214"/>
      <c r="L110" s="214"/>
      <c r="M110" s="214"/>
      <c r="N110" s="214"/>
      <c r="O110" s="214"/>
      <c r="P110" s="214"/>
    </row>
    <row r="111" spans="1:16" hidden="1" outlineLevel="2">
      <c r="A111" s="141"/>
      <c r="B111" s="141"/>
      <c r="C111" s="141"/>
      <c r="D111" s="141"/>
      <c r="E111" s="143"/>
      <c r="F111" s="177"/>
      <c r="G111" s="143"/>
      <c r="H111" s="141"/>
      <c r="I111" s="141"/>
      <c r="J111" s="141"/>
      <c r="K111" s="141"/>
      <c r="L111" s="141"/>
      <c r="M111" s="141"/>
      <c r="N111" s="141"/>
      <c r="O111" s="141"/>
      <c r="P111" s="141"/>
    </row>
    <row r="112" spans="1:16" hidden="1" outlineLevel="2">
      <c r="A112" s="141"/>
      <c r="B112" s="141"/>
      <c r="C112" s="141"/>
      <c r="D112" s="141"/>
      <c r="E112" s="143" t="str">
        <f>E110</f>
        <v>Active adjustment for cost sharing - Net totex for cost sharing - TTT - Real</v>
      </c>
      <c r="F112" s="214">
        <f>F110</f>
        <v>-0.3361418478924989</v>
      </c>
      <c r="G112" s="143" t="str">
        <f>G110</f>
        <v>£m</v>
      </c>
      <c r="H112" s="141"/>
      <c r="I112" s="141"/>
      <c r="J112" s="141"/>
      <c r="K112" s="141"/>
      <c r="L112" s="141"/>
      <c r="M112" s="141"/>
      <c r="N112" s="141"/>
      <c r="O112" s="141"/>
      <c r="P112" s="141"/>
    </row>
    <row r="113" spans="1:16" hidden="1" outlineLevel="2">
      <c r="A113" s="141"/>
      <c r="B113" s="141"/>
      <c r="C113" s="141"/>
      <c r="D113" s="141"/>
      <c r="E113" s="143" t="str">
        <f>E51</f>
        <v>(Under)/Overfunded wage related totex at PR19 - TTT</v>
      </c>
      <c r="F113" s="214">
        <f>F51</f>
        <v>0</v>
      </c>
      <c r="G113" s="143" t="str">
        <f>G51</f>
        <v>£m</v>
      </c>
      <c r="H113" s="141"/>
      <c r="I113" s="141"/>
      <c r="J113" s="141"/>
      <c r="K113" s="141"/>
      <c r="L113" s="141"/>
      <c r="M113" s="141"/>
      <c r="N113" s="141"/>
      <c r="O113" s="141"/>
      <c r="P113" s="141"/>
    </row>
    <row r="114" spans="1:16" s="214" customFormat="1" ht="13.2" hidden="1" outlineLevel="2">
      <c r="E114" s="214" t="str">
        <f>E62</f>
        <v>Total Performance related pay recovery mechanism adjustment  - TTT - real</v>
      </c>
      <c r="F114" s="214">
        <f t="shared" ref="F114:G114" si="39">F62</f>
        <v>0</v>
      </c>
      <c r="G114" s="214" t="str">
        <f t="shared" si="39"/>
        <v>£m</v>
      </c>
    </row>
    <row r="115" spans="1:16" hidden="1" outlineLevel="2">
      <c r="A115" s="141"/>
      <c r="B115" s="141"/>
      <c r="C115" s="141"/>
      <c r="D115" s="141"/>
      <c r="E115" s="280" t="s">
        <v>944</v>
      </c>
      <c r="F115" s="286">
        <f xml:space="preserve"> F112 - F113 + F114</f>
        <v>-0.3361418478924989</v>
      </c>
      <c r="G115" s="280" t="s">
        <v>147</v>
      </c>
      <c r="H115" s="141"/>
      <c r="I115" s="141"/>
      <c r="J115" s="141"/>
      <c r="K115" s="141"/>
      <c r="L115" s="141"/>
      <c r="M115" s="141"/>
      <c r="N115" s="141"/>
      <c r="O115" s="141"/>
      <c r="P115" s="141"/>
    </row>
    <row r="116" spans="1:16" outlineLevel="1">
      <c r="A116" s="141"/>
      <c r="B116" s="141"/>
      <c r="C116" s="141"/>
      <c r="D116" s="141"/>
      <c r="E116" s="141"/>
      <c r="F116" s="167"/>
      <c r="G116" s="141"/>
      <c r="H116" s="141"/>
      <c r="I116" s="141"/>
      <c r="J116" s="141"/>
      <c r="K116" s="141"/>
      <c r="L116" s="141"/>
      <c r="M116" s="141"/>
      <c r="N116" s="141"/>
      <c r="O116" s="141"/>
      <c r="P116" s="141"/>
    </row>
    <row r="117" spans="1:16" outlineLevel="1" collapsed="1">
      <c r="A117" s="141"/>
      <c r="B117" s="141"/>
      <c r="C117" s="3" t="s">
        <v>743</v>
      </c>
      <c r="D117" s="141"/>
      <c r="E117" s="141"/>
      <c r="F117" s="167"/>
      <c r="G117" s="141"/>
      <c r="H117" s="141"/>
      <c r="I117" s="141"/>
      <c r="J117" s="141"/>
      <c r="K117" s="141"/>
      <c r="L117" s="141"/>
      <c r="M117" s="141"/>
      <c r="N117" s="141"/>
      <c r="O117" s="141"/>
      <c r="P117" s="141"/>
    </row>
    <row r="118" spans="1:16" hidden="1" outlineLevel="2">
      <c r="A118" s="141"/>
      <c r="B118" s="141"/>
      <c r="C118" s="141"/>
      <c r="D118" s="141"/>
      <c r="E118" s="285"/>
      <c r="F118" s="281"/>
      <c r="G118" s="281"/>
      <c r="H118" s="141"/>
      <c r="I118" s="141"/>
      <c r="J118" s="141"/>
      <c r="K118" s="141"/>
      <c r="L118" s="141"/>
      <c r="M118" s="141"/>
      <c r="N118" s="141"/>
      <c r="O118" s="141"/>
      <c r="P118" s="141"/>
    </row>
    <row r="119" spans="1:16" hidden="1" outlineLevel="2">
      <c r="A119" s="141"/>
      <c r="B119" s="141"/>
      <c r="C119" s="141"/>
      <c r="D119" s="141"/>
      <c r="E119" s="214" t="str">
        <f>E$115</f>
        <v>Total adjustment for cost sharing after ex ante allowance - TTT - Real</v>
      </c>
      <c r="F119" s="214">
        <f>F$115</f>
        <v>-0.3361418478924989</v>
      </c>
      <c r="G119" s="214" t="str">
        <f>G$115</f>
        <v>£m</v>
      </c>
      <c r="H119" s="141"/>
      <c r="I119" s="141"/>
      <c r="J119" s="141"/>
      <c r="K119" s="141"/>
      <c r="L119" s="141"/>
      <c r="M119" s="141"/>
      <c r="N119" s="141"/>
      <c r="O119" s="141"/>
      <c r="P119" s="141"/>
    </row>
    <row r="120" spans="1:16" hidden="1" outlineLevel="2">
      <c r="A120" s="141"/>
      <c r="B120" s="141"/>
      <c r="C120" s="141"/>
      <c r="D120" s="141"/>
      <c r="E120" s="281" t="str">
        <f>InpActive!E$190</f>
        <v>Weighted average PAYG rate - TTT</v>
      </c>
      <c r="F120" s="281">
        <f>InpActive!F$190</f>
        <v>7.4999999999999997E-2</v>
      </c>
      <c r="G120" s="281" t="str">
        <f>InpActive!G$190</f>
        <v>%</v>
      </c>
      <c r="H120" s="141"/>
      <c r="I120" s="141"/>
      <c r="J120" s="141"/>
      <c r="K120" s="141"/>
      <c r="L120" s="141"/>
      <c r="M120" s="141"/>
      <c r="N120" s="141"/>
      <c r="O120" s="141"/>
      <c r="P120" s="141"/>
    </row>
    <row r="121" spans="1:16" hidden="1" outlineLevel="2">
      <c r="A121" s="141"/>
      <c r="B121" s="141"/>
      <c r="C121" s="141"/>
      <c r="D121" s="141"/>
      <c r="E121" s="280" t="s">
        <v>945</v>
      </c>
      <c r="F121" s="284">
        <f xml:space="preserve"> F119 * $F$120</f>
        <v>-2.5210638591937416E-2</v>
      </c>
      <c r="G121" s="280" t="s">
        <v>147</v>
      </c>
      <c r="H121" s="141"/>
      <c r="I121" s="141"/>
      <c r="J121" s="141"/>
      <c r="K121" s="141"/>
      <c r="L121" s="141"/>
      <c r="M121" s="141"/>
      <c r="N121" s="141"/>
      <c r="O121" s="141"/>
      <c r="P121" s="141"/>
    </row>
    <row r="122" spans="1:16" hidden="1" outlineLevel="2">
      <c r="A122" s="141"/>
      <c r="B122" s="141"/>
      <c r="C122" s="141"/>
      <c r="D122" s="141"/>
      <c r="H122" s="141"/>
      <c r="I122" s="141"/>
      <c r="J122" s="141"/>
      <c r="K122" s="141"/>
      <c r="L122" s="141"/>
      <c r="M122" s="141"/>
      <c r="N122" s="141"/>
      <c r="O122" s="141"/>
      <c r="P122" s="141"/>
    </row>
    <row r="123" spans="1:16" hidden="1" outlineLevel="2">
      <c r="A123" s="141"/>
      <c r="B123" s="141"/>
      <c r="C123" s="141"/>
      <c r="D123" s="141"/>
      <c r="E123" s="214" t="str">
        <f>E$115</f>
        <v>Total adjustment for cost sharing after ex ante allowance - TTT - Real</v>
      </c>
      <c r="F123" s="214">
        <f>F$115</f>
        <v>-0.3361418478924989</v>
      </c>
      <c r="G123" s="214" t="str">
        <f>G$115</f>
        <v>£m</v>
      </c>
      <c r="H123" s="141"/>
      <c r="I123" s="141"/>
      <c r="J123" s="141"/>
      <c r="K123" s="141"/>
      <c r="L123" s="141"/>
      <c r="M123" s="141"/>
      <c r="N123" s="141"/>
      <c r="O123" s="141"/>
      <c r="P123" s="141"/>
    </row>
    <row r="124" spans="1:16" hidden="1" outlineLevel="2">
      <c r="A124" s="141"/>
      <c r="B124" s="141"/>
      <c r="C124" s="141"/>
      <c r="D124" s="141"/>
      <c r="E124" s="281" t="str">
        <f>InpActive!E$190</f>
        <v>Weighted average PAYG rate - TTT</v>
      </c>
      <c r="F124" s="281">
        <f>InpActive!F$190</f>
        <v>7.4999999999999997E-2</v>
      </c>
      <c r="G124" s="281" t="str">
        <f>InpActive!G$190</f>
        <v>%</v>
      </c>
      <c r="H124" s="141"/>
      <c r="I124" s="141"/>
      <c r="J124" s="141"/>
      <c r="K124" s="141"/>
      <c r="L124" s="141"/>
      <c r="M124" s="141"/>
      <c r="N124" s="141"/>
      <c r="O124" s="141"/>
      <c r="P124" s="141"/>
    </row>
    <row r="125" spans="1:16" hidden="1" outlineLevel="2">
      <c r="A125" s="141"/>
      <c r="B125" s="141"/>
      <c r="C125" s="141"/>
      <c r="D125" s="141"/>
      <c r="E125" s="280" t="s">
        <v>946</v>
      </c>
      <c r="F125" s="284">
        <f xml:space="preserve"> F123 * (1 - $F$124)</f>
        <v>-0.31093120930056151</v>
      </c>
      <c r="G125" s="280" t="s">
        <v>147</v>
      </c>
      <c r="H125" s="141"/>
      <c r="I125" s="141"/>
      <c r="J125" s="141"/>
      <c r="K125" s="141"/>
      <c r="L125" s="141"/>
      <c r="M125" s="141"/>
      <c r="N125" s="141"/>
      <c r="O125" s="141"/>
      <c r="P125" s="141"/>
    </row>
    <row r="126" spans="1:16" outlineLevel="1"/>
    <row r="128" spans="1:16" s="176" customFormat="1" ht="13.2">
      <c r="A128" s="136" t="s">
        <v>57</v>
      </c>
    </row>
  </sheetData>
  <conditionalFormatting sqref="F3">
    <cfRule type="cellIs" dxfId="33" priority="11" stopIfTrue="1" operator="notEqual">
      <formula>0</formula>
    </cfRule>
    <cfRule type="cellIs" dxfId="32" priority="12" stopIfTrue="1" operator="equal">
      <formula>""</formula>
    </cfRule>
  </conditionalFormatting>
  <conditionalFormatting sqref="J4:P4">
    <cfRule type="cellIs" dxfId="31" priority="13" operator="equal">
      <formula>"Post-Fcst"</formula>
    </cfRule>
    <cfRule type="cellIs" dxfId="30" priority="14" operator="equal">
      <formula>"Forecast"</formula>
    </cfRule>
    <cfRule type="cellIs" dxfId="29" priority="15" operator="equal">
      <formula>"Pre Fcst"</formula>
    </cfRule>
  </conditionalFormatting>
  <conditionalFormatting sqref="F19">
    <cfRule type="cellIs" dxfId="28" priority="3" stopIfTrue="1" operator="notEqual">
      <formula>0</formula>
    </cfRule>
    <cfRule type="cellIs" dxfId="27" priority="4" stopIfTrue="1" operator="equal">
      <formula>""</formula>
    </cfRule>
  </conditionalFormatting>
  <conditionalFormatting sqref="F76">
    <cfRule type="cellIs" dxfId="26" priority="1" stopIfTrue="1" operator="notEqual">
      <formula>0</formula>
    </cfRule>
    <cfRule type="cellIs" dxfId="25" priority="2" stopIfTrue="1" operator="equal">
      <formula>""</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90809-A0B9-4B71-8DDC-B302E4418EC3}">
  <sheetPr codeName="Sheet12">
    <outlinePr summaryBelow="0" summaryRight="0"/>
    <pageSetUpPr fitToPage="1"/>
  </sheetPr>
  <dimension ref="A1:P1146"/>
  <sheetViews>
    <sheetView zoomScale="80" zoomScaleNormal="80" workbookViewId="0">
      <pane xSplit="9" ySplit="6" topLeftCell="J7" activePane="bottomRight" state="frozen"/>
      <selection pane="topRight" activeCell="A43" sqref="A43:XFD52"/>
      <selection pane="bottomLeft" activeCell="A43" sqref="A43:XFD52"/>
      <selection pane="bottomRight"/>
    </sheetView>
  </sheetViews>
  <sheetFormatPr defaultColWidth="0" defaultRowHeight="13.8" zeroHeight="1" outlineLevelRow="2"/>
  <cols>
    <col min="1" max="4" width="2" customWidth="1"/>
    <col min="5" max="5" width="78.09765625" customWidth="1"/>
    <col min="6" max="6" width="14.09765625" bestFit="1" customWidth="1"/>
    <col min="7" max="7" width="6.59765625" customWidth="1"/>
    <col min="8" max="8" width="9.5" bestFit="1" customWidth="1"/>
    <col min="9" max="9" width="2.09765625" customWidth="1"/>
    <col min="10" max="12" width="10.59765625" customWidth="1"/>
    <col min="13" max="15" width="9.59765625" customWidth="1"/>
    <col min="16" max="16" width="11" customWidth="1"/>
    <col min="17" max="16384" width="9" hidden="1"/>
  </cols>
  <sheetData>
    <row r="1" spans="1:16" ht="24.6">
      <c r="A1" s="1" t="str">
        <f ca="1" xml:space="preserve"> RIGHT(CELL("filename", $A$1), LEN(CELL("filename", $A$1)) - SEARCH("]", CELL("filename", $A$1)))</f>
        <v>Green Recovery</v>
      </c>
      <c r="B1" s="1"/>
      <c r="C1" s="1"/>
      <c r="D1" s="1"/>
      <c r="E1" s="1"/>
      <c r="F1" s="1"/>
      <c r="G1" s="1"/>
      <c r="H1" s="1"/>
      <c r="I1" s="1"/>
      <c r="J1" s="1"/>
      <c r="K1" s="1"/>
      <c r="L1" s="1"/>
      <c r="M1" s="1"/>
      <c r="N1" s="1"/>
      <c r="O1" s="1"/>
      <c r="P1" s="1"/>
    </row>
    <row r="2" spans="1:16">
      <c r="A2" s="2"/>
      <c r="B2" s="3"/>
      <c r="C2" s="3"/>
      <c r="D2" s="4"/>
      <c r="E2" s="14" t="str">
        <f>Time!E$22</f>
        <v>Model Period BEG</v>
      </c>
      <c r="F2" s="14"/>
      <c r="G2" s="14"/>
      <c r="H2" s="14"/>
      <c r="I2" s="14"/>
      <c r="J2" s="14">
        <f>Time!J$22</f>
        <v>43556</v>
      </c>
      <c r="K2" s="14">
        <f>Time!K$22</f>
        <v>43922</v>
      </c>
      <c r="L2" s="14">
        <f>Time!L$22</f>
        <v>44287</v>
      </c>
      <c r="M2" s="14">
        <f>Time!M$22</f>
        <v>44652</v>
      </c>
      <c r="N2" s="14">
        <f>Time!N$22</f>
        <v>45017</v>
      </c>
      <c r="O2" s="14">
        <f>Time!O$22</f>
        <v>45383</v>
      </c>
      <c r="P2" s="14">
        <f>Time!P$22</f>
        <v>45748</v>
      </c>
    </row>
    <row r="3" spans="1:16">
      <c r="A3" s="2"/>
      <c r="B3" s="3"/>
      <c r="C3" s="3"/>
      <c r="D3" s="4"/>
      <c r="E3" s="13" t="str">
        <f>Time!E$23</f>
        <v>Model Period END</v>
      </c>
      <c r="F3" s="16">
        <f ca="1">Check!F$8</f>
        <v>0</v>
      </c>
      <c r="G3" s="14" t="s">
        <v>472</v>
      </c>
      <c r="H3" s="14"/>
      <c r="I3" s="14"/>
      <c r="J3" s="14">
        <f>Time!J$23</f>
        <v>43921</v>
      </c>
      <c r="K3" s="14">
        <f>Time!K$23</f>
        <v>44286</v>
      </c>
      <c r="L3" s="14">
        <f>Time!L$23</f>
        <v>44651</v>
      </c>
      <c r="M3" s="14">
        <f>Time!M$23</f>
        <v>45016</v>
      </c>
      <c r="N3" s="14">
        <f>Time!N$23</f>
        <v>45382</v>
      </c>
      <c r="O3" s="14">
        <f>Time!O$23</f>
        <v>45747</v>
      </c>
      <c r="P3" s="14">
        <f>Time!P$23</f>
        <v>46112</v>
      </c>
    </row>
    <row r="4" spans="1:16">
      <c r="A4" s="2"/>
      <c r="B4" s="3"/>
      <c r="C4" s="3"/>
      <c r="D4" s="4"/>
      <c r="E4" s="13" t="str">
        <f>Time!E$59</f>
        <v>Pre Forecast vs Forecast</v>
      </c>
      <c r="F4" s="144"/>
      <c r="G4" s="144"/>
      <c r="H4" s="14"/>
      <c r="I4" s="14"/>
      <c r="J4" s="14" t="str">
        <f>Time!J$59</f>
        <v>Pre Fcst</v>
      </c>
      <c r="K4" s="14" t="str">
        <f>Time!K$59</f>
        <v>Forecast</v>
      </c>
      <c r="L4" s="14" t="str">
        <f>Time!L$59</f>
        <v>Forecast</v>
      </c>
      <c r="M4" s="14" t="str">
        <f>Time!M$59</f>
        <v>Forecast</v>
      </c>
      <c r="N4" s="14" t="str">
        <f>Time!N$59</f>
        <v>Forecast</v>
      </c>
      <c r="O4" s="14" t="str">
        <f>Time!O$59</f>
        <v>Forecast</v>
      </c>
      <c r="P4" s="14" t="str">
        <f>Time!P$59</f>
        <v>Post-Fcst</v>
      </c>
    </row>
    <row r="5" spans="1:16">
      <c r="A5" s="2"/>
      <c r="B5" s="3"/>
      <c r="C5" s="3"/>
      <c r="D5" s="4"/>
      <c r="E5" s="59" t="str">
        <f>Time!E$101</f>
        <v>Financial Year Ending</v>
      </c>
      <c r="F5" s="18"/>
      <c r="G5" s="18"/>
      <c r="H5" s="18"/>
      <c r="I5" s="44"/>
      <c r="J5" s="60">
        <f>Time!J$101</f>
        <v>2020</v>
      </c>
      <c r="K5" s="60">
        <f>Time!K$101</f>
        <v>2021</v>
      </c>
      <c r="L5" s="60">
        <f>Time!L$101</f>
        <v>2022</v>
      </c>
      <c r="M5" s="60">
        <f>Time!M$101</f>
        <v>2023</v>
      </c>
      <c r="N5" s="60">
        <f>Time!N$101</f>
        <v>2024</v>
      </c>
      <c r="O5" s="60">
        <f>Time!O$101</f>
        <v>2025</v>
      </c>
      <c r="P5" s="60">
        <f>Time!P$101</f>
        <v>2026</v>
      </c>
    </row>
    <row r="6" spans="1:16">
      <c r="A6" s="2"/>
      <c r="B6" s="3"/>
      <c r="C6" s="3"/>
      <c r="D6" s="4"/>
      <c r="E6" s="13" t="str">
        <f>Time!E$11</f>
        <v>Model column counter</v>
      </c>
      <c r="F6" s="19" t="s">
        <v>473</v>
      </c>
      <c r="G6" s="19" t="s">
        <v>130</v>
      </c>
      <c r="H6" s="19" t="s">
        <v>474</v>
      </c>
      <c r="I6" s="18"/>
      <c r="J6" s="18">
        <f>Time!J$11</f>
        <v>1</v>
      </c>
      <c r="K6" s="18">
        <f>Time!K$11</f>
        <v>2</v>
      </c>
      <c r="L6" s="18">
        <f>Time!L$11</f>
        <v>3</v>
      </c>
      <c r="M6" s="18">
        <f>Time!M$11</f>
        <v>4</v>
      </c>
      <c r="N6" s="18">
        <f>Time!N$11</f>
        <v>5</v>
      </c>
      <c r="O6" s="18">
        <f>Time!O$11</f>
        <v>6</v>
      </c>
      <c r="P6" s="18">
        <f>Time!P$11</f>
        <v>7</v>
      </c>
    </row>
    <row r="7" spans="1:16">
      <c r="A7" s="2"/>
      <c r="B7" s="3"/>
      <c r="C7" s="3"/>
      <c r="D7" s="4"/>
      <c r="E7" s="13"/>
      <c r="F7" s="19"/>
      <c r="G7" s="19"/>
      <c r="H7" s="19"/>
      <c r="I7" s="18"/>
      <c r="J7" s="18"/>
      <c r="K7" s="18"/>
      <c r="L7" s="18"/>
      <c r="M7" s="18"/>
      <c r="N7" s="18"/>
      <c r="O7" s="18"/>
      <c r="P7" s="18"/>
    </row>
    <row r="8" spans="1:16">
      <c r="A8" s="2"/>
      <c r="B8" s="3"/>
      <c r="C8" s="3"/>
      <c r="D8" s="4"/>
      <c r="E8" s="13"/>
      <c r="F8" s="19"/>
      <c r="G8" s="19"/>
      <c r="H8" s="19"/>
      <c r="I8" s="18"/>
      <c r="J8" s="18"/>
      <c r="K8" s="18"/>
      <c r="L8" s="18"/>
      <c r="M8" s="18"/>
      <c r="N8" s="18"/>
      <c r="O8" s="18"/>
      <c r="P8" s="18"/>
    </row>
    <row r="9" spans="1:16" s="162" customFormat="1" ht="13.2" collapsed="1">
      <c r="A9" s="166" t="s">
        <v>947</v>
      </c>
      <c r="B9" s="153"/>
      <c r="C9" s="153"/>
      <c r="D9" s="154"/>
      <c r="E9" s="155"/>
      <c r="F9" s="156"/>
      <c r="G9" s="156"/>
      <c r="H9" s="156"/>
      <c r="I9" s="157"/>
      <c r="J9" s="157"/>
      <c r="K9" s="157"/>
      <c r="L9" s="157"/>
      <c r="M9" s="157"/>
      <c r="N9" s="157"/>
      <c r="O9" s="157"/>
      <c r="P9" s="157"/>
    </row>
    <row r="10" spans="1:16" s="141" customFormat="1" ht="13.2" hidden="1" outlineLevel="1">
      <c r="A10" s="2"/>
      <c r="B10" s="3"/>
      <c r="C10" s="3"/>
      <c r="D10" s="4"/>
      <c r="E10" s="4"/>
      <c r="F10" s="19"/>
      <c r="G10" s="19"/>
      <c r="H10" s="19"/>
      <c r="I10" s="18"/>
      <c r="J10" s="18"/>
      <c r="K10" s="18"/>
      <c r="L10" s="18"/>
      <c r="M10" s="18"/>
      <c r="N10" s="18"/>
      <c r="O10" s="207"/>
      <c r="P10" s="18"/>
    </row>
    <row r="11" spans="1:16" s="141" customFormat="1" ht="13.2" hidden="1" outlineLevel="1">
      <c r="A11" s="2"/>
      <c r="B11" s="165"/>
      <c r="C11" s="165" t="s">
        <v>687</v>
      </c>
      <c r="D11" s="4"/>
      <c r="E11" s="4"/>
      <c r="F11" s="19"/>
      <c r="G11" s="19"/>
      <c r="H11" s="19"/>
      <c r="I11" s="18"/>
      <c r="J11" s="18"/>
      <c r="K11" s="18"/>
      <c r="L11" s="18"/>
      <c r="M11" s="18"/>
      <c r="N11" s="18"/>
      <c r="O11" s="207"/>
      <c r="P11" s="18"/>
    </row>
    <row r="12" spans="1:16" s="141" customFormat="1" ht="13.2" hidden="1" outlineLevel="1">
      <c r="A12" s="2"/>
      <c r="B12" s="165"/>
      <c r="C12" s="165"/>
      <c r="D12" s="4"/>
      <c r="E12" s="4"/>
      <c r="F12" s="19"/>
      <c r="G12" s="19"/>
      <c r="H12" s="19"/>
      <c r="I12" s="18"/>
      <c r="J12" s="18"/>
      <c r="K12" s="18"/>
      <c r="L12" s="18"/>
      <c r="M12" s="18"/>
      <c r="N12" s="18"/>
      <c r="O12" s="207"/>
      <c r="P12" s="18"/>
    </row>
    <row r="13" spans="1:16" s="271" customFormat="1" ht="13.2" hidden="1" outlineLevel="1">
      <c r="A13" s="266"/>
      <c r="B13" s="267"/>
      <c r="C13" s="267"/>
      <c r="D13" s="265"/>
      <c r="E13" s="265" t="str">
        <f>E37</f>
        <v>Variance to green recovery expenditure - WR - real</v>
      </c>
      <c r="F13" s="272">
        <f>F37</f>
        <v>0</v>
      </c>
      <c r="G13" s="265" t="str">
        <f>G37</f>
        <v>£m</v>
      </c>
      <c r="H13" s="268"/>
      <c r="I13" s="269"/>
      <c r="J13" s="269"/>
      <c r="K13" s="269"/>
      <c r="L13" s="269"/>
      <c r="M13" s="269"/>
      <c r="N13" s="269"/>
      <c r="O13" s="270"/>
      <c r="P13" s="269"/>
    </row>
    <row r="14" spans="1:16" s="271" customFormat="1" ht="13.2" hidden="1" outlineLevel="1">
      <c r="A14" s="266"/>
      <c r="B14" s="267"/>
      <c r="C14" s="267"/>
      <c r="D14" s="265"/>
      <c r="E14" s="265" t="str">
        <f>E73</f>
        <v>Variance to green recovery expenditure - WN - real</v>
      </c>
      <c r="F14" s="272">
        <f>F73</f>
        <v>0</v>
      </c>
      <c r="G14" s="265" t="str">
        <f>G73</f>
        <v>£m</v>
      </c>
      <c r="H14" s="268"/>
      <c r="I14" s="269"/>
      <c r="J14" s="269"/>
      <c r="K14" s="269"/>
      <c r="L14" s="269"/>
      <c r="M14" s="269"/>
      <c r="N14" s="269"/>
      <c r="O14" s="270"/>
      <c r="P14" s="269"/>
    </row>
    <row r="15" spans="1:16" s="271" customFormat="1" ht="13.2" hidden="1" outlineLevel="1">
      <c r="A15" s="266"/>
      <c r="B15" s="267"/>
      <c r="C15" s="267"/>
      <c r="D15" s="265"/>
      <c r="E15" s="265" t="str">
        <f t="shared" ref="E15:G15" si="0">E108</f>
        <v>Variance to green recovery expenditure - WWN - real</v>
      </c>
      <c r="F15" s="272">
        <f t="shared" si="0"/>
        <v>0</v>
      </c>
      <c r="G15" s="265" t="str">
        <f t="shared" si="0"/>
        <v>£m</v>
      </c>
      <c r="H15" s="268"/>
      <c r="I15" s="269"/>
      <c r="J15" s="269"/>
      <c r="K15" s="269"/>
      <c r="L15" s="269"/>
      <c r="M15" s="269"/>
      <c r="N15" s="269"/>
      <c r="O15" s="270"/>
      <c r="P15" s="269"/>
    </row>
    <row r="16" spans="1:16" s="141" customFormat="1" ht="13.2" hidden="1" outlineLevel="1">
      <c r="A16" s="2"/>
      <c r="B16" s="3"/>
      <c r="C16" s="3"/>
      <c r="D16" s="4"/>
      <c r="E16" s="4" t="s">
        <v>948</v>
      </c>
      <c r="F16" s="273">
        <f>SUM(F13:F15)</f>
        <v>0</v>
      </c>
      <c r="G16" s="4" t="s">
        <v>147</v>
      </c>
      <c r="H16" s="19"/>
      <c r="I16" s="18"/>
      <c r="J16" s="18"/>
      <c r="K16" s="18"/>
      <c r="L16" s="18"/>
      <c r="M16" s="18"/>
      <c r="N16" s="18"/>
      <c r="O16" s="207"/>
      <c r="P16" s="18"/>
    </row>
    <row r="17" spans="1:16" s="141" customFormat="1" ht="13.2" hidden="1" outlineLevel="1">
      <c r="A17" s="2"/>
      <c r="B17" s="3"/>
      <c r="C17" s="3"/>
      <c r="D17" s="4"/>
      <c r="E17" s="4"/>
      <c r="F17" s="19"/>
      <c r="G17" s="19"/>
      <c r="H17" s="19"/>
      <c r="I17" s="18"/>
      <c r="J17" s="18"/>
      <c r="K17" s="18"/>
      <c r="L17" s="18"/>
      <c r="M17" s="18"/>
      <c r="N17" s="18"/>
      <c r="O17" s="207"/>
      <c r="P17" s="18"/>
    </row>
    <row r="18" spans="1:16" s="141" customFormat="1" ht="13.2" hidden="1" outlineLevel="1">
      <c r="A18" s="2"/>
      <c r="B18" s="3"/>
      <c r="C18" s="3"/>
      <c r="D18" s="4"/>
      <c r="E18" s="4" t="str">
        <f>E$16</f>
        <v>Total Variance to green recovery expenditure - real</v>
      </c>
      <c r="F18" s="273">
        <f t="shared" ref="F18:G18" si="1">F$16</f>
        <v>0</v>
      </c>
      <c r="G18" s="4" t="str">
        <f t="shared" si="1"/>
        <v>£m</v>
      </c>
      <c r="H18" s="19"/>
      <c r="I18" s="18"/>
      <c r="J18" s="18"/>
      <c r="K18" s="18"/>
      <c r="L18" s="18"/>
      <c r="M18" s="18"/>
      <c r="N18" s="18"/>
      <c r="O18" s="207"/>
      <c r="P18" s="18"/>
    </row>
    <row r="19" spans="1:16" s="141" customFormat="1" ht="13.2" hidden="1" outlineLevel="1">
      <c r="A19" s="2"/>
      <c r="B19" s="3"/>
      <c r="C19" s="3"/>
      <c r="D19" s="4"/>
      <c r="E19" s="142" t="str">
        <f>InpActive!E$212</f>
        <v xml:space="preserve">Green Recovery Outperformance Rate </v>
      </c>
      <c r="F19" s="171">
        <f>InpActive!F$212</f>
        <v>0.1</v>
      </c>
      <c r="G19" s="142" t="str">
        <f>InpActive!G$212</f>
        <v>%</v>
      </c>
      <c r="H19" s="19"/>
      <c r="I19" s="18"/>
      <c r="J19" s="18"/>
      <c r="K19" s="18"/>
      <c r="L19" s="18"/>
      <c r="M19" s="18"/>
      <c r="N19" s="18"/>
      <c r="O19" s="207"/>
      <c r="P19" s="18"/>
    </row>
    <row r="20" spans="1:16" s="141" customFormat="1" ht="13.2" hidden="1" outlineLevel="1">
      <c r="A20" s="2"/>
      <c r="B20" s="3"/>
      <c r="C20" s="3"/>
      <c r="D20" s="4"/>
      <c r="E20" s="142" t="str">
        <f>InpActive!E$213</f>
        <v xml:space="preserve">Green Recovery Underperformance Rate </v>
      </c>
      <c r="F20" s="171">
        <f>InpActive!F$213</f>
        <v>0.75</v>
      </c>
      <c r="G20" s="142" t="str">
        <f>InpActive!G$213</f>
        <v>%</v>
      </c>
      <c r="H20" s="19"/>
      <c r="I20" s="18"/>
      <c r="J20" s="18"/>
      <c r="K20" s="18"/>
      <c r="L20" s="18"/>
      <c r="M20" s="18"/>
      <c r="N20" s="18"/>
      <c r="O20" s="207"/>
      <c r="P20" s="18"/>
    </row>
    <row r="21" spans="1:16" s="141" customFormat="1" ht="13.2" hidden="1" outlineLevel="1">
      <c r="A21" s="2"/>
      <c r="B21" s="3"/>
      <c r="C21" s="3"/>
      <c r="D21" s="4"/>
      <c r="E21" s="4" t="str">
        <f>"Active Sharing Rate - "&amp; INDEX(E19:E20,MATCH(F21,F19:F20,0))</f>
        <v xml:space="preserve">Active Sharing Rate - Green Recovery Underperformance Rate </v>
      </c>
      <c r="F21" s="174">
        <f>IF(F18&lt;0,F19,F20)</f>
        <v>0.75</v>
      </c>
      <c r="G21" s="19" t="s">
        <v>207</v>
      </c>
      <c r="H21" s="19"/>
      <c r="I21" s="18"/>
      <c r="J21" s="18"/>
      <c r="K21" s="18"/>
      <c r="L21" s="18"/>
      <c r="M21" s="18"/>
      <c r="N21" s="18"/>
      <c r="O21" s="207"/>
      <c r="P21" s="18"/>
    </row>
    <row r="22" spans="1:16" s="141" customFormat="1" ht="13.2" hidden="1" outlineLevel="1">
      <c r="A22" s="2"/>
      <c r="B22" s="3"/>
      <c r="C22" s="3"/>
      <c r="D22" s="4"/>
      <c r="E22" s="4"/>
      <c r="F22" s="19"/>
      <c r="G22" s="19"/>
      <c r="H22" s="19"/>
      <c r="I22" s="18"/>
      <c r="J22" s="18"/>
      <c r="K22" s="18"/>
      <c r="L22" s="18"/>
      <c r="M22" s="18"/>
      <c r="N22" s="18"/>
      <c r="O22" s="207"/>
      <c r="P22" s="18"/>
    </row>
    <row r="23" spans="1:16" s="141" customFormat="1" ht="13.2">
      <c r="A23" s="2"/>
      <c r="B23" s="3"/>
      <c r="C23" s="3"/>
      <c r="D23" s="4"/>
      <c r="E23" s="13"/>
      <c r="F23" s="19"/>
      <c r="G23" s="19"/>
      <c r="H23" s="19"/>
      <c r="I23" s="18"/>
      <c r="J23" s="18"/>
      <c r="K23" s="18"/>
      <c r="L23" s="18"/>
      <c r="M23" s="18"/>
      <c r="N23" s="18"/>
      <c r="O23" s="18"/>
      <c r="P23" s="18"/>
    </row>
    <row r="24" spans="1:16" s="162" customFormat="1" ht="13.2" collapsed="1">
      <c r="A24" s="166" t="s">
        <v>689</v>
      </c>
      <c r="B24" s="153"/>
      <c r="C24" s="153"/>
      <c r="D24" s="154"/>
      <c r="E24" s="155"/>
      <c r="F24" s="156"/>
      <c r="G24" s="156"/>
      <c r="H24" s="156"/>
      <c r="I24" s="157"/>
      <c r="J24" s="157"/>
      <c r="K24" s="157"/>
      <c r="L24" s="157"/>
      <c r="M24" s="157"/>
      <c r="N24" s="157"/>
      <c r="O24" s="157"/>
      <c r="P24" s="157"/>
    </row>
    <row r="25" spans="1:16" s="141" customFormat="1" ht="13.2" hidden="1" outlineLevel="2">
      <c r="C25" s="165"/>
    </row>
    <row r="26" spans="1:16" s="141" customFormat="1" ht="13.2" hidden="1" outlineLevel="2">
      <c r="C26" s="165"/>
      <c r="E26" s="186" t="str">
        <f>InpActive!E$197</f>
        <v>Actual Green Recovery Expenditure - WR - nominal</v>
      </c>
      <c r="F26" s="186">
        <f>InpActive!F$197</f>
        <v>0</v>
      </c>
      <c r="G26" s="186" t="str">
        <f>InpActive!G$197</f>
        <v>£m</v>
      </c>
      <c r="H26" s="186">
        <f>InpActive!H$197</f>
        <v>0</v>
      </c>
      <c r="I26" s="186">
        <f>InpActive!I$197</f>
        <v>0</v>
      </c>
      <c r="J26" s="186">
        <f>InpActive!J$197</f>
        <v>0</v>
      </c>
      <c r="K26" s="186">
        <f>InpActive!K$197</f>
        <v>0</v>
      </c>
      <c r="L26" s="186">
        <f>InpActive!L$197</f>
        <v>0</v>
      </c>
      <c r="M26" s="186">
        <f>InpActive!M$197</f>
        <v>0</v>
      </c>
      <c r="N26" s="186">
        <f>InpActive!N$197</f>
        <v>0</v>
      </c>
      <c r="O26" s="186">
        <f>InpActive!O$197</f>
        <v>0</v>
      </c>
      <c r="P26" s="186">
        <f>InpActive!P$197</f>
        <v>0</v>
      </c>
    </row>
    <row r="27" spans="1:16" s="141" customFormat="1" ht="13.2" hidden="1" outlineLevel="2">
      <c r="C27" s="165"/>
      <c r="E27" s="160" t="str">
        <f>Index!E$43</f>
        <v>CPI(H): Fin year average - inflate from base year 2017-18 average - CALC</v>
      </c>
      <c r="F27" s="169">
        <f>Index!F$43</f>
        <v>0</v>
      </c>
      <c r="G27" s="160" t="str">
        <f>Index!G$43</f>
        <v>%</v>
      </c>
      <c r="H27" s="169">
        <f>Index!H$43</f>
        <v>0</v>
      </c>
      <c r="I27" s="169">
        <f>Index!I$43</f>
        <v>0</v>
      </c>
      <c r="J27" s="160">
        <f>Index!J$43</f>
        <v>1.0386214616983847</v>
      </c>
      <c r="K27" s="160">
        <f>Index!K$43</f>
        <v>1.0469374700143934</v>
      </c>
      <c r="L27" s="160">
        <f>Index!L$43</f>
        <v>1.0853990084759317</v>
      </c>
      <c r="M27" s="160">
        <f>Index!M$43</f>
        <v>1.1806332960179113</v>
      </c>
      <c r="N27" s="160">
        <f>Index!N$43</f>
        <v>1.2448259742276786</v>
      </c>
      <c r="O27" s="160">
        <f>Index!O$43</f>
        <v>1.2861826323364782</v>
      </c>
      <c r="P27" s="160">
        <f>Index!P$43</f>
        <v>1.2828506663883961</v>
      </c>
    </row>
    <row r="28" spans="1:16" s="141" customFormat="1" ht="13.2" hidden="1" outlineLevel="2">
      <c r="C28" s="165"/>
      <c r="E28" s="141" t="s">
        <v>949</v>
      </c>
      <c r="G28" s="141" t="s">
        <v>147</v>
      </c>
      <c r="H28" s="173">
        <f xml:space="preserve"> SUM(J28:P28)</f>
        <v>0</v>
      </c>
      <c r="J28" s="173">
        <f xml:space="preserve"> J26 / J27</f>
        <v>0</v>
      </c>
      <c r="K28" s="173">
        <f xml:space="preserve"> K26 / K27</f>
        <v>0</v>
      </c>
      <c r="L28" s="173">
        <f t="shared" ref="L28:P28" si="2" xml:space="preserve"> L26 / L27</f>
        <v>0</v>
      </c>
      <c r="M28" s="173">
        <f t="shared" si="2"/>
        <v>0</v>
      </c>
      <c r="N28" s="173">
        <f t="shared" si="2"/>
        <v>0</v>
      </c>
      <c r="O28" s="173">
        <f t="shared" si="2"/>
        <v>0</v>
      </c>
      <c r="P28" s="173">
        <f t="shared" si="2"/>
        <v>0</v>
      </c>
    </row>
    <row r="29" spans="1:16" s="141" customFormat="1" ht="13.2" hidden="1" outlineLevel="2">
      <c r="C29" s="165"/>
    </row>
    <row r="30" spans="1:16" s="141" customFormat="1" ht="13.2" hidden="1" outlineLevel="2">
      <c r="C30" s="165"/>
      <c r="E30" s="214" t="str">
        <f>E28</f>
        <v>Actual Green Recovery Expenditure - WR - real</v>
      </c>
      <c r="F30" s="214">
        <f t="shared" ref="F30:P30" si="3">F28</f>
        <v>0</v>
      </c>
      <c r="G30" s="214" t="str">
        <f t="shared" si="3"/>
        <v>£m</v>
      </c>
      <c r="H30" s="214">
        <f t="shared" si="3"/>
        <v>0</v>
      </c>
      <c r="I30" s="214">
        <f t="shared" si="3"/>
        <v>0</v>
      </c>
      <c r="J30" s="214">
        <f t="shared" si="3"/>
        <v>0</v>
      </c>
      <c r="K30" s="214">
        <f t="shared" ref="K30" si="4">K28</f>
        <v>0</v>
      </c>
      <c r="L30" s="214">
        <f t="shared" si="3"/>
        <v>0</v>
      </c>
      <c r="M30" s="214">
        <f t="shared" si="3"/>
        <v>0</v>
      </c>
      <c r="N30" s="214">
        <f t="shared" si="3"/>
        <v>0</v>
      </c>
      <c r="O30" s="214">
        <f t="shared" si="3"/>
        <v>0</v>
      </c>
      <c r="P30" s="214">
        <f t="shared" si="3"/>
        <v>0</v>
      </c>
    </row>
    <row r="31" spans="1:16" s="141" customFormat="1" ht="13.2" hidden="1" outlineLevel="2">
      <c r="C31" s="165"/>
      <c r="E31" s="169" t="str">
        <f>Time!E$54</f>
        <v>Forecast Period Flag</v>
      </c>
      <c r="F31" s="169">
        <f>Time!F$54</f>
        <v>0</v>
      </c>
      <c r="G31" s="169" t="str">
        <f>Time!G$54</f>
        <v>flag</v>
      </c>
      <c r="H31" s="169">
        <f>Time!H$54</f>
        <v>5</v>
      </c>
      <c r="I31" s="169">
        <f>Time!I$54</f>
        <v>0</v>
      </c>
      <c r="J31" s="169">
        <f>Time!J$54</f>
        <v>0</v>
      </c>
      <c r="K31" s="169">
        <f>Time!K$54</f>
        <v>1</v>
      </c>
      <c r="L31" s="169">
        <f>Time!L$54</f>
        <v>1</v>
      </c>
      <c r="M31" s="169">
        <f>Time!M$54</f>
        <v>1</v>
      </c>
      <c r="N31" s="169">
        <f>Time!N$54</f>
        <v>1</v>
      </c>
      <c r="O31" s="169">
        <f>Time!O$54</f>
        <v>1</v>
      </c>
      <c r="P31" s="169">
        <f>Time!P$54</f>
        <v>0</v>
      </c>
    </row>
    <row r="32" spans="1:16" s="141" customFormat="1" ht="13.2" hidden="1" outlineLevel="2">
      <c r="C32" s="165"/>
      <c r="E32" s="214" t="s">
        <v>950</v>
      </c>
      <c r="G32" s="141" t="s">
        <v>147</v>
      </c>
      <c r="H32" s="172">
        <f xml:space="preserve"> SUM(J32:P32)</f>
        <v>0</v>
      </c>
      <c r="J32" s="168">
        <f t="shared" ref="J32:P32" si="5" xml:space="preserve"> J30 * J31</f>
        <v>0</v>
      </c>
      <c r="K32" s="168">
        <f t="shared" ref="K32" si="6" xml:space="preserve"> K30 * K31</f>
        <v>0</v>
      </c>
      <c r="L32" s="168">
        <f t="shared" si="5"/>
        <v>0</v>
      </c>
      <c r="M32" s="168">
        <f t="shared" si="5"/>
        <v>0</v>
      </c>
      <c r="N32" s="168">
        <f t="shared" si="5"/>
        <v>0</v>
      </c>
      <c r="O32" s="168">
        <f t="shared" si="5"/>
        <v>0</v>
      </c>
      <c r="P32" s="168">
        <f t="shared" si="5"/>
        <v>0</v>
      </c>
    </row>
    <row r="33" spans="3:16" s="141" customFormat="1" ht="13.2" hidden="1" outlineLevel="2">
      <c r="C33" s="165"/>
      <c r="H33" s="172"/>
      <c r="J33" s="210"/>
      <c r="K33" s="210"/>
      <c r="L33" s="210"/>
      <c r="M33" s="210"/>
      <c r="N33" s="210"/>
      <c r="O33" s="210"/>
      <c r="P33" s="210"/>
    </row>
    <row r="34" spans="3:16" s="141" customFormat="1" ht="13.2" hidden="1" outlineLevel="2">
      <c r="C34" s="165"/>
      <c r="D34" s="165" t="s">
        <v>951</v>
      </c>
      <c r="H34" s="172"/>
      <c r="J34" s="210"/>
      <c r="K34" s="210"/>
      <c r="L34" s="210"/>
      <c r="M34" s="210"/>
      <c r="N34" s="210"/>
      <c r="O34" s="210"/>
      <c r="P34" s="210"/>
    </row>
    <row r="35" spans="3:16" s="141" customFormat="1" ht="13.2" hidden="1" outlineLevel="2">
      <c r="C35" s="165"/>
      <c r="E35" s="214" t="str">
        <f t="shared" ref="E35:P35" si="7" xml:space="preserve"> E$32</f>
        <v>Actual Green Recovery Expenditure for cost sharing  - WR - real</v>
      </c>
      <c r="F35" s="210">
        <f t="shared" si="7"/>
        <v>0</v>
      </c>
      <c r="G35" s="210" t="str">
        <f t="shared" si="7"/>
        <v>£m</v>
      </c>
      <c r="H35" s="210">
        <f t="shared" si="7"/>
        <v>0</v>
      </c>
      <c r="I35" s="210">
        <f t="shared" si="7"/>
        <v>0</v>
      </c>
      <c r="J35" s="210">
        <f t="shared" si="7"/>
        <v>0</v>
      </c>
      <c r="K35" s="210">
        <f t="shared" si="7"/>
        <v>0</v>
      </c>
      <c r="L35" s="210">
        <f xml:space="preserve"> L$32</f>
        <v>0</v>
      </c>
      <c r="M35" s="210">
        <f t="shared" si="7"/>
        <v>0</v>
      </c>
      <c r="N35" s="210">
        <f t="shared" si="7"/>
        <v>0</v>
      </c>
      <c r="O35" s="210">
        <f t="shared" si="7"/>
        <v>0</v>
      </c>
      <c r="P35" s="210">
        <f t="shared" si="7"/>
        <v>0</v>
      </c>
    </row>
    <row r="36" spans="3:16" s="141" customFormat="1" ht="13.2" hidden="1" outlineLevel="2">
      <c r="C36" s="165"/>
      <c r="E36" s="186" t="str">
        <f>InpActive!E$198</f>
        <v>Total adjusted cost allowance - WR - real</v>
      </c>
      <c r="F36" s="186">
        <f>InpActive!F$198</f>
        <v>0</v>
      </c>
      <c r="G36" s="186" t="str">
        <f>InpActive!G$198</f>
        <v>£m</v>
      </c>
      <c r="H36" s="186">
        <f>InpActive!H$198</f>
        <v>0</v>
      </c>
      <c r="I36" s="186">
        <f>InpActive!I$198</f>
        <v>0</v>
      </c>
      <c r="J36" s="186">
        <f>InpActive!J$198</f>
        <v>0</v>
      </c>
      <c r="K36" s="186">
        <f>InpActive!K$198</f>
        <v>0</v>
      </c>
      <c r="L36" s="186">
        <f>InpActive!L$198</f>
        <v>0</v>
      </c>
      <c r="M36" s="186">
        <f>InpActive!M$198</f>
        <v>0</v>
      </c>
      <c r="N36" s="186">
        <f>InpActive!N$198</f>
        <v>0</v>
      </c>
      <c r="O36" s="186">
        <f>InpActive!O$198</f>
        <v>0</v>
      </c>
      <c r="P36" s="186">
        <f>InpActive!P$198</f>
        <v>0</v>
      </c>
    </row>
    <row r="37" spans="3:16" s="141" customFormat="1" ht="13.2" hidden="1" outlineLevel="2">
      <c r="C37" s="165"/>
      <c r="E37" s="143" t="s">
        <v>952</v>
      </c>
      <c r="F37" s="172">
        <f xml:space="preserve"> H35 - H36</f>
        <v>0</v>
      </c>
      <c r="G37" s="141" t="s">
        <v>147</v>
      </c>
      <c r="H37" s="172">
        <f xml:space="preserve"> SUM(J37:P37)</f>
        <v>0</v>
      </c>
      <c r="J37" s="210"/>
      <c r="K37" s="210"/>
      <c r="L37" s="210"/>
      <c r="M37" s="210"/>
      <c r="N37" s="210"/>
      <c r="O37" s="210"/>
      <c r="P37" s="210"/>
    </row>
    <row r="38" spans="3:16" s="141" customFormat="1" ht="13.2" hidden="1" outlineLevel="2">
      <c r="C38" s="165"/>
      <c r="E38" s="143"/>
      <c r="F38" s="172"/>
      <c r="H38" s="172"/>
      <c r="J38" s="210"/>
      <c r="K38" s="210"/>
      <c r="L38" s="210"/>
      <c r="M38" s="210"/>
      <c r="N38" s="210"/>
      <c r="O38" s="210"/>
      <c r="P38" s="210"/>
    </row>
    <row r="39" spans="3:16" s="141" customFormat="1" ht="13.2" hidden="1" outlineLevel="2">
      <c r="C39" s="165"/>
      <c r="E39" s="214" t="str">
        <f t="shared" ref="E39:P39" si="8" xml:space="preserve"> E$32</f>
        <v>Actual Green Recovery Expenditure for cost sharing  - WR - real</v>
      </c>
      <c r="F39" s="214">
        <f t="shared" si="8"/>
        <v>0</v>
      </c>
      <c r="G39" s="214" t="str">
        <f t="shared" si="8"/>
        <v>£m</v>
      </c>
      <c r="H39" s="214">
        <f t="shared" si="8"/>
        <v>0</v>
      </c>
      <c r="I39" s="214">
        <f t="shared" si="8"/>
        <v>0</v>
      </c>
      <c r="J39" s="214">
        <f t="shared" si="8"/>
        <v>0</v>
      </c>
      <c r="K39" s="214">
        <f t="shared" si="8"/>
        <v>0</v>
      </c>
      <c r="L39" s="214">
        <f t="shared" si="8"/>
        <v>0</v>
      </c>
      <c r="M39" s="214">
        <f t="shared" si="8"/>
        <v>0</v>
      </c>
      <c r="N39" s="214">
        <f t="shared" si="8"/>
        <v>0</v>
      </c>
      <c r="O39" s="214">
        <f t="shared" si="8"/>
        <v>0</v>
      </c>
      <c r="P39" s="214">
        <f t="shared" si="8"/>
        <v>0</v>
      </c>
    </row>
    <row r="40" spans="3:16" s="141" customFormat="1" ht="13.2" hidden="1" outlineLevel="2">
      <c r="C40" s="165"/>
      <c r="E40" s="143" t="str">
        <f>E37</f>
        <v>Variance to green recovery expenditure - WR - real</v>
      </c>
      <c r="F40" s="172">
        <f>F37</f>
        <v>0</v>
      </c>
      <c r="G40" s="141" t="str">
        <f t="shared" ref="G40" si="9">G37</f>
        <v>£m</v>
      </c>
      <c r="H40" s="172"/>
      <c r="J40" s="210"/>
      <c r="K40" s="210"/>
      <c r="L40" s="210"/>
      <c r="M40" s="210"/>
      <c r="N40" s="210"/>
      <c r="O40" s="210"/>
      <c r="P40" s="210"/>
    </row>
    <row r="41" spans="3:16" s="141" customFormat="1" ht="13.2" hidden="1" outlineLevel="2">
      <c r="C41" s="165"/>
      <c r="E41" s="143" t="s">
        <v>953</v>
      </c>
      <c r="F41" s="172"/>
      <c r="G41" s="141" t="s">
        <v>147</v>
      </c>
      <c r="H41" s="172">
        <f xml:space="preserve"> SUM(J41:O41)</f>
        <v>0</v>
      </c>
      <c r="J41" s="210">
        <f>IF($F$40=0,0, $F$40 * (J39/SUM($K$39:$O$39)))</f>
        <v>0</v>
      </c>
      <c r="K41" s="210">
        <f>IF($F$40=0,0, $F$40 * (K39/SUM($K$39:$O$39)))</f>
        <v>0</v>
      </c>
      <c r="L41" s="210">
        <f t="shared" ref="L41:P41" si="10">IF($F$40=0,0, $F$40 * (L39/SUM($K$39:$O$39)))</f>
        <v>0</v>
      </c>
      <c r="M41" s="210">
        <f t="shared" si="10"/>
        <v>0</v>
      </c>
      <c r="N41" s="210">
        <f t="shared" si="10"/>
        <v>0</v>
      </c>
      <c r="O41" s="210">
        <f t="shared" si="10"/>
        <v>0</v>
      </c>
      <c r="P41" s="210">
        <f t="shared" si="10"/>
        <v>0</v>
      </c>
    </row>
    <row r="42" spans="3:16" s="141" customFormat="1" ht="13.2" hidden="1" outlineLevel="2">
      <c r="C42" s="165"/>
      <c r="H42" s="172"/>
      <c r="J42" s="210"/>
      <c r="K42" s="210"/>
      <c r="L42" s="210"/>
      <c r="M42" s="210"/>
      <c r="N42" s="210"/>
      <c r="O42" s="210"/>
      <c r="P42" s="210"/>
    </row>
    <row r="43" spans="3:16" s="141" customFormat="1" ht="13.2" hidden="1" outlineLevel="2">
      <c r="C43" s="165"/>
      <c r="D43" s="165" t="s">
        <v>954</v>
      </c>
      <c r="H43" s="172"/>
      <c r="J43" s="210"/>
      <c r="K43" s="210"/>
      <c r="L43" s="210"/>
      <c r="M43" s="210"/>
      <c r="N43" s="210"/>
      <c r="O43" s="210"/>
      <c r="P43" s="210"/>
    </row>
    <row r="44" spans="3:16" s="141" customFormat="1" ht="13.2" hidden="1" outlineLevel="2">
      <c r="C44" s="165"/>
      <c r="D44" s="165"/>
      <c r="E44" s="199" t="str">
        <f xml:space="preserve"> InpActive!E$288</f>
        <v>Financing cost index</v>
      </c>
      <c r="F44" s="206">
        <f xml:space="preserve"> InpActive!F$288</f>
        <v>0</v>
      </c>
      <c r="G44" s="199" t="str">
        <f xml:space="preserve"> InpActive!G$288</f>
        <v>Index</v>
      </c>
      <c r="H44" s="206">
        <f xml:space="preserve"> InpActive!H$288</f>
        <v>0</v>
      </c>
      <c r="I44" s="206">
        <f xml:space="preserve"> InpActive!I$288</f>
        <v>0</v>
      </c>
      <c r="J44" s="206">
        <f xml:space="preserve"> InpActive!J$288</f>
        <v>0</v>
      </c>
      <c r="K44" s="206">
        <f xml:space="preserve"> InpActive!K$288</f>
        <v>4</v>
      </c>
      <c r="L44" s="206">
        <f xml:space="preserve"> InpActive!L$288</f>
        <v>3</v>
      </c>
      <c r="M44" s="206">
        <f xml:space="preserve"> InpActive!M$288</f>
        <v>2</v>
      </c>
      <c r="N44" s="206">
        <f xml:space="preserve"> InpActive!N$288</f>
        <v>1</v>
      </c>
      <c r="O44" s="206">
        <f xml:space="preserve"> InpActive!O$288</f>
        <v>0</v>
      </c>
      <c r="P44" s="206">
        <f xml:space="preserve"> InpActive!P$288</f>
        <v>0</v>
      </c>
    </row>
    <row r="45" spans="3:16" s="141" customFormat="1" ht="13.2" hidden="1" outlineLevel="2">
      <c r="C45" s="165"/>
      <c r="D45" s="165"/>
      <c r="E45" s="199" t="str">
        <f xml:space="preserve"> InpActive!E$290</f>
        <v>Real WACC CPIH Deflated - WR</v>
      </c>
      <c r="F45" s="205">
        <f xml:space="preserve"> InpActive!F$290</f>
        <v>2.92E-2</v>
      </c>
      <c r="G45" s="199" t="str">
        <f xml:space="preserve"> InpActive!G$290</f>
        <v>%</v>
      </c>
      <c r="H45" s="199"/>
      <c r="I45" s="199"/>
      <c r="J45" s="199"/>
      <c r="K45" s="199"/>
      <c r="L45" s="199"/>
      <c r="M45" s="199"/>
      <c r="N45" s="199"/>
      <c r="O45" s="199"/>
      <c r="P45" s="199"/>
    </row>
    <row r="46" spans="3:16" s="141" customFormat="1" ht="13.2" hidden="1" outlineLevel="2">
      <c r="C46" s="165"/>
      <c r="D46" s="165"/>
      <c r="E46" s="200" t="s">
        <v>722</v>
      </c>
      <c r="F46" s="200"/>
      <c r="G46" s="200" t="s">
        <v>723</v>
      </c>
      <c r="H46" s="200"/>
      <c r="I46" s="200"/>
      <c r="J46" s="201">
        <f t="shared" ref="J46:P46" si="11">(1+$F45) ^ J44</f>
        <v>1</v>
      </c>
      <c r="K46" s="201">
        <f t="shared" ref="K46" si="12">(1+$F45) ^ K44</f>
        <v>1.122016155346969</v>
      </c>
      <c r="L46" s="201">
        <f t="shared" si="11"/>
        <v>1.0901828170879997</v>
      </c>
      <c r="M46" s="201">
        <f t="shared" si="11"/>
        <v>1.0592526399999997</v>
      </c>
      <c r="N46" s="201">
        <f t="shared" si="11"/>
        <v>1.0291999999999999</v>
      </c>
      <c r="O46" s="201">
        <f t="shared" si="11"/>
        <v>1</v>
      </c>
      <c r="P46" s="201">
        <f t="shared" si="11"/>
        <v>1</v>
      </c>
    </row>
    <row r="47" spans="3:16" s="141" customFormat="1" ht="13.2" hidden="1" outlineLevel="2">
      <c r="C47" s="165"/>
      <c r="D47" s="165"/>
      <c r="H47" s="172"/>
      <c r="J47" s="210"/>
      <c r="K47" s="210"/>
      <c r="L47" s="210"/>
      <c r="M47" s="210"/>
      <c r="N47" s="210"/>
      <c r="O47" s="210"/>
      <c r="P47" s="210"/>
    </row>
    <row r="48" spans="3:16" s="141" customFormat="1" ht="13.2" hidden="1" outlineLevel="2">
      <c r="C48" s="165"/>
      <c r="E48" s="141" t="str">
        <f t="shared" ref="E48:P48" si="13" xml:space="preserve"> E$41</f>
        <v>Apportioned variance to GRE - WR - real</v>
      </c>
      <c r="F48" s="141">
        <f t="shared" si="13"/>
        <v>0</v>
      </c>
      <c r="G48" s="141" t="str">
        <f t="shared" si="13"/>
        <v>£m</v>
      </c>
      <c r="H48" s="141">
        <f t="shared" si="13"/>
        <v>0</v>
      </c>
      <c r="I48" s="141">
        <f t="shared" si="13"/>
        <v>0</v>
      </c>
      <c r="J48" s="141">
        <f t="shared" si="13"/>
        <v>0</v>
      </c>
      <c r="K48" s="141">
        <f t="shared" si="13"/>
        <v>0</v>
      </c>
      <c r="L48" s="141">
        <f t="shared" si="13"/>
        <v>0</v>
      </c>
      <c r="M48" s="172">
        <f t="shared" si="13"/>
        <v>0</v>
      </c>
      <c r="N48" s="141">
        <f t="shared" si="13"/>
        <v>0</v>
      </c>
      <c r="O48" s="141">
        <f t="shared" si="13"/>
        <v>0</v>
      </c>
      <c r="P48" s="141">
        <f t="shared" si="13"/>
        <v>0</v>
      </c>
    </row>
    <row r="49" spans="1:16" s="141" customFormat="1" ht="13.2" hidden="1" outlineLevel="2">
      <c r="C49" s="165"/>
      <c r="E49" s="210" t="str">
        <f t="shared" ref="E49:P49" si="14" xml:space="preserve"> E$46</f>
        <v>Time value of money factor - WR</v>
      </c>
      <c r="F49" s="210">
        <f t="shared" si="14"/>
        <v>0</v>
      </c>
      <c r="G49" s="210" t="str">
        <f t="shared" si="14"/>
        <v>Factor</v>
      </c>
      <c r="H49" s="210">
        <f t="shared" si="14"/>
        <v>0</v>
      </c>
      <c r="I49" s="210">
        <f t="shared" si="14"/>
        <v>0</v>
      </c>
      <c r="J49" s="210">
        <f t="shared" si="14"/>
        <v>1</v>
      </c>
      <c r="K49" s="210">
        <f t="shared" si="14"/>
        <v>1.122016155346969</v>
      </c>
      <c r="L49" s="210">
        <f t="shared" si="14"/>
        <v>1.0901828170879997</v>
      </c>
      <c r="M49" s="210">
        <f t="shared" si="14"/>
        <v>1.0592526399999997</v>
      </c>
      <c r="N49" s="210">
        <f t="shared" si="14"/>
        <v>1.0291999999999999</v>
      </c>
      <c r="O49" s="210">
        <f t="shared" si="14"/>
        <v>1</v>
      </c>
      <c r="P49" s="210">
        <f t="shared" si="14"/>
        <v>1</v>
      </c>
    </row>
    <row r="50" spans="1:16" s="141" customFormat="1" ht="13.2" hidden="1" outlineLevel="2">
      <c r="C50" s="165"/>
      <c r="E50" s="141" t="s">
        <v>955</v>
      </c>
      <c r="F50" s="172"/>
      <c r="G50" s="141" t="s">
        <v>147</v>
      </c>
      <c r="H50" s="172">
        <f xml:space="preserve"> SUM(J50:P50)</f>
        <v>0</v>
      </c>
      <c r="J50" s="141">
        <f xml:space="preserve"> J48 * J49</f>
        <v>0</v>
      </c>
      <c r="K50" s="141">
        <f xml:space="preserve"> K48 * K49</f>
        <v>0</v>
      </c>
      <c r="L50" s="172">
        <f t="shared" ref="L50:P50" si="15" xml:space="preserve"> L48 * L49</f>
        <v>0</v>
      </c>
      <c r="M50" s="172">
        <f t="shared" si="15"/>
        <v>0</v>
      </c>
      <c r="N50" s="172">
        <f t="shared" si="15"/>
        <v>0</v>
      </c>
      <c r="O50" s="172">
        <f t="shared" si="15"/>
        <v>0</v>
      </c>
      <c r="P50" s="172">
        <f t="shared" si="15"/>
        <v>0</v>
      </c>
    </row>
    <row r="51" spans="1:16" s="141" customFormat="1" ht="13.2" hidden="1" outlineLevel="2">
      <c r="C51" s="165"/>
      <c r="E51" s="141" t="s">
        <v>956</v>
      </c>
      <c r="F51" s="172">
        <f xml:space="preserve"> $H50</f>
        <v>0</v>
      </c>
      <c r="G51" s="143" t="s">
        <v>147</v>
      </c>
    </row>
    <row r="52" spans="1:16" s="141" customFormat="1" ht="13.2" hidden="1" outlineLevel="2">
      <c r="C52" s="165"/>
      <c r="F52" s="172"/>
      <c r="G52" s="143"/>
    </row>
    <row r="53" spans="1:16" s="141" customFormat="1" ht="13.2" hidden="1" outlineLevel="2">
      <c r="D53" s="165" t="s">
        <v>957</v>
      </c>
    </row>
    <row r="54" spans="1:16" s="141" customFormat="1" ht="13.2" hidden="1" outlineLevel="2">
      <c r="D54" s="165"/>
      <c r="E54" s="143"/>
      <c r="F54" s="143"/>
      <c r="G54" s="143"/>
    </row>
    <row r="55" spans="1:16" s="141" customFormat="1" ht="13.2" hidden="1" outlineLevel="2">
      <c r="E55" s="141" t="str">
        <f xml:space="preserve"> E$51</f>
        <v>Total variance to green recovery expenditure - WR - real</v>
      </c>
      <c r="F55" s="210">
        <f xml:space="preserve"> F$51</f>
        <v>0</v>
      </c>
      <c r="G55" s="141" t="str">
        <f xml:space="preserve"> G$51</f>
        <v>£m</v>
      </c>
    </row>
    <row r="56" spans="1:16" s="141" customFormat="1" ht="13.2" hidden="1" outlineLevel="2">
      <c r="E56" s="214" t="str">
        <f>E$21</f>
        <v xml:space="preserve">Active Sharing Rate - Green Recovery Underperformance Rate </v>
      </c>
      <c r="F56" s="292">
        <f t="shared" ref="F56:G56" si="16">F$21</f>
        <v>0.75</v>
      </c>
      <c r="G56" s="214" t="str">
        <f t="shared" si="16"/>
        <v>%</v>
      </c>
    </row>
    <row r="57" spans="1:16" s="141" customFormat="1" ht="13.2" hidden="1" outlineLevel="2">
      <c r="E57" s="280" t="s">
        <v>958</v>
      </c>
      <c r="F57" s="286">
        <f xml:space="preserve"> F55 * (1-F56)</f>
        <v>0</v>
      </c>
      <c r="G57" s="280" t="s">
        <v>147</v>
      </c>
    </row>
    <row r="58" spans="1:16" s="141" customFormat="1" ht="13.2" hidden="1" outlineLevel="2">
      <c r="E58" s="280"/>
      <c r="F58" s="286"/>
      <c r="G58" s="280"/>
    </row>
    <row r="59" spans="1:16"/>
    <row r="60" spans="1:16" s="162" customFormat="1" ht="13.2" collapsed="1">
      <c r="A60" s="166" t="s">
        <v>747</v>
      </c>
      <c r="B60" s="153"/>
      <c r="C60" s="153"/>
      <c r="D60" s="154"/>
      <c r="E60" s="155"/>
      <c r="F60" s="156"/>
      <c r="G60" s="156"/>
      <c r="H60" s="156"/>
      <c r="I60" s="157"/>
      <c r="J60" s="157"/>
      <c r="K60" s="157"/>
      <c r="L60" s="157"/>
      <c r="M60" s="157"/>
      <c r="N60" s="157"/>
      <c r="O60" s="157"/>
      <c r="P60" s="157"/>
    </row>
    <row r="61" spans="1:16" s="141" customFormat="1" ht="13.2" hidden="1" outlineLevel="2">
      <c r="C61" s="165"/>
    </row>
    <row r="62" spans="1:16" s="141" customFormat="1" ht="13.2" hidden="1" outlineLevel="2">
      <c r="C62" s="165"/>
      <c r="E62" s="186" t="str">
        <f>InpActive!E$202</f>
        <v>Actual Green Recovery Expenditure - WN - nominal</v>
      </c>
      <c r="F62" s="186">
        <f>InpActive!F$202</f>
        <v>0</v>
      </c>
      <c r="G62" s="186" t="str">
        <f>InpActive!G$202</f>
        <v>£m</v>
      </c>
      <c r="H62" s="186">
        <f>InpActive!H$202</f>
        <v>0</v>
      </c>
      <c r="I62" s="186">
        <f>InpActive!I$202</f>
        <v>0</v>
      </c>
      <c r="J62" s="186">
        <f>InpActive!J$202</f>
        <v>0</v>
      </c>
      <c r="K62" s="186">
        <f>InpActive!K$202</f>
        <v>0</v>
      </c>
      <c r="L62" s="186">
        <f>InpActive!L$202</f>
        <v>0</v>
      </c>
      <c r="M62" s="186">
        <f>InpActive!M$202</f>
        <v>0</v>
      </c>
      <c r="N62" s="186">
        <f>InpActive!N$202</f>
        <v>0</v>
      </c>
      <c r="O62" s="186">
        <f>InpActive!O$202</f>
        <v>0</v>
      </c>
      <c r="P62" s="186">
        <f>InpActive!P$202</f>
        <v>0</v>
      </c>
    </row>
    <row r="63" spans="1:16" s="141" customFormat="1" ht="13.2" hidden="1" outlineLevel="2">
      <c r="C63" s="165"/>
      <c r="E63" s="160" t="str">
        <f>Index!E$43</f>
        <v>CPI(H): Fin year average - inflate from base year 2017-18 average - CALC</v>
      </c>
      <c r="F63" s="169">
        <f>Index!F$43</f>
        <v>0</v>
      </c>
      <c r="G63" s="160" t="str">
        <f>Index!G$43</f>
        <v>%</v>
      </c>
      <c r="H63" s="169">
        <f>Index!H$43</f>
        <v>0</v>
      </c>
      <c r="I63" s="169">
        <f>Index!I$43</f>
        <v>0</v>
      </c>
      <c r="J63" s="160">
        <f>Index!J$43</f>
        <v>1.0386214616983847</v>
      </c>
      <c r="K63" s="160">
        <f>Index!K$43</f>
        <v>1.0469374700143934</v>
      </c>
      <c r="L63" s="160">
        <f>Index!L$43</f>
        <v>1.0853990084759317</v>
      </c>
      <c r="M63" s="160">
        <f>Index!M$43</f>
        <v>1.1806332960179113</v>
      </c>
      <c r="N63" s="160">
        <f>Index!N$43</f>
        <v>1.2448259742276786</v>
      </c>
      <c r="O63" s="160">
        <f>Index!O$43</f>
        <v>1.2861826323364782</v>
      </c>
      <c r="P63" s="160">
        <f>Index!P$43</f>
        <v>1.2828506663883961</v>
      </c>
    </row>
    <row r="64" spans="1:16" s="141" customFormat="1" ht="13.2" hidden="1" outlineLevel="2">
      <c r="C64" s="165"/>
      <c r="E64" s="141" t="s">
        <v>959</v>
      </c>
      <c r="G64" s="141" t="s">
        <v>147</v>
      </c>
      <c r="H64" s="173">
        <f xml:space="preserve"> SUM(J64:P64)</f>
        <v>0</v>
      </c>
      <c r="J64" s="173">
        <f xml:space="preserve"> J62 / J63</f>
        <v>0</v>
      </c>
      <c r="K64" s="173">
        <f xml:space="preserve"> K62 / K63</f>
        <v>0</v>
      </c>
      <c r="L64" s="173">
        <f t="shared" ref="L64:P64" si="17" xml:space="preserve"> L62 / L63</f>
        <v>0</v>
      </c>
      <c r="M64" s="173">
        <f t="shared" si="17"/>
        <v>0</v>
      </c>
      <c r="N64" s="173">
        <f t="shared" si="17"/>
        <v>0</v>
      </c>
      <c r="O64" s="173">
        <f t="shared" si="17"/>
        <v>0</v>
      </c>
      <c r="P64" s="173">
        <f t="shared" si="17"/>
        <v>0</v>
      </c>
    </row>
    <row r="65" spans="3:16" s="141" customFormat="1" ht="13.2" hidden="1" outlineLevel="2">
      <c r="C65" s="165"/>
    </row>
    <row r="66" spans="3:16" s="141" customFormat="1" ht="13.2" hidden="1" outlineLevel="2">
      <c r="C66" s="165"/>
      <c r="E66" s="214" t="str">
        <f>E64</f>
        <v>Actual Green Recovery Expenditure - WN - real</v>
      </c>
      <c r="F66" s="214">
        <f t="shared" ref="F66:P66" si="18">F64</f>
        <v>0</v>
      </c>
      <c r="G66" s="214" t="str">
        <f t="shared" si="18"/>
        <v>£m</v>
      </c>
      <c r="H66" s="214">
        <f t="shared" si="18"/>
        <v>0</v>
      </c>
      <c r="I66" s="214">
        <f t="shared" si="18"/>
        <v>0</v>
      </c>
      <c r="J66" s="214">
        <f t="shared" si="18"/>
        <v>0</v>
      </c>
      <c r="K66" s="214">
        <f t="shared" ref="K66" si="19">K64</f>
        <v>0</v>
      </c>
      <c r="L66" s="214">
        <f t="shared" si="18"/>
        <v>0</v>
      </c>
      <c r="M66" s="214">
        <f t="shared" si="18"/>
        <v>0</v>
      </c>
      <c r="N66" s="214">
        <f t="shared" si="18"/>
        <v>0</v>
      </c>
      <c r="O66" s="214">
        <f t="shared" si="18"/>
        <v>0</v>
      </c>
      <c r="P66" s="214">
        <f t="shared" si="18"/>
        <v>0</v>
      </c>
    </row>
    <row r="67" spans="3:16" s="141" customFormat="1" ht="13.2" hidden="1" outlineLevel="2">
      <c r="C67" s="165"/>
      <c r="E67" s="169" t="str">
        <f>Time!E$54</f>
        <v>Forecast Period Flag</v>
      </c>
      <c r="F67" s="169">
        <f>Time!F$54</f>
        <v>0</v>
      </c>
      <c r="G67" s="169" t="str">
        <f>Time!G$54</f>
        <v>flag</v>
      </c>
      <c r="H67" s="169">
        <f>Time!H$54</f>
        <v>5</v>
      </c>
      <c r="I67" s="169">
        <f>Time!I$54</f>
        <v>0</v>
      </c>
      <c r="J67" s="169">
        <f>Time!J$54</f>
        <v>0</v>
      </c>
      <c r="K67" s="169">
        <f>Time!K$54</f>
        <v>1</v>
      </c>
      <c r="L67" s="169">
        <f>Time!L$54</f>
        <v>1</v>
      </c>
      <c r="M67" s="169">
        <f>Time!M$54</f>
        <v>1</v>
      </c>
      <c r="N67" s="169">
        <f>Time!N$54</f>
        <v>1</v>
      </c>
      <c r="O67" s="169">
        <f>Time!O$54</f>
        <v>1</v>
      </c>
      <c r="P67" s="169">
        <f>Time!P$54</f>
        <v>0</v>
      </c>
    </row>
    <row r="68" spans="3:16" s="141" customFormat="1" ht="13.5" hidden="1" customHeight="1" outlineLevel="2">
      <c r="C68" s="165"/>
      <c r="E68" s="214" t="s">
        <v>960</v>
      </c>
      <c r="G68" s="141" t="s">
        <v>147</v>
      </c>
      <c r="H68" s="172">
        <f xml:space="preserve"> SUM(J68:P68)</f>
        <v>0</v>
      </c>
      <c r="J68" s="168">
        <f t="shared" ref="J68:P68" si="20" xml:space="preserve"> J66 * J67</f>
        <v>0</v>
      </c>
      <c r="K68" s="168">
        <f t="shared" ref="K68" si="21" xml:space="preserve"> K66 * K67</f>
        <v>0</v>
      </c>
      <c r="L68" s="168">
        <f t="shared" si="20"/>
        <v>0</v>
      </c>
      <c r="M68" s="168">
        <f t="shared" si="20"/>
        <v>0</v>
      </c>
      <c r="N68" s="168">
        <f t="shared" si="20"/>
        <v>0</v>
      </c>
      <c r="O68" s="168">
        <f t="shared" si="20"/>
        <v>0</v>
      </c>
      <c r="P68" s="168">
        <f t="shared" si="20"/>
        <v>0</v>
      </c>
    </row>
    <row r="69" spans="3:16" s="141" customFormat="1" ht="13.2" hidden="1" outlineLevel="2">
      <c r="C69" s="165"/>
      <c r="H69" s="172"/>
      <c r="J69" s="210"/>
      <c r="K69" s="210"/>
      <c r="L69" s="210"/>
      <c r="M69" s="210"/>
      <c r="N69" s="210"/>
      <c r="O69" s="210"/>
      <c r="P69" s="210"/>
    </row>
    <row r="70" spans="3:16" s="141" customFormat="1" ht="13.2" hidden="1" outlineLevel="2">
      <c r="C70" s="165"/>
      <c r="D70" s="165" t="s">
        <v>951</v>
      </c>
      <c r="H70" s="172"/>
      <c r="J70" s="210"/>
      <c r="K70" s="210"/>
      <c r="L70" s="210"/>
      <c r="M70" s="210"/>
      <c r="N70" s="210"/>
      <c r="O70" s="210"/>
      <c r="P70" s="210"/>
    </row>
    <row r="71" spans="3:16" s="141" customFormat="1" ht="13.2" hidden="1" outlineLevel="2">
      <c r="C71" s="165"/>
      <c r="E71" s="214" t="str">
        <f t="shared" ref="E71:P71" si="22" xml:space="preserve"> E$68</f>
        <v>Actual Green Recovery Expenditure for cost sharing  - WN - real</v>
      </c>
      <c r="F71" s="214">
        <f t="shared" si="22"/>
        <v>0</v>
      </c>
      <c r="G71" s="214" t="str">
        <f t="shared" si="22"/>
        <v>£m</v>
      </c>
      <c r="H71" s="214">
        <f t="shared" si="22"/>
        <v>0</v>
      </c>
      <c r="I71" s="214">
        <f t="shared" si="22"/>
        <v>0</v>
      </c>
      <c r="J71" s="214">
        <f t="shared" si="22"/>
        <v>0</v>
      </c>
      <c r="K71" s="214">
        <f t="shared" si="22"/>
        <v>0</v>
      </c>
      <c r="L71" s="214">
        <f t="shared" si="22"/>
        <v>0</v>
      </c>
      <c r="M71" s="214">
        <f t="shared" si="22"/>
        <v>0</v>
      </c>
      <c r="N71" s="214">
        <f t="shared" si="22"/>
        <v>0</v>
      </c>
      <c r="O71" s="214">
        <f t="shared" si="22"/>
        <v>0</v>
      </c>
      <c r="P71" s="214">
        <f t="shared" si="22"/>
        <v>0</v>
      </c>
    </row>
    <row r="72" spans="3:16" s="141" customFormat="1" ht="13.2" hidden="1" outlineLevel="2">
      <c r="C72" s="165"/>
      <c r="E72" s="186" t="str">
        <f>InpActive!E$203</f>
        <v>Total adjusted cost allowance - WN - real</v>
      </c>
      <c r="F72" s="186">
        <f>InpActive!F$203</f>
        <v>0</v>
      </c>
      <c r="G72" s="186" t="str">
        <f>InpActive!G$203</f>
        <v>£m</v>
      </c>
      <c r="H72" s="186">
        <f>InpActive!H$203</f>
        <v>0</v>
      </c>
      <c r="I72" s="186">
        <f>InpActive!I$203</f>
        <v>0</v>
      </c>
      <c r="J72" s="186">
        <f>InpActive!J$203</f>
        <v>0</v>
      </c>
      <c r="K72" s="186">
        <f>InpActive!K$203</f>
        <v>0</v>
      </c>
      <c r="L72" s="186">
        <f>InpActive!L$203</f>
        <v>0</v>
      </c>
      <c r="M72" s="186">
        <f>InpActive!M$203</f>
        <v>0</v>
      </c>
      <c r="N72" s="186">
        <f>InpActive!N$203</f>
        <v>0</v>
      </c>
      <c r="O72" s="186">
        <f>InpActive!O$203</f>
        <v>0</v>
      </c>
      <c r="P72" s="186">
        <f>InpActive!P$203</f>
        <v>0</v>
      </c>
    </row>
    <row r="73" spans="3:16" s="141" customFormat="1" ht="13.2" hidden="1" outlineLevel="2">
      <c r="C73" s="165"/>
      <c r="E73" s="143" t="s">
        <v>961</v>
      </c>
      <c r="F73" s="172">
        <f xml:space="preserve"> H71 - H72</f>
        <v>0</v>
      </c>
      <c r="G73" s="141" t="s">
        <v>147</v>
      </c>
      <c r="H73" s="172">
        <f xml:space="preserve"> SUM(J73:O73)</f>
        <v>0</v>
      </c>
      <c r="J73" s="210"/>
      <c r="K73" s="210"/>
      <c r="L73" s="210"/>
      <c r="M73" s="210"/>
      <c r="N73" s="210"/>
      <c r="O73" s="210"/>
      <c r="P73" s="210"/>
    </row>
    <row r="74" spans="3:16" s="141" customFormat="1" ht="13.2" hidden="1" outlineLevel="2">
      <c r="C74" s="165"/>
      <c r="E74" s="143"/>
      <c r="F74" s="172"/>
      <c r="H74" s="172"/>
      <c r="J74" s="210"/>
      <c r="K74" s="210"/>
      <c r="L74" s="210"/>
      <c r="M74" s="210"/>
      <c r="N74" s="210"/>
      <c r="O74" s="210"/>
      <c r="P74" s="210"/>
    </row>
    <row r="75" spans="3:16" s="141" customFormat="1" ht="13.2" hidden="1" outlineLevel="2">
      <c r="C75" s="165"/>
      <c r="E75" s="214" t="str">
        <f t="shared" ref="E75:P75" si="23" xml:space="preserve"> E$68</f>
        <v>Actual Green Recovery Expenditure for cost sharing  - WN - real</v>
      </c>
      <c r="F75" s="214">
        <f t="shared" si="23"/>
        <v>0</v>
      </c>
      <c r="G75" s="214" t="str">
        <f t="shared" si="23"/>
        <v>£m</v>
      </c>
      <c r="H75" s="214">
        <f t="shared" si="23"/>
        <v>0</v>
      </c>
      <c r="I75" s="214">
        <f t="shared" si="23"/>
        <v>0</v>
      </c>
      <c r="J75" s="214">
        <f t="shared" si="23"/>
        <v>0</v>
      </c>
      <c r="K75" s="214">
        <f t="shared" si="23"/>
        <v>0</v>
      </c>
      <c r="L75" s="214">
        <f t="shared" si="23"/>
        <v>0</v>
      </c>
      <c r="M75" s="214">
        <f t="shared" si="23"/>
        <v>0</v>
      </c>
      <c r="N75" s="214">
        <f t="shared" si="23"/>
        <v>0</v>
      </c>
      <c r="O75" s="214">
        <f t="shared" si="23"/>
        <v>0</v>
      </c>
      <c r="P75" s="214">
        <f t="shared" si="23"/>
        <v>0</v>
      </c>
    </row>
    <row r="76" spans="3:16" s="141" customFormat="1" ht="13.2" hidden="1" outlineLevel="2">
      <c r="C76" s="165"/>
      <c r="E76" s="143" t="str">
        <f>E73</f>
        <v>Variance to green recovery expenditure - WN - real</v>
      </c>
      <c r="F76" s="172">
        <f t="shared" ref="F76:G76" si="24">F73</f>
        <v>0</v>
      </c>
      <c r="G76" s="141" t="str">
        <f t="shared" si="24"/>
        <v>£m</v>
      </c>
      <c r="H76" s="172"/>
      <c r="J76" s="210"/>
      <c r="K76" s="210"/>
      <c r="L76" s="210"/>
      <c r="M76" s="210"/>
      <c r="N76" s="210"/>
      <c r="O76" s="210"/>
      <c r="P76" s="210"/>
    </row>
    <row r="77" spans="3:16" s="141" customFormat="1" ht="13.2" hidden="1" outlineLevel="2">
      <c r="C77" s="165"/>
      <c r="E77" s="143" t="s">
        <v>962</v>
      </c>
      <c r="F77" s="172"/>
      <c r="G77" s="141" t="s">
        <v>147</v>
      </c>
      <c r="H77" s="172">
        <f xml:space="preserve"> SUM(J77:O77)</f>
        <v>0</v>
      </c>
      <c r="J77" s="210">
        <f t="shared" ref="J77:P77" si="25">IF($F$76 = 0, 0, $F$76*(J75/SUM($K$75:$O$75)))</f>
        <v>0</v>
      </c>
      <c r="K77" s="210">
        <f t="shared" si="25"/>
        <v>0</v>
      </c>
      <c r="L77" s="210">
        <f t="shared" si="25"/>
        <v>0</v>
      </c>
      <c r="M77" s="210">
        <f t="shared" si="25"/>
        <v>0</v>
      </c>
      <c r="N77" s="210">
        <f t="shared" si="25"/>
        <v>0</v>
      </c>
      <c r="O77" s="210">
        <f t="shared" si="25"/>
        <v>0</v>
      </c>
      <c r="P77" s="210">
        <f t="shared" si="25"/>
        <v>0</v>
      </c>
    </row>
    <row r="78" spans="3:16" s="141" customFormat="1" ht="13.2" hidden="1" outlineLevel="2">
      <c r="C78" s="165"/>
      <c r="H78" s="172"/>
      <c r="J78" s="210"/>
      <c r="K78" s="210"/>
      <c r="L78" s="210"/>
      <c r="M78" s="210"/>
      <c r="N78" s="210"/>
      <c r="O78" s="210"/>
      <c r="P78" s="210"/>
    </row>
    <row r="79" spans="3:16" s="141" customFormat="1" ht="13.2" hidden="1" outlineLevel="2">
      <c r="C79" s="165"/>
      <c r="D79" s="165" t="s">
        <v>954</v>
      </c>
      <c r="H79" s="172"/>
      <c r="J79" s="210"/>
      <c r="K79" s="210"/>
      <c r="L79" s="210"/>
      <c r="M79" s="210"/>
      <c r="N79" s="210"/>
      <c r="O79" s="210"/>
      <c r="P79" s="210"/>
    </row>
    <row r="80" spans="3:16" s="141" customFormat="1" ht="13.2" hidden="1" outlineLevel="2">
      <c r="C80" s="165"/>
      <c r="D80" s="165"/>
      <c r="E80" s="199" t="str">
        <f xml:space="preserve"> InpActive!E$288</f>
        <v>Financing cost index</v>
      </c>
      <c r="F80" s="206">
        <f xml:space="preserve"> InpActive!F$288</f>
        <v>0</v>
      </c>
      <c r="G80" s="199" t="str">
        <f xml:space="preserve"> InpActive!G$288</f>
        <v>Index</v>
      </c>
      <c r="H80" s="206">
        <f xml:space="preserve"> InpActive!H$288</f>
        <v>0</v>
      </c>
      <c r="I80" s="206">
        <f xml:space="preserve"> InpActive!I$288</f>
        <v>0</v>
      </c>
      <c r="J80" s="206">
        <f xml:space="preserve"> InpActive!J$288</f>
        <v>0</v>
      </c>
      <c r="K80" s="206">
        <f xml:space="preserve"> InpActive!K$288</f>
        <v>4</v>
      </c>
      <c r="L80" s="206">
        <f xml:space="preserve"> InpActive!L$288</f>
        <v>3</v>
      </c>
      <c r="M80" s="206">
        <f xml:space="preserve"> InpActive!M$288</f>
        <v>2</v>
      </c>
      <c r="N80" s="206">
        <f xml:space="preserve"> InpActive!N$288</f>
        <v>1</v>
      </c>
      <c r="O80" s="206">
        <f xml:space="preserve"> InpActive!O$288</f>
        <v>0</v>
      </c>
      <c r="P80" s="206">
        <f xml:space="preserve"> InpActive!P$288</f>
        <v>0</v>
      </c>
    </row>
    <row r="81" spans="1:16" s="141" customFormat="1" ht="13.2" hidden="1" outlineLevel="2">
      <c r="C81" s="165"/>
      <c r="D81" s="165"/>
      <c r="E81" s="199" t="str">
        <f xml:space="preserve"> InpActive!E$291</f>
        <v>Real WACC CPIH Deflated - WN</v>
      </c>
      <c r="F81" s="205">
        <f xml:space="preserve"> InpActive!F$291</f>
        <v>2.92E-2</v>
      </c>
      <c r="G81" s="199" t="str">
        <f xml:space="preserve"> InpActive!G$291</f>
        <v>%</v>
      </c>
      <c r="H81" s="199"/>
      <c r="I81" s="199"/>
      <c r="J81" s="199"/>
      <c r="K81" s="199"/>
      <c r="L81" s="199"/>
      <c r="M81" s="199"/>
      <c r="N81" s="199"/>
      <c r="O81" s="199"/>
      <c r="P81" s="199"/>
    </row>
    <row r="82" spans="1:16" s="143" customFormat="1" ht="13.2" hidden="1" outlineLevel="2">
      <c r="C82" s="289"/>
      <c r="D82" s="289"/>
      <c r="E82" s="200" t="s">
        <v>767</v>
      </c>
      <c r="F82" s="200"/>
      <c r="G82" s="200" t="s">
        <v>723</v>
      </c>
      <c r="H82" s="200"/>
      <c r="I82" s="200"/>
      <c r="J82" s="201">
        <f t="shared" ref="J82:P82" si="26">(1+$F81) ^ J80</f>
        <v>1</v>
      </c>
      <c r="K82" s="201">
        <f t="shared" ref="K82" si="27">(1+$F81) ^ K80</f>
        <v>1.122016155346969</v>
      </c>
      <c r="L82" s="201">
        <f t="shared" si="26"/>
        <v>1.0901828170879997</v>
      </c>
      <c r="M82" s="201">
        <f t="shared" si="26"/>
        <v>1.0592526399999997</v>
      </c>
      <c r="N82" s="201">
        <f t="shared" si="26"/>
        <v>1.0291999999999999</v>
      </c>
      <c r="O82" s="201">
        <f t="shared" si="26"/>
        <v>1</v>
      </c>
      <c r="P82" s="201">
        <f t="shared" si="26"/>
        <v>1</v>
      </c>
    </row>
    <row r="83" spans="1:16" s="141" customFormat="1" ht="13.2" hidden="1" outlineLevel="2">
      <c r="C83" s="165"/>
      <c r="D83" s="165"/>
      <c r="H83" s="172"/>
      <c r="J83" s="210"/>
      <c r="K83" s="210"/>
      <c r="L83" s="210"/>
      <c r="M83" s="210"/>
      <c r="N83" s="210"/>
      <c r="O83" s="210"/>
      <c r="P83" s="210"/>
    </row>
    <row r="84" spans="1:16" s="141" customFormat="1" ht="13.2" hidden="1" outlineLevel="2">
      <c r="C84" s="165"/>
      <c r="E84" s="210" t="str">
        <f t="shared" ref="E84:P84" si="28" xml:space="preserve"> E$77</f>
        <v>Apportioned variance to GRE - WN - real</v>
      </c>
      <c r="F84" s="210">
        <f t="shared" si="28"/>
        <v>0</v>
      </c>
      <c r="G84" s="210" t="str">
        <f t="shared" si="28"/>
        <v>£m</v>
      </c>
      <c r="H84" s="210">
        <f t="shared" si="28"/>
        <v>0</v>
      </c>
      <c r="I84" s="210">
        <f t="shared" si="28"/>
        <v>0</v>
      </c>
      <c r="J84" s="210">
        <f t="shared" si="28"/>
        <v>0</v>
      </c>
      <c r="K84" s="210">
        <f t="shared" si="28"/>
        <v>0</v>
      </c>
      <c r="L84" s="210">
        <f t="shared" si="28"/>
        <v>0</v>
      </c>
      <c r="M84" s="210">
        <f t="shared" si="28"/>
        <v>0</v>
      </c>
      <c r="N84" s="210">
        <f t="shared" si="28"/>
        <v>0</v>
      </c>
      <c r="O84" s="210">
        <f t="shared" si="28"/>
        <v>0</v>
      </c>
      <c r="P84" s="210">
        <f t="shared" si="28"/>
        <v>0</v>
      </c>
    </row>
    <row r="85" spans="1:16" s="141" customFormat="1" ht="13.2" hidden="1" outlineLevel="2">
      <c r="C85" s="165"/>
      <c r="E85" s="210" t="str">
        <f t="shared" ref="E85:P85" si="29" xml:space="preserve"> E$82</f>
        <v>Time value of money factor - WN</v>
      </c>
      <c r="F85" s="210">
        <f t="shared" si="29"/>
        <v>0</v>
      </c>
      <c r="G85" s="210" t="str">
        <f t="shared" si="29"/>
        <v>Factor</v>
      </c>
      <c r="H85" s="210">
        <f t="shared" si="29"/>
        <v>0</v>
      </c>
      <c r="I85" s="210">
        <f t="shared" si="29"/>
        <v>0</v>
      </c>
      <c r="J85" s="210">
        <f t="shared" si="29"/>
        <v>1</v>
      </c>
      <c r="K85" s="210">
        <f t="shared" si="29"/>
        <v>1.122016155346969</v>
      </c>
      <c r="L85" s="210">
        <f t="shared" si="29"/>
        <v>1.0901828170879997</v>
      </c>
      <c r="M85" s="210">
        <f t="shared" si="29"/>
        <v>1.0592526399999997</v>
      </c>
      <c r="N85" s="210">
        <f t="shared" si="29"/>
        <v>1.0291999999999999</v>
      </c>
      <c r="O85" s="210">
        <f t="shared" si="29"/>
        <v>1</v>
      </c>
      <c r="P85" s="210">
        <f t="shared" si="29"/>
        <v>1</v>
      </c>
    </row>
    <row r="86" spans="1:16" s="141" customFormat="1" ht="13.2" hidden="1" outlineLevel="2">
      <c r="C86" s="165"/>
      <c r="E86" s="141" t="s">
        <v>963</v>
      </c>
      <c r="F86" s="172"/>
      <c r="G86" s="141" t="s">
        <v>147</v>
      </c>
      <c r="H86" s="172">
        <f xml:space="preserve"> SUM(J86:P86)</f>
        <v>0</v>
      </c>
      <c r="J86" s="172">
        <f t="shared" ref="J86:P86" si="30" xml:space="preserve"> J84 * J85</f>
        <v>0</v>
      </c>
      <c r="K86" s="172">
        <f t="shared" ref="K86" si="31" xml:space="preserve"> K84 * K85</f>
        <v>0</v>
      </c>
      <c r="L86" s="172">
        <f t="shared" si="30"/>
        <v>0</v>
      </c>
      <c r="M86" s="172">
        <f xml:space="preserve"> M84 * M85</f>
        <v>0</v>
      </c>
      <c r="N86" s="172">
        <f t="shared" si="30"/>
        <v>0</v>
      </c>
      <c r="O86" s="172">
        <f t="shared" si="30"/>
        <v>0</v>
      </c>
      <c r="P86" s="172">
        <f t="shared" si="30"/>
        <v>0</v>
      </c>
    </row>
    <row r="87" spans="1:16" s="141" customFormat="1" ht="13.2" hidden="1" outlineLevel="2">
      <c r="C87" s="165"/>
      <c r="E87" s="141" t="s">
        <v>964</v>
      </c>
      <c r="F87" s="172">
        <f xml:space="preserve"> $H86</f>
        <v>0</v>
      </c>
      <c r="G87" s="143" t="s">
        <v>147</v>
      </c>
    </row>
    <row r="88" spans="1:16" s="141" customFormat="1" ht="13.2" hidden="1" outlineLevel="2">
      <c r="C88" s="165"/>
      <c r="F88" s="172"/>
      <c r="G88" s="143"/>
    </row>
    <row r="89" spans="1:16" s="141" customFormat="1" ht="13.2" hidden="1" outlineLevel="2">
      <c r="D89" s="165" t="s">
        <v>957</v>
      </c>
    </row>
    <row r="90" spans="1:16" s="141" customFormat="1" ht="13.2" hidden="1" outlineLevel="2">
      <c r="D90" s="165"/>
      <c r="E90" s="143"/>
      <c r="F90" s="143"/>
      <c r="G90" s="143"/>
    </row>
    <row r="91" spans="1:16" s="141" customFormat="1" ht="13.2" hidden="1" outlineLevel="2">
      <c r="E91" s="141" t="str">
        <f xml:space="preserve"> E$87</f>
        <v>Total variance to green recovery expenditure - WN - real</v>
      </c>
      <c r="F91" s="163">
        <f t="shared" ref="F91:G91" si="32" xml:space="preserve"> F$87</f>
        <v>0</v>
      </c>
      <c r="G91" s="141" t="str">
        <f t="shared" si="32"/>
        <v>£m</v>
      </c>
    </row>
    <row r="92" spans="1:16" s="141" customFormat="1" ht="13.2" hidden="1" outlineLevel="2">
      <c r="E92" s="214" t="str">
        <f>E$21</f>
        <v xml:space="preserve">Active Sharing Rate - Green Recovery Underperformance Rate </v>
      </c>
      <c r="F92" s="292">
        <f t="shared" ref="F92:G92" si="33">F$21</f>
        <v>0.75</v>
      </c>
      <c r="G92" s="214" t="str">
        <f t="shared" si="33"/>
        <v>%</v>
      </c>
    </row>
    <row r="93" spans="1:16" s="141" customFormat="1" ht="13.2" hidden="1" outlineLevel="2">
      <c r="E93" s="280" t="s">
        <v>965</v>
      </c>
      <c r="F93" s="286">
        <f xml:space="preserve"> F91 * (1-F92)</f>
        <v>0</v>
      </c>
      <c r="G93" s="280" t="s">
        <v>147</v>
      </c>
    </row>
    <row r="94" spans="1:16"/>
    <row r="95" spans="1:16" s="162" customFormat="1" ht="13.2" collapsed="1">
      <c r="A95" s="166" t="s">
        <v>787</v>
      </c>
      <c r="B95" s="153"/>
      <c r="C95" s="153"/>
      <c r="D95" s="154"/>
      <c r="E95" s="155"/>
      <c r="F95" s="156"/>
      <c r="G95" s="156"/>
      <c r="H95" s="156"/>
      <c r="I95" s="157"/>
      <c r="J95" s="157"/>
      <c r="K95" s="157"/>
      <c r="L95" s="157"/>
      <c r="M95" s="157"/>
      <c r="N95" s="157"/>
      <c r="O95" s="157"/>
      <c r="P95" s="157"/>
    </row>
    <row r="96" spans="1:16" s="141" customFormat="1" ht="13.2" hidden="1" outlineLevel="2">
      <c r="C96" s="165"/>
    </row>
    <row r="97" spans="3:16" s="141" customFormat="1" ht="13.2" hidden="1" outlineLevel="2">
      <c r="C97" s="165"/>
      <c r="E97" s="186" t="str">
        <f>InpActive!E$207</f>
        <v>Actual Green Recovery Expenditure - WWN - nominal</v>
      </c>
      <c r="F97" s="186">
        <f>InpActive!F$207</f>
        <v>0</v>
      </c>
      <c r="G97" s="186" t="str">
        <f>InpActive!G$207</f>
        <v>£m</v>
      </c>
      <c r="H97" s="186">
        <f>InpActive!H$207</f>
        <v>0</v>
      </c>
      <c r="I97" s="186">
        <f>InpActive!I$207</f>
        <v>0</v>
      </c>
      <c r="J97" s="186">
        <f>InpActive!J$207</f>
        <v>0</v>
      </c>
      <c r="K97" s="186">
        <f>InpActive!K$207</f>
        <v>0</v>
      </c>
      <c r="L97" s="186">
        <f>InpActive!L$207</f>
        <v>0</v>
      </c>
      <c r="M97" s="186">
        <f>InpActive!M$207</f>
        <v>0</v>
      </c>
      <c r="N97" s="186">
        <f>InpActive!N$207</f>
        <v>0</v>
      </c>
      <c r="O97" s="186">
        <f>InpActive!O$207</f>
        <v>0</v>
      </c>
      <c r="P97" s="186">
        <f>InpActive!P$207</f>
        <v>0</v>
      </c>
    </row>
    <row r="98" spans="3:16" s="141" customFormat="1" ht="13.2" hidden="1" outlineLevel="2">
      <c r="C98" s="165"/>
      <c r="E98" s="160" t="str">
        <f>Index!E$43</f>
        <v>CPI(H): Fin year average - inflate from base year 2017-18 average - CALC</v>
      </c>
      <c r="F98" s="169">
        <f>Index!F$43</f>
        <v>0</v>
      </c>
      <c r="G98" s="160" t="str">
        <f>Index!G$43</f>
        <v>%</v>
      </c>
      <c r="H98" s="169">
        <f>Index!H$43</f>
        <v>0</v>
      </c>
      <c r="I98" s="169">
        <f>Index!I$43</f>
        <v>0</v>
      </c>
      <c r="J98" s="160">
        <f>Index!J$43</f>
        <v>1.0386214616983847</v>
      </c>
      <c r="K98" s="160">
        <f>Index!K$43</f>
        <v>1.0469374700143934</v>
      </c>
      <c r="L98" s="160">
        <f>Index!L$43</f>
        <v>1.0853990084759317</v>
      </c>
      <c r="M98" s="160">
        <f>Index!M$43</f>
        <v>1.1806332960179113</v>
      </c>
      <c r="N98" s="160">
        <f>Index!N$43</f>
        <v>1.2448259742276786</v>
      </c>
      <c r="O98" s="160">
        <f>Index!O$43</f>
        <v>1.2861826323364782</v>
      </c>
      <c r="P98" s="160">
        <f>Index!P$43</f>
        <v>1.2828506663883961</v>
      </c>
    </row>
    <row r="99" spans="3:16" s="141" customFormat="1" ht="13.2" hidden="1" outlineLevel="2">
      <c r="C99" s="165"/>
      <c r="E99" s="141" t="s">
        <v>966</v>
      </c>
      <c r="G99" s="141" t="s">
        <v>147</v>
      </c>
      <c r="H99" s="173">
        <f xml:space="preserve"> SUM(J99:P99)</f>
        <v>0</v>
      </c>
      <c r="J99" s="173">
        <f xml:space="preserve"> J97 / J98</f>
        <v>0</v>
      </c>
      <c r="K99" s="173">
        <f xml:space="preserve"> K97 / K98</f>
        <v>0</v>
      </c>
      <c r="L99" s="173">
        <f t="shared" ref="L99:P99" si="34" xml:space="preserve"> L97 / L98</f>
        <v>0</v>
      </c>
      <c r="M99" s="173">
        <f t="shared" si="34"/>
        <v>0</v>
      </c>
      <c r="N99" s="173">
        <f t="shared" si="34"/>
        <v>0</v>
      </c>
      <c r="O99" s="173">
        <f t="shared" si="34"/>
        <v>0</v>
      </c>
      <c r="P99" s="173">
        <f t="shared" si="34"/>
        <v>0</v>
      </c>
    </row>
    <row r="100" spans="3:16" s="141" customFormat="1" ht="13.2" hidden="1" outlineLevel="2">
      <c r="C100" s="165"/>
    </row>
    <row r="101" spans="3:16" s="141" customFormat="1" ht="13.2" hidden="1" outlineLevel="2">
      <c r="C101" s="165"/>
      <c r="E101" s="214" t="str">
        <f>E99</f>
        <v>Actual Green Recovery Expenditure - WWN - real</v>
      </c>
      <c r="F101" s="214">
        <f t="shared" ref="F101:P101" si="35">F99</f>
        <v>0</v>
      </c>
      <c r="G101" s="214" t="str">
        <f t="shared" si="35"/>
        <v>£m</v>
      </c>
      <c r="H101" s="214">
        <f t="shared" si="35"/>
        <v>0</v>
      </c>
      <c r="I101" s="214">
        <f t="shared" si="35"/>
        <v>0</v>
      </c>
      <c r="J101" s="214">
        <f t="shared" si="35"/>
        <v>0</v>
      </c>
      <c r="K101" s="214">
        <f t="shared" ref="K101" si="36">K99</f>
        <v>0</v>
      </c>
      <c r="L101" s="214">
        <f t="shared" si="35"/>
        <v>0</v>
      </c>
      <c r="M101" s="214">
        <f t="shared" si="35"/>
        <v>0</v>
      </c>
      <c r="N101" s="214">
        <f t="shared" si="35"/>
        <v>0</v>
      </c>
      <c r="O101" s="214">
        <f t="shared" si="35"/>
        <v>0</v>
      </c>
      <c r="P101" s="214">
        <f t="shared" si="35"/>
        <v>0</v>
      </c>
    </row>
    <row r="102" spans="3:16" s="141" customFormat="1" ht="13.2" hidden="1" outlineLevel="2">
      <c r="C102" s="165"/>
      <c r="E102" s="169" t="str">
        <f>Time!E$54</f>
        <v>Forecast Period Flag</v>
      </c>
      <c r="F102" s="169">
        <f>Time!F$54</f>
        <v>0</v>
      </c>
      <c r="G102" s="169" t="str">
        <f>Time!G$54</f>
        <v>flag</v>
      </c>
      <c r="H102" s="169">
        <f>Time!H$54</f>
        <v>5</v>
      </c>
      <c r="I102" s="169">
        <f>Time!I$54</f>
        <v>0</v>
      </c>
      <c r="J102" s="169">
        <f>Time!J$54</f>
        <v>0</v>
      </c>
      <c r="K102" s="169">
        <f>Time!K$54</f>
        <v>1</v>
      </c>
      <c r="L102" s="169">
        <f>Time!L$54</f>
        <v>1</v>
      </c>
      <c r="M102" s="169">
        <f>Time!M$54</f>
        <v>1</v>
      </c>
      <c r="N102" s="169">
        <f>Time!N$54</f>
        <v>1</v>
      </c>
      <c r="O102" s="169">
        <f>Time!O$54</f>
        <v>1</v>
      </c>
      <c r="P102" s="169">
        <f>Time!P$54</f>
        <v>0</v>
      </c>
    </row>
    <row r="103" spans="3:16" s="141" customFormat="1" ht="13.2" hidden="1" outlineLevel="2">
      <c r="C103" s="165"/>
      <c r="E103" s="214" t="s">
        <v>967</v>
      </c>
      <c r="G103" s="141" t="s">
        <v>147</v>
      </c>
      <c r="H103" s="172">
        <f xml:space="preserve"> SUM(J103:P103)</f>
        <v>0</v>
      </c>
      <c r="J103" s="168">
        <f t="shared" ref="J103:P103" si="37" xml:space="preserve"> J101 * J102</f>
        <v>0</v>
      </c>
      <c r="K103" s="168">
        <f t="shared" ref="K103" si="38" xml:space="preserve"> K101 * K102</f>
        <v>0</v>
      </c>
      <c r="L103" s="168">
        <f t="shared" si="37"/>
        <v>0</v>
      </c>
      <c r="M103" s="168">
        <f t="shared" si="37"/>
        <v>0</v>
      </c>
      <c r="N103" s="168">
        <f t="shared" si="37"/>
        <v>0</v>
      </c>
      <c r="O103" s="168">
        <f t="shared" si="37"/>
        <v>0</v>
      </c>
      <c r="P103" s="168">
        <f t="shared" si="37"/>
        <v>0</v>
      </c>
    </row>
    <row r="104" spans="3:16" s="141" customFormat="1" ht="13.2" hidden="1" outlineLevel="2">
      <c r="C104" s="165"/>
      <c r="H104" s="172"/>
      <c r="J104" s="210"/>
      <c r="K104" s="210"/>
      <c r="L104" s="210"/>
      <c r="M104" s="210"/>
      <c r="N104" s="210"/>
      <c r="O104" s="210"/>
      <c r="P104" s="210"/>
    </row>
    <row r="105" spans="3:16" s="141" customFormat="1" ht="13.2" hidden="1" outlineLevel="2">
      <c r="C105" s="165"/>
      <c r="D105" s="165" t="s">
        <v>951</v>
      </c>
      <c r="H105" s="172"/>
      <c r="J105" s="210"/>
      <c r="K105" s="210"/>
      <c r="L105" s="210"/>
      <c r="M105" s="210"/>
      <c r="N105" s="210"/>
      <c r="O105" s="210"/>
      <c r="P105" s="210"/>
    </row>
    <row r="106" spans="3:16" s="141" customFormat="1" ht="13.2" hidden="1" outlineLevel="2">
      <c r="C106" s="165"/>
      <c r="E106" s="214" t="str">
        <f t="shared" ref="E106:P106" si="39" xml:space="preserve"> E$103</f>
        <v>Actual Green Recovery Expenditure for cost sharing  - WWN - real</v>
      </c>
      <c r="F106" s="214">
        <f t="shared" si="39"/>
        <v>0</v>
      </c>
      <c r="G106" s="214" t="str">
        <f t="shared" si="39"/>
        <v>£m</v>
      </c>
      <c r="H106" s="214">
        <f t="shared" si="39"/>
        <v>0</v>
      </c>
      <c r="I106" s="214">
        <f t="shared" si="39"/>
        <v>0</v>
      </c>
      <c r="J106" s="214">
        <f t="shared" si="39"/>
        <v>0</v>
      </c>
      <c r="K106" s="214">
        <f t="shared" si="39"/>
        <v>0</v>
      </c>
      <c r="L106" s="214">
        <f t="shared" si="39"/>
        <v>0</v>
      </c>
      <c r="M106" s="214">
        <f t="shared" si="39"/>
        <v>0</v>
      </c>
      <c r="N106" s="214">
        <f t="shared" si="39"/>
        <v>0</v>
      </c>
      <c r="O106" s="214">
        <f t="shared" si="39"/>
        <v>0</v>
      </c>
      <c r="P106" s="214">
        <f t="shared" si="39"/>
        <v>0</v>
      </c>
    </row>
    <row r="107" spans="3:16" s="141" customFormat="1" ht="13.2" hidden="1" outlineLevel="2">
      <c r="C107" s="165"/>
      <c r="E107" s="186" t="str">
        <f>InpActive!E$208</f>
        <v>Total adjusted cost allowance - WWN - real</v>
      </c>
      <c r="F107" s="186">
        <f>InpActive!F$208</f>
        <v>0</v>
      </c>
      <c r="G107" s="186" t="str">
        <f>InpActive!G$208</f>
        <v>£m</v>
      </c>
      <c r="H107" s="186">
        <f>InpActive!H$208</f>
        <v>0</v>
      </c>
      <c r="I107" s="186">
        <f>InpActive!I$208</f>
        <v>0</v>
      </c>
      <c r="J107" s="186">
        <f>InpActive!J$208</f>
        <v>0</v>
      </c>
      <c r="K107" s="186">
        <f>InpActive!K$208</f>
        <v>0</v>
      </c>
      <c r="L107" s="186">
        <f>InpActive!L$208</f>
        <v>0</v>
      </c>
      <c r="M107" s="186">
        <f>InpActive!M$208</f>
        <v>0</v>
      </c>
      <c r="N107" s="186">
        <f>InpActive!N$208</f>
        <v>0</v>
      </c>
      <c r="O107" s="186">
        <f>InpActive!O$208</f>
        <v>0</v>
      </c>
      <c r="P107" s="186">
        <f>InpActive!P$208</f>
        <v>0</v>
      </c>
    </row>
    <row r="108" spans="3:16" s="141" customFormat="1" ht="13.2" hidden="1" outlineLevel="2">
      <c r="C108" s="165"/>
      <c r="E108" s="143" t="s">
        <v>968</v>
      </c>
      <c r="F108" s="172">
        <f xml:space="preserve"> H106 - H107</f>
        <v>0</v>
      </c>
      <c r="G108" s="141" t="s">
        <v>147</v>
      </c>
      <c r="H108" s="172"/>
      <c r="J108" s="210"/>
      <c r="K108" s="210"/>
      <c r="L108" s="210"/>
      <c r="M108" s="210"/>
      <c r="N108" s="210"/>
      <c r="O108" s="210"/>
      <c r="P108" s="210"/>
    </row>
    <row r="109" spans="3:16" s="141" customFormat="1" ht="13.2" hidden="1" outlineLevel="2">
      <c r="C109" s="165"/>
      <c r="E109" s="143"/>
      <c r="F109" s="172"/>
      <c r="H109" s="172"/>
      <c r="J109" s="210"/>
      <c r="K109" s="210"/>
      <c r="L109" s="210"/>
      <c r="M109" s="210"/>
      <c r="N109" s="210"/>
      <c r="O109" s="210"/>
      <c r="P109" s="210"/>
    </row>
    <row r="110" spans="3:16" s="141" customFormat="1" ht="13.2" hidden="1" outlineLevel="2">
      <c r="C110" s="165"/>
      <c r="E110" s="214" t="str">
        <f t="shared" ref="E110:P110" si="40" xml:space="preserve"> E$106</f>
        <v>Actual Green Recovery Expenditure for cost sharing  - WWN - real</v>
      </c>
      <c r="F110" s="214">
        <f t="shared" si="40"/>
        <v>0</v>
      </c>
      <c r="G110" s="214" t="str">
        <f t="shared" si="40"/>
        <v>£m</v>
      </c>
      <c r="H110" s="214">
        <f t="shared" si="40"/>
        <v>0</v>
      </c>
      <c r="I110" s="214">
        <f t="shared" si="40"/>
        <v>0</v>
      </c>
      <c r="J110" s="214">
        <f t="shared" si="40"/>
        <v>0</v>
      </c>
      <c r="K110" s="214">
        <f t="shared" si="40"/>
        <v>0</v>
      </c>
      <c r="L110" s="214">
        <f t="shared" si="40"/>
        <v>0</v>
      </c>
      <c r="M110" s="214">
        <f t="shared" si="40"/>
        <v>0</v>
      </c>
      <c r="N110" s="214">
        <f t="shared" si="40"/>
        <v>0</v>
      </c>
      <c r="O110" s="214">
        <f t="shared" si="40"/>
        <v>0</v>
      </c>
      <c r="P110" s="214">
        <f t="shared" si="40"/>
        <v>0</v>
      </c>
    </row>
    <row r="111" spans="3:16" s="141" customFormat="1" ht="13.2" hidden="1" outlineLevel="2">
      <c r="C111" s="165"/>
      <c r="E111" s="143" t="str">
        <f>E108</f>
        <v>Variance to green recovery expenditure - WWN - real</v>
      </c>
      <c r="F111" s="172">
        <f t="shared" ref="F111:G111" si="41">F108</f>
        <v>0</v>
      </c>
      <c r="G111" s="141" t="str">
        <f t="shared" si="41"/>
        <v>£m</v>
      </c>
      <c r="H111" s="172"/>
      <c r="J111" s="210"/>
      <c r="K111" s="210"/>
      <c r="L111" s="210"/>
      <c r="M111" s="210"/>
      <c r="N111" s="210"/>
      <c r="O111" s="210"/>
      <c r="P111" s="210"/>
    </row>
    <row r="112" spans="3:16" s="141" customFormat="1" ht="13.2" hidden="1" outlineLevel="2">
      <c r="C112" s="165"/>
      <c r="E112" s="143" t="s">
        <v>969</v>
      </c>
      <c r="F112" s="172"/>
      <c r="G112" s="141" t="s">
        <v>147</v>
      </c>
      <c r="H112" s="172">
        <f xml:space="preserve"> SUM(J112:O112)</f>
        <v>0</v>
      </c>
      <c r="J112" s="210">
        <f t="shared" ref="J112:P112" si="42">IF($F$111 = 0, 0, $F$111*(J110/SUM($K$110:$O$110)))</f>
        <v>0</v>
      </c>
      <c r="K112" s="210">
        <f t="shared" si="42"/>
        <v>0</v>
      </c>
      <c r="L112" s="210">
        <f t="shared" si="42"/>
        <v>0</v>
      </c>
      <c r="M112" s="210">
        <f t="shared" si="42"/>
        <v>0</v>
      </c>
      <c r="N112" s="210">
        <f t="shared" si="42"/>
        <v>0</v>
      </c>
      <c r="O112" s="210">
        <f t="shared" si="42"/>
        <v>0</v>
      </c>
      <c r="P112" s="210">
        <f t="shared" si="42"/>
        <v>0</v>
      </c>
    </row>
    <row r="113" spans="3:16" s="141" customFormat="1" ht="13.2" hidden="1" outlineLevel="2">
      <c r="C113" s="165"/>
      <c r="E113" s="143"/>
      <c r="F113" s="172"/>
      <c r="H113" s="172"/>
      <c r="J113" s="210"/>
      <c r="K113" s="210"/>
      <c r="L113" s="210"/>
      <c r="M113" s="210"/>
      <c r="N113" s="210"/>
      <c r="O113" s="210"/>
      <c r="P113" s="210"/>
    </row>
    <row r="114" spans="3:16" s="141" customFormat="1" ht="13.2" hidden="1" outlineLevel="2">
      <c r="C114" s="165"/>
      <c r="H114" s="172"/>
      <c r="J114" s="210"/>
      <c r="K114" s="210"/>
      <c r="L114" s="210"/>
      <c r="M114" s="210"/>
      <c r="N114" s="210"/>
      <c r="O114" s="210"/>
      <c r="P114" s="210"/>
    </row>
    <row r="115" spans="3:16" s="141" customFormat="1" ht="13.2" hidden="1" outlineLevel="2">
      <c r="C115" s="165"/>
      <c r="D115" s="165" t="s">
        <v>954</v>
      </c>
      <c r="H115" s="172"/>
      <c r="J115" s="210"/>
      <c r="K115" s="210"/>
      <c r="L115" s="210"/>
      <c r="M115" s="210"/>
      <c r="N115" s="210"/>
      <c r="O115" s="210"/>
      <c r="P115" s="210"/>
    </row>
    <row r="116" spans="3:16" s="141" customFormat="1" ht="13.2" hidden="1" outlineLevel="2">
      <c r="C116" s="165"/>
      <c r="D116" s="165"/>
      <c r="E116" s="199" t="str">
        <f xml:space="preserve"> InpActive!E$288</f>
        <v>Financing cost index</v>
      </c>
      <c r="F116" s="206">
        <f xml:space="preserve"> InpActive!F$288</f>
        <v>0</v>
      </c>
      <c r="G116" s="199" t="str">
        <f xml:space="preserve"> InpActive!G$288</f>
        <v>Index</v>
      </c>
      <c r="H116" s="206">
        <f xml:space="preserve"> InpActive!H$288</f>
        <v>0</v>
      </c>
      <c r="I116" s="206">
        <f xml:space="preserve"> InpActive!I$288</f>
        <v>0</v>
      </c>
      <c r="J116" s="206">
        <f xml:space="preserve"> InpActive!J$288</f>
        <v>0</v>
      </c>
      <c r="K116" s="206">
        <f xml:space="preserve"> InpActive!K$288</f>
        <v>4</v>
      </c>
      <c r="L116" s="206">
        <f xml:space="preserve"> InpActive!L$288</f>
        <v>3</v>
      </c>
      <c r="M116" s="206">
        <f xml:space="preserve"> InpActive!M$288</f>
        <v>2</v>
      </c>
      <c r="N116" s="206">
        <f xml:space="preserve"> InpActive!N$288</f>
        <v>1</v>
      </c>
      <c r="O116" s="206">
        <f xml:space="preserve"> InpActive!O$288</f>
        <v>0</v>
      </c>
      <c r="P116" s="206">
        <f xml:space="preserve"> InpActive!P$288</f>
        <v>0</v>
      </c>
    </row>
    <row r="117" spans="3:16" s="141" customFormat="1" ht="13.2" hidden="1" outlineLevel="2">
      <c r="C117" s="165"/>
      <c r="D117" s="165"/>
      <c r="E117" s="199" t="str">
        <f xml:space="preserve"> InpActive!E$292</f>
        <v>Real WACC CPIH Deflated - WWN</v>
      </c>
      <c r="F117" s="205">
        <f xml:space="preserve"> InpActive!F$292</f>
        <v>2.92E-2</v>
      </c>
      <c r="G117" s="199" t="str">
        <f xml:space="preserve"> InpActive!G$292</f>
        <v>%</v>
      </c>
      <c r="H117" s="199"/>
      <c r="I117" s="199"/>
      <c r="J117" s="199"/>
      <c r="K117" s="199"/>
      <c r="L117" s="199"/>
      <c r="M117" s="199"/>
      <c r="N117" s="199"/>
      <c r="O117" s="199"/>
      <c r="P117" s="199"/>
    </row>
    <row r="118" spans="3:16" s="143" customFormat="1" ht="13.2" hidden="1" outlineLevel="2">
      <c r="C118" s="289"/>
      <c r="D118" s="289"/>
      <c r="E118" s="200" t="s">
        <v>807</v>
      </c>
      <c r="F118" s="200"/>
      <c r="G118" s="200" t="s">
        <v>723</v>
      </c>
      <c r="H118" s="200"/>
      <c r="I118" s="200"/>
      <c r="J118" s="201">
        <f t="shared" ref="J118:P118" si="43">(1+$F117) ^ J116</f>
        <v>1</v>
      </c>
      <c r="K118" s="201">
        <f t="shared" ref="K118" si="44">(1+$F117) ^ K116</f>
        <v>1.122016155346969</v>
      </c>
      <c r="L118" s="201">
        <f>(1+$F117) ^ L116</f>
        <v>1.0901828170879997</v>
      </c>
      <c r="M118" s="201">
        <f t="shared" si="43"/>
        <v>1.0592526399999997</v>
      </c>
      <c r="N118" s="201">
        <f t="shared" si="43"/>
        <v>1.0291999999999999</v>
      </c>
      <c r="O118" s="201">
        <f t="shared" si="43"/>
        <v>1</v>
      </c>
      <c r="P118" s="201">
        <f t="shared" si="43"/>
        <v>1</v>
      </c>
    </row>
    <row r="119" spans="3:16" s="141" customFormat="1" ht="13.2" hidden="1" outlineLevel="2">
      <c r="C119" s="165"/>
      <c r="D119" s="165"/>
      <c r="H119" s="172"/>
      <c r="J119" s="210"/>
      <c r="K119" s="210"/>
      <c r="L119" s="210"/>
      <c r="M119" s="210"/>
      <c r="N119" s="210"/>
      <c r="O119" s="210"/>
      <c r="P119" s="210"/>
    </row>
    <row r="120" spans="3:16" s="141" customFormat="1" ht="13.2" hidden="1" outlineLevel="2">
      <c r="C120" s="165"/>
      <c r="D120" s="165"/>
      <c r="E120" s="210" t="str">
        <f>E112</f>
        <v>Apportioned variance to GRE - WWN - real</v>
      </c>
      <c r="F120" s="210">
        <f t="shared" ref="F120:P120" si="45">F112</f>
        <v>0</v>
      </c>
      <c r="G120" s="210" t="str">
        <f t="shared" si="45"/>
        <v>£m</v>
      </c>
      <c r="H120" s="210">
        <f t="shared" si="45"/>
        <v>0</v>
      </c>
      <c r="I120" s="210">
        <f t="shared" si="45"/>
        <v>0</v>
      </c>
      <c r="J120" s="210">
        <f t="shared" si="45"/>
        <v>0</v>
      </c>
      <c r="K120" s="210">
        <f t="shared" ref="K120" si="46">K112</f>
        <v>0</v>
      </c>
      <c r="L120" s="210">
        <f t="shared" si="45"/>
        <v>0</v>
      </c>
      <c r="M120" s="210">
        <f t="shared" si="45"/>
        <v>0</v>
      </c>
      <c r="N120" s="210">
        <f t="shared" si="45"/>
        <v>0</v>
      </c>
      <c r="O120" s="210">
        <f t="shared" si="45"/>
        <v>0</v>
      </c>
      <c r="P120" s="210">
        <f t="shared" si="45"/>
        <v>0</v>
      </c>
    </row>
    <row r="121" spans="3:16" s="141" customFormat="1" ht="13.2" hidden="1" outlineLevel="2">
      <c r="C121" s="165"/>
      <c r="D121" s="165"/>
      <c r="E121" s="210" t="str">
        <f t="shared" ref="E121:P121" si="47" xml:space="preserve"> E$118</f>
        <v>Time value of money factor - WWN</v>
      </c>
      <c r="F121" s="210">
        <f t="shared" si="47"/>
        <v>0</v>
      </c>
      <c r="G121" s="210" t="str">
        <f t="shared" si="47"/>
        <v>Factor</v>
      </c>
      <c r="H121" s="210">
        <f t="shared" si="47"/>
        <v>0</v>
      </c>
      <c r="I121" s="210">
        <f t="shared" si="47"/>
        <v>0</v>
      </c>
      <c r="J121" s="210">
        <f t="shared" si="47"/>
        <v>1</v>
      </c>
      <c r="K121" s="210">
        <f t="shared" si="47"/>
        <v>1.122016155346969</v>
      </c>
      <c r="L121" s="210">
        <f t="shared" si="47"/>
        <v>1.0901828170879997</v>
      </c>
      <c r="M121" s="210">
        <f t="shared" si="47"/>
        <v>1.0592526399999997</v>
      </c>
      <c r="N121" s="210">
        <f t="shared" si="47"/>
        <v>1.0291999999999999</v>
      </c>
      <c r="O121" s="210">
        <f t="shared" si="47"/>
        <v>1</v>
      </c>
      <c r="P121" s="210">
        <f t="shared" si="47"/>
        <v>1</v>
      </c>
    </row>
    <row r="122" spans="3:16" s="141" customFormat="1" ht="13.2" hidden="1" outlineLevel="2">
      <c r="C122" s="165"/>
      <c r="E122" s="141" t="s">
        <v>970</v>
      </c>
      <c r="F122" s="172"/>
      <c r="G122" s="141" t="s">
        <v>147</v>
      </c>
      <c r="H122" s="172">
        <f xml:space="preserve"> SUM(J122:P122)</f>
        <v>0</v>
      </c>
      <c r="J122" s="172">
        <f t="shared" ref="J122:P122" si="48" xml:space="preserve"> J120 * J121</f>
        <v>0</v>
      </c>
      <c r="K122" s="172">
        <f t="shared" ref="K122" si="49" xml:space="preserve"> K120 * K121</f>
        <v>0</v>
      </c>
      <c r="L122" s="172">
        <f t="shared" si="48"/>
        <v>0</v>
      </c>
      <c r="M122" s="172">
        <f t="shared" si="48"/>
        <v>0</v>
      </c>
      <c r="N122" s="172">
        <f t="shared" si="48"/>
        <v>0</v>
      </c>
      <c r="O122" s="172">
        <f t="shared" si="48"/>
        <v>0</v>
      </c>
      <c r="P122" s="172">
        <f t="shared" si="48"/>
        <v>0</v>
      </c>
    </row>
    <row r="123" spans="3:16" s="141" customFormat="1" ht="13.2" hidden="1" outlineLevel="2">
      <c r="C123" s="165"/>
      <c r="E123" s="141" t="s">
        <v>971</v>
      </c>
      <c r="F123" s="172">
        <f xml:space="preserve"> $H122</f>
        <v>0</v>
      </c>
      <c r="G123" s="143" t="s">
        <v>147</v>
      </c>
    </row>
    <row r="124" spans="3:16" s="141" customFormat="1" ht="13.2" hidden="1" outlineLevel="2">
      <c r="C124" s="165"/>
      <c r="F124" s="172"/>
      <c r="G124" s="143"/>
    </row>
    <row r="125" spans="3:16" s="141" customFormat="1" ht="13.2" hidden="1" outlineLevel="2">
      <c r="D125" s="165" t="s">
        <v>957</v>
      </c>
    </row>
    <row r="126" spans="3:16" s="141" customFormat="1" ht="13.2" hidden="1" outlineLevel="2">
      <c r="D126" s="165"/>
    </row>
    <row r="127" spans="3:16" s="141" customFormat="1" ht="13.2" hidden="1" outlineLevel="2">
      <c r="E127" s="141" t="str">
        <f xml:space="preserve"> E$123</f>
        <v>Total variance to green recovery expenditure - WWN - real</v>
      </c>
      <c r="F127" s="172">
        <f t="shared" ref="F127:G127" si="50" xml:space="preserve"> F$123</f>
        <v>0</v>
      </c>
      <c r="G127" s="141" t="str">
        <f t="shared" si="50"/>
        <v>£m</v>
      </c>
    </row>
    <row r="128" spans="3:16" s="141" customFormat="1" ht="13.2" hidden="1" outlineLevel="2">
      <c r="E128" s="214" t="str">
        <f>E$21</f>
        <v xml:space="preserve">Active Sharing Rate - Green Recovery Underperformance Rate </v>
      </c>
      <c r="F128" s="292">
        <f t="shared" ref="F128:G128" si="51">F$21</f>
        <v>0.75</v>
      </c>
      <c r="G128" s="214" t="str">
        <f t="shared" si="51"/>
        <v>%</v>
      </c>
    </row>
    <row r="129" spans="1:7" s="141" customFormat="1" ht="13.2" hidden="1" outlineLevel="2">
      <c r="E129" s="280" t="s">
        <v>972</v>
      </c>
      <c r="F129" s="286">
        <f xml:space="preserve"> F127 * (1-F128)</f>
        <v>0</v>
      </c>
      <c r="G129" s="280" t="s">
        <v>147</v>
      </c>
    </row>
    <row r="130" spans="1:7"/>
    <row r="131" spans="1:7" s="176" customFormat="1" ht="13.2">
      <c r="A131" s="136" t="s">
        <v>57</v>
      </c>
    </row>
    <row r="132" spans="1:7"/>
    <row r="133" spans="1:7"/>
    <row r="134" spans="1:7"/>
    <row r="135" spans="1:7"/>
    <row r="136" spans="1:7"/>
    <row r="137" spans="1:7"/>
    <row r="138" spans="1:7"/>
    <row r="139" spans="1:7"/>
    <row r="140" spans="1:7"/>
    <row r="141" spans="1:7"/>
    <row r="142" spans="1:7"/>
    <row r="143" spans="1:7"/>
    <row r="144" spans="1:7"/>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sheetData>
  <conditionalFormatting sqref="F3">
    <cfRule type="cellIs" dxfId="24" priority="15" stopIfTrue="1" operator="notEqual">
      <formula>0</formula>
    </cfRule>
    <cfRule type="cellIs" dxfId="23" priority="16" stopIfTrue="1" operator="equal">
      <formula>""</formula>
    </cfRule>
  </conditionalFormatting>
  <conditionalFormatting sqref="J4:P4">
    <cfRule type="cellIs" dxfId="22" priority="17" operator="equal">
      <formula>"Post-Fcst"</formula>
    </cfRule>
    <cfRule type="cellIs" dxfId="21" priority="18" operator="equal">
      <formula>"Forecast"</formula>
    </cfRule>
    <cfRule type="cellIs" dxfId="20" priority="19" operator="equal">
      <formula>"Pre Fcst"</formula>
    </cfRule>
  </conditionalFormatting>
  <pageMargins left="0.70866141732283472" right="0.70866141732283472" top="0.74803149606299213" bottom="0.74803149606299213" header="0.31496062992125984" footer="0.31496062992125984"/>
  <pageSetup paperSize="9" scale="63" fitToHeight="0" orientation="landscape" r:id="rId1"/>
  <headerFooter>
    <oddHeader>&amp;L&amp;F        &amp;CSheet: &amp;A      &amp;ROFFICIAL</oddHeader>
    <oddFooter>&amp;LPrinted on &amp;D at &amp;T      &amp;CPage &amp;P of &amp;N         &amp;ROfwat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5596B-EA2B-4CFA-A9DB-979606FE3124}">
  <sheetPr codeName="Sheet18">
    <tabColor theme="1" tint="0.34998626667073579"/>
    <pageSetUpPr fitToPage="1"/>
  </sheetPr>
  <dimension ref="A1"/>
  <sheetViews>
    <sheetView zoomScale="80" zoomScaleNormal="80" workbookViewId="0"/>
  </sheetViews>
  <sheetFormatPr defaultRowHeight="13.8"/>
  <sheetData/>
  <pageMargins left="0.70866141732283472" right="0.70866141732283472" top="0.74803149606299213" bottom="0.74803149606299213" header="0.31496062992125984" footer="0.31496062992125984"/>
  <pageSetup paperSize="9" fitToHeight="0" orientation="landscape" r:id="rId1"/>
  <headerFooter>
    <oddHeader>&amp;L&amp;F        &amp;CSheet: &amp;A      &amp;ROFFICIAL</oddHeader>
    <oddFooter>&amp;LPrinted on &amp;D at &amp;T      &amp;CPage &amp;P of &amp;N         &amp;ROfwat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222B1-C546-4391-B242-555E3A599755}">
  <sheetPr codeName="Sheet7">
    <tabColor rgb="FF98CCFF"/>
    <outlinePr summaryBelow="0" summaryRight="0"/>
    <pageSetUpPr fitToPage="1"/>
  </sheetPr>
  <dimension ref="A1:P133"/>
  <sheetViews>
    <sheetView zoomScale="80" zoomScaleNormal="80" workbookViewId="0">
      <pane xSplit="9" ySplit="6" topLeftCell="J7" activePane="bottomRight" state="frozen"/>
      <selection pane="topRight" activeCell="A43" sqref="A43:XFD52"/>
      <selection pane="bottomLeft" activeCell="A43" sqref="A43:XFD52"/>
      <selection pane="bottomRight"/>
    </sheetView>
  </sheetViews>
  <sheetFormatPr defaultColWidth="0" defaultRowHeight="13.8" zeroHeight="1" outlineLevelRow="1"/>
  <cols>
    <col min="1" max="4" width="2" customWidth="1"/>
    <col min="5" max="5" width="78.09765625" customWidth="1"/>
    <col min="6" max="6" width="14.09765625" bestFit="1" customWidth="1"/>
    <col min="7" max="7" width="6.59765625" customWidth="1"/>
    <col min="8" max="8" width="9.5" bestFit="1" customWidth="1"/>
    <col min="9" max="9" width="2.09765625" customWidth="1"/>
    <col min="10" max="15" width="9.59765625" customWidth="1"/>
    <col min="16" max="16" width="11" customWidth="1"/>
    <col min="17" max="16384" width="8.59765625" hidden="1"/>
  </cols>
  <sheetData>
    <row r="1" spans="1:16" ht="24.6">
      <c r="A1" s="1" t="str">
        <f ca="1" xml:space="preserve"> RIGHT(CELL("filename", $A$1), LEN(CELL("filename", $A$1)) - SEARCH("]", CELL("filename", $A$1)))</f>
        <v>Outputs</v>
      </c>
      <c r="B1" s="1"/>
      <c r="C1" s="1"/>
      <c r="D1" s="1"/>
      <c r="E1" s="1"/>
      <c r="F1" s="1"/>
      <c r="G1" s="1"/>
      <c r="H1" s="1"/>
      <c r="I1" s="1"/>
      <c r="J1" s="1"/>
      <c r="K1" s="1"/>
      <c r="L1" s="1"/>
      <c r="M1" s="1"/>
      <c r="N1" s="1"/>
      <c r="O1" s="1"/>
      <c r="P1" s="1"/>
    </row>
    <row r="2" spans="1:16">
      <c r="A2" s="2"/>
      <c r="B2" s="3"/>
      <c r="C2" s="3"/>
      <c r="D2" s="4"/>
      <c r="E2" s="14" t="str">
        <f>Time!E$22</f>
        <v>Model Period BEG</v>
      </c>
      <c r="F2" s="14"/>
      <c r="G2" s="14"/>
      <c r="H2" s="14"/>
      <c r="I2" s="14"/>
      <c r="J2" s="14">
        <f>Time!J$22</f>
        <v>43556</v>
      </c>
      <c r="K2" s="14">
        <f>Time!K$22</f>
        <v>43922</v>
      </c>
      <c r="L2" s="14">
        <f>Time!L$22</f>
        <v>44287</v>
      </c>
      <c r="M2" s="14">
        <f>Time!M$22</f>
        <v>44652</v>
      </c>
      <c r="N2" s="14">
        <f>Time!N$22</f>
        <v>45017</v>
      </c>
      <c r="O2" s="14">
        <f>Time!O$22</f>
        <v>45383</v>
      </c>
      <c r="P2" s="14">
        <f>Time!P$22</f>
        <v>45748</v>
      </c>
    </row>
    <row r="3" spans="1:16">
      <c r="A3" s="2"/>
      <c r="B3" s="3"/>
      <c r="C3" s="3"/>
      <c r="D3" s="4"/>
      <c r="E3" s="13" t="str">
        <f>Time!E$23</f>
        <v>Model Period END</v>
      </c>
      <c r="F3" s="16">
        <f ca="1">Check!F$8</f>
        <v>0</v>
      </c>
      <c r="G3" s="14" t="s">
        <v>472</v>
      </c>
      <c r="H3" s="14"/>
      <c r="I3" s="14"/>
      <c r="J3" s="14">
        <f>Time!J$23</f>
        <v>43921</v>
      </c>
      <c r="K3" s="14">
        <f>Time!K$23</f>
        <v>44286</v>
      </c>
      <c r="L3" s="14">
        <f>Time!L$23</f>
        <v>44651</v>
      </c>
      <c r="M3" s="14">
        <f>Time!M$23</f>
        <v>45016</v>
      </c>
      <c r="N3" s="14">
        <f>Time!N$23</f>
        <v>45382</v>
      </c>
      <c r="O3" s="14">
        <f>Time!O$23</f>
        <v>45747</v>
      </c>
      <c r="P3" s="14">
        <f>Time!P$23</f>
        <v>46112</v>
      </c>
    </row>
    <row r="4" spans="1:16">
      <c r="A4" s="2"/>
      <c r="B4" s="3"/>
      <c r="C4" s="3"/>
      <c r="D4" s="4"/>
      <c r="E4" s="13" t="str">
        <f>Time!E$59</f>
        <v>Pre Forecast vs Forecast</v>
      </c>
      <c r="F4" s="144"/>
      <c r="G4" s="144"/>
      <c r="H4" s="14"/>
      <c r="I4" s="14"/>
      <c r="J4" s="14" t="str">
        <f>Time!J$59</f>
        <v>Pre Fcst</v>
      </c>
      <c r="K4" s="14" t="str">
        <f>Time!K$59</f>
        <v>Forecast</v>
      </c>
      <c r="L4" s="14" t="str">
        <f>Time!L$59</f>
        <v>Forecast</v>
      </c>
      <c r="M4" s="14" t="str">
        <f>Time!M$59</f>
        <v>Forecast</v>
      </c>
      <c r="N4" s="14" t="str">
        <f>Time!N$59</f>
        <v>Forecast</v>
      </c>
      <c r="O4" s="14" t="str">
        <f>Time!O$59</f>
        <v>Forecast</v>
      </c>
      <c r="P4" s="14" t="str">
        <f>Time!P$59</f>
        <v>Post-Fcst</v>
      </c>
    </row>
    <row r="5" spans="1:16">
      <c r="A5" s="2"/>
      <c r="B5" s="3"/>
      <c r="C5" s="3"/>
      <c r="D5" s="4"/>
      <c r="E5" s="59" t="str">
        <f>Time!E$101</f>
        <v>Financial Year Ending</v>
      </c>
      <c r="F5" s="18"/>
      <c r="G5" s="18"/>
      <c r="H5" s="18"/>
      <c r="I5" s="44"/>
      <c r="J5" s="60">
        <f>Time!J$101</f>
        <v>2020</v>
      </c>
      <c r="K5" s="60">
        <f>Time!K$101</f>
        <v>2021</v>
      </c>
      <c r="L5" s="60">
        <f>Time!L$101</f>
        <v>2022</v>
      </c>
      <c r="M5" s="60">
        <f>Time!M$101</f>
        <v>2023</v>
      </c>
      <c r="N5" s="60">
        <f>Time!N$101</f>
        <v>2024</v>
      </c>
      <c r="O5" s="60">
        <f>Time!O$101</f>
        <v>2025</v>
      </c>
      <c r="P5" s="60">
        <f>Time!P$101</f>
        <v>2026</v>
      </c>
    </row>
    <row r="6" spans="1:16">
      <c r="A6" s="2"/>
      <c r="B6" s="3"/>
      <c r="C6" s="3"/>
      <c r="D6" s="4"/>
      <c r="E6" s="13" t="str">
        <f>Time!E$11</f>
        <v>Model column counter</v>
      </c>
      <c r="F6" s="19" t="s">
        <v>473</v>
      </c>
      <c r="G6" s="19" t="s">
        <v>130</v>
      </c>
      <c r="H6" s="19" t="s">
        <v>474</v>
      </c>
      <c r="I6" s="18"/>
      <c r="J6" s="18">
        <f>Time!J$11</f>
        <v>1</v>
      </c>
      <c r="K6" s="18">
        <f>Time!K$11</f>
        <v>2</v>
      </c>
      <c r="L6" s="18">
        <f>Time!L$11</f>
        <v>3</v>
      </c>
      <c r="M6" s="18">
        <f>Time!M$11</f>
        <v>4</v>
      </c>
      <c r="N6" s="18">
        <f>Time!N$11</f>
        <v>5</v>
      </c>
      <c r="O6" s="18">
        <f>Time!O$11</f>
        <v>6</v>
      </c>
      <c r="P6" s="18">
        <f>Time!P$11</f>
        <v>7</v>
      </c>
    </row>
    <row r="7" spans="1:16">
      <c r="A7" s="2"/>
      <c r="B7" s="3"/>
      <c r="C7" s="3"/>
      <c r="D7" s="4"/>
      <c r="E7" s="13"/>
      <c r="F7" s="19"/>
      <c r="G7" s="19"/>
      <c r="H7" s="19"/>
      <c r="I7" s="18"/>
      <c r="J7" s="18"/>
      <c r="K7" s="18"/>
      <c r="L7" s="18"/>
      <c r="M7" s="18"/>
      <c r="N7" s="18"/>
      <c r="O7" s="18"/>
      <c r="P7" s="18"/>
    </row>
    <row r="8" spans="1:16" s="162" customFormat="1" ht="13.2">
      <c r="A8" s="166" t="s">
        <v>689</v>
      </c>
      <c r="B8" s="153"/>
      <c r="C8" s="153"/>
      <c r="D8" s="154"/>
      <c r="E8" s="155"/>
      <c r="F8" s="156"/>
      <c r="G8" s="156"/>
      <c r="H8" s="156"/>
      <c r="I8" s="157"/>
      <c r="J8" s="157"/>
      <c r="K8" s="157"/>
      <c r="L8" s="157"/>
      <c r="M8" s="157"/>
      <c r="N8" s="157"/>
      <c r="O8" s="157"/>
      <c r="P8" s="157"/>
    </row>
    <row r="9" spans="1:16" outlineLevel="1">
      <c r="B9" s="141"/>
      <c r="C9" s="141"/>
      <c r="D9" s="141"/>
      <c r="E9" s="141"/>
      <c r="F9" s="141"/>
      <c r="G9" s="141"/>
      <c r="H9" s="141"/>
      <c r="I9" s="141"/>
      <c r="J9" s="141"/>
    </row>
    <row r="10" spans="1:16" outlineLevel="1">
      <c r="B10" s="165" t="s">
        <v>973</v>
      </c>
      <c r="C10" s="141"/>
      <c r="D10" s="141"/>
      <c r="E10" s="141"/>
      <c r="F10" s="141"/>
      <c r="G10" s="141"/>
      <c r="H10" s="141"/>
      <c r="I10" s="141"/>
      <c r="J10" s="141"/>
    </row>
    <row r="11" spans="1:16" outlineLevel="1">
      <c r="B11" s="141"/>
      <c r="C11" s="141"/>
      <c r="D11" s="141"/>
      <c r="E11" s="169" t="str">
        <f>'Cost sharing calculations'!E$181</f>
        <v>Total adjustment for cost sharing after ex ante allowance &amp; wage adjustment - WR - Real</v>
      </c>
      <c r="F11" s="169">
        <f ca="1">'Cost sharing calculations'!F$181</f>
        <v>9.735008383759677</v>
      </c>
      <c r="G11" s="169" t="str">
        <f>'Cost sharing calculations'!G$181</f>
        <v>£m</v>
      </c>
      <c r="H11" s="141"/>
      <c r="I11" s="141"/>
      <c r="J11" s="141"/>
    </row>
    <row r="12" spans="1:16" outlineLevel="1">
      <c r="B12" s="141"/>
      <c r="C12" s="141"/>
      <c r="D12" s="141"/>
      <c r="E12" s="169" t="str">
        <f>'Cost sharing calculations'!E$199</f>
        <v>Wholesaler bad debt adjustment - WR</v>
      </c>
      <c r="F12" s="169">
        <f ca="1">'Cost sharing calculations'!F$199</f>
        <v>0</v>
      </c>
      <c r="G12" s="169" t="str">
        <f>'Cost sharing calculations'!G$199</f>
        <v>£m</v>
      </c>
      <c r="H12" s="141"/>
      <c r="I12" s="141"/>
      <c r="J12" s="141"/>
    </row>
    <row r="13" spans="1:16" outlineLevel="1">
      <c r="B13" s="141"/>
      <c r="C13" s="141"/>
      <c r="D13" s="141"/>
      <c r="E13" s="169" t="str">
        <f>'Cost sharing calculations'!E$209</f>
        <v>Cost sharing revenue adjustment - WR - Real</v>
      </c>
      <c r="F13" s="169">
        <f ca="1">'Cost sharing calculations'!F$209</f>
        <v>5.3347845943003032</v>
      </c>
      <c r="G13" s="169" t="str">
        <f>'Cost sharing calculations'!G$209</f>
        <v>£m</v>
      </c>
      <c r="H13" s="141"/>
      <c r="I13" s="141"/>
      <c r="J13" s="141"/>
    </row>
    <row r="14" spans="1:16" outlineLevel="1">
      <c r="B14" s="141"/>
      <c r="C14" s="141"/>
      <c r="D14" s="141"/>
      <c r="E14" s="169" t="str">
        <f>'Cost sharing calculations'!E$213</f>
        <v>Cost sharing RCV adjustment - WR - Real</v>
      </c>
      <c r="F14" s="169">
        <f ca="1">'Cost sharing calculations'!F$213</f>
        <v>4.4002237894593739</v>
      </c>
      <c r="G14" s="169" t="str">
        <f>'Cost sharing calculations'!G$213</f>
        <v>£m</v>
      </c>
      <c r="H14" s="141"/>
      <c r="I14" s="141"/>
      <c r="J14" s="141"/>
    </row>
    <row r="15" spans="1:16" outlineLevel="1">
      <c r="B15" s="141"/>
      <c r="C15" s="141"/>
      <c r="D15" s="141"/>
      <c r="E15" s="196" t="s">
        <v>974</v>
      </c>
      <c r="F15" s="16">
        <f ca="1" xml:space="preserve"> IF(SUM(F11:F12) &lt;&gt; SUM(F13:F14), 1, 0)</f>
        <v>0</v>
      </c>
      <c r="G15" s="196" t="s">
        <v>697</v>
      </c>
      <c r="H15" s="141"/>
      <c r="I15" s="141"/>
      <c r="J15" s="141"/>
    </row>
    <row r="16" spans="1:16" outlineLevel="1">
      <c r="B16" s="141"/>
      <c r="H16" s="141"/>
      <c r="I16" s="141"/>
      <c r="J16" s="141"/>
    </row>
    <row r="17" spans="2:10" outlineLevel="1">
      <c r="B17" s="165" t="s">
        <v>975</v>
      </c>
      <c r="C17" s="141"/>
      <c r="D17" s="141"/>
      <c r="E17" s="169"/>
      <c r="F17" s="169"/>
      <c r="G17" s="169"/>
      <c r="H17" s="141"/>
      <c r="I17" s="141"/>
      <c r="J17" s="141"/>
    </row>
    <row r="18" spans="2:10" outlineLevel="1">
      <c r="B18" s="141"/>
      <c r="C18" s="141"/>
      <c r="D18" s="141"/>
      <c r="E18" s="169" t="str">
        <f>'Abstraction &amp; Rates'!E82</f>
        <v>Active adjustment for abstraction charges &amp; business rates uncertainty mechanism - WR - Real</v>
      </c>
      <c r="F18" s="169">
        <f>'Abstraction &amp; Rates'!F82</f>
        <v>20.061259550792897</v>
      </c>
      <c r="G18" s="169" t="str">
        <f>'Abstraction &amp; Rates'!G82</f>
        <v>£m</v>
      </c>
      <c r="H18" s="141"/>
      <c r="I18" s="141"/>
      <c r="J18" s="141"/>
    </row>
    <row r="19" spans="2:10" outlineLevel="1">
      <c r="B19" s="141"/>
      <c r="C19" s="141"/>
      <c r="D19" s="141"/>
      <c r="E19" s="169" t="str">
        <f>'Abstraction &amp; Rates'!E86</f>
        <v>Revenue adjustment business rates and abstraction - WR - Real</v>
      </c>
      <c r="F19" s="169">
        <f>'Abstraction &amp; Rates'!F86</f>
        <v>10.993570233834509</v>
      </c>
      <c r="G19" s="169" t="str">
        <f>'Abstraction &amp; Rates'!G86</f>
        <v>£m</v>
      </c>
      <c r="H19" s="141"/>
      <c r="I19" s="141"/>
      <c r="J19" s="141"/>
    </row>
    <row r="20" spans="2:10" outlineLevel="1">
      <c r="B20" s="141"/>
      <c r="C20" s="141"/>
      <c r="D20" s="141"/>
      <c r="E20" s="169" t="str">
        <f>'Abstraction &amp; Rates'!E90</f>
        <v>RCV adjustment business rates and abstraction - WR - Real</v>
      </c>
      <c r="F20" s="169">
        <f>'Abstraction &amp; Rates'!F90</f>
        <v>9.0676893169583881</v>
      </c>
      <c r="G20" s="169" t="str">
        <f>'Abstraction &amp; Rates'!G90</f>
        <v>£m</v>
      </c>
      <c r="H20" s="141"/>
      <c r="I20" s="141"/>
      <c r="J20" s="141"/>
    </row>
    <row r="21" spans="2:10" outlineLevel="1">
      <c r="B21" s="141"/>
      <c r="C21" s="141"/>
      <c r="D21" s="141"/>
      <c r="E21" s="169"/>
      <c r="F21" s="169"/>
      <c r="G21" s="169"/>
      <c r="H21" s="141"/>
      <c r="I21" s="141"/>
      <c r="J21" s="141"/>
    </row>
    <row r="22" spans="2:10" outlineLevel="1">
      <c r="B22" s="165" t="s">
        <v>976</v>
      </c>
      <c r="C22" s="141"/>
      <c r="D22" s="141"/>
      <c r="E22" s="169"/>
      <c r="F22" s="169"/>
      <c r="G22" s="169"/>
      <c r="H22" s="141"/>
      <c r="I22" s="141"/>
      <c r="J22" s="141"/>
    </row>
    <row r="23" spans="2:10" outlineLevel="1">
      <c r="B23" s="141"/>
      <c r="C23" s="141"/>
      <c r="D23" s="141"/>
      <c r="E23" s="169" t="str">
        <f>'Cost sharing calculations'!E$209</f>
        <v>Cost sharing revenue adjustment - WR - Real</v>
      </c>
      <c r="F23" s="169">
        <f ca="1">'Cost sharing calculations'!F$209</f>
        <v>5.3347845943003032</v>
      </c>
      <c r="G23" s="169" t="str">
        <f>'Cost sharing calculations'!G$209</f>
        <v>£m</v>
      </c>
      <c r="H23" s="141"/>
      <c r="I23" s="141"/>
      <c r="J23" s="141"/>
    </row>
    <row r="24" spans="2:10" outlineLevel="1">
      <c r="B24" s="141"/>
      <c r="C24" s="141"/>
      <c r="D24" s="141"/>
      <c r="E24" s="169" t="str">
        <f>'Abstraction &amp; Rates'!E86</f>
        <v>Revenue adjustment business rates and abstraction - WR - Real</v>
      </c>
      <c r="F24" s="169">
        <f>'Abstraction &amp; Rates'!F86</f>
        <v>10.993570233834509</v>
      </c>
      <c r="G24" s="169" t="str">
        <f>'Abstraction &amp; Rates'!G86</f>
        <v>£m</v>
      </c>
      <c r="H24" s="141"/>
      <c r="I24" s="141"/>
      <c r="J24" s="141"/>
    </row>
    <row r="25" spans="2:10" outlineLevel="1">
      <c r="B25" s="141"/>
      <c r="C25" s="141"/>
      <c r="D25" s="141"/>
      <c r="E25" s="196" t="s">
        <v>977</v>
      </c>
      <c r="F25" s="196">
        <f ca="1" xml:space="preserve"> SUM(F23:F24)</f>
        <v>16.328354828134813</v>
      </c>
      <c r="G25" s="196" t="s">
        <v>147</v>
      </c>
      <c r="H25" s="141"/>
      <c r="I25" s="141"/>
      <c r="J25" s="141"/>
    </row>
    <row r="26" spans="2:10" outlineLevel="1">
      <c r="B26" s="141"/>
      <c r="C26" s="141"/>
      <c r="D26" s="141"/>
      <c r="E26" s="196"/>
      <c r="F26" s="196"/>
      <c r="G26" s="196"/>
      <c r="H26" s="141"/>
      <c r="I26" s="141"/>
      <c r="J26" s="141"/>
    </row>
    <row r="27" spans="2:10" outlineLevel="1">
      <c r="B27" s="165" t="s">
        <v>978</v>
      </c>
      <c r="C27" s="141"/>
      <c r="D27" s="141"/>
      <c r="E27" s="169"/>
      <c r="F27" s="169"/>
      <c r="G27" s="169"/>
      <c r="H27" s="141"/>
      <c r="I27" s="141"/>
      <c r="J27" s="141"/>
    </row>
    <row r="28" spans="2:10" outlineLevel="1">
      <c r="B28" s="141"/>
      <c r="C28" s="141"/>
      <c r="D28" s="141"/>
      <c r="E28" s="169" t="str">
        <f>'Cost sharing calculations'!E$213</f>
        <v>Cost sharing RCV adjustment - WR - Real</v>
      </c>
      <c r="F28" s="169">
        <f ca="1">'Cost sharing calculations'!F$213</f>
        <v>4.4002237894593739</v>
      </c>
      <c r="G28" s="169" t="str">
        <f>'Cost sharing calculations'!G$213</f>
        <v>£m</v>
      </c>
      <c r="H28" s="141"/>
      <c r="I28" s="141"/>
      <c r="J28" s="141"/>
    </row>
    <row r="29" spans="2:10" outlineLevel="1">
      <c r="B29" s="141"/>
      <c r="C29" s="141"/>
      <c r="D29" s="141"/>
      <c r="E29" s="169" t="str">
        <f>'Abstraction &amp; Rates'!E90</f>
        <v>RCV adjustment business rates and abstraction - WR - Real</v>
      </c>
      <c r="F29" s="169">
        <f>'Abstraction &amp; Rates'!F90</f>
        <v>9.0676893169583881</v>
      </c>
      <c r="G29" s="169" t="str">
        <f>'Abstraction &amp; Rates'!G90</f>
        <v>£m</v>
      </c>
      <c r="H29" s="141"/>
      <c r="I29" s="141"/>
      <c r="J29" s="141"/>
    </row>
    <row r="30" spans="2:10" outlineLevel="1">
      <c r="B30" s="141"/>
      <c r="C30" s="141"/>
      <c r="D30" s="141"/>
      <c r="E30" s="142" t="str">
        <f>'Green Recovery'!E$57</f>
        <v>Active RCV adjustment for cost sharing - Green Recovery Expenditure - WR - Real</v>
      </c>
      <c r="F30" s="169">
        <f>'Green Recovery'!F$57</f>
        <v>0</v>
      </c>
      <c r="G30" s="142" t="str">
        <f>'Green Recovery'!G$57</f>
        <v>£m</v>
      </c>
      <c r="H30" s="141"/>
      <c r="I30" s="141"/>
      <c r="J30" s="141"/>
    </row>
    <row r="31" spans="2:10" outlineLevel="1">
      <c r="B31" s="141"/>
      <c r="C31" s="141"/>
      <c r="D31" s="141"/>
      <c r="E31" s="196" t="s">
        <v>979</v>
      </c>
      <c r="F31" s="196">
        <f ca="1" xml:space="preserve"> SUM(F28:F30)</f>
        <v>13.467913106417761</v>
      </c>
      <c r="G31" s="196" t="s">
        <v>147</v>
      </c>
      <c r="H31" s="141"/>
      <c r="I31" s="141"/>
      <c r="J31" s="141"/>
    </row>
    <row r="32" spans="2:10" outlineLevel="1">
      <c r="B32" s="141"/>
      <c r="C32" s="141"/>
      <c r="D32" s="141"/>
      <c r="E32" s="169"/>
      <c r="F32" s="169"/>
      <c r="G32" s="169"/>
      <c r="H32" s="141"/>
      <c r="I32" s="141"/>
      <c r="J32" s="141"/>
    </row>
    <row r="33" spans="1:16">
      <c r="B33" s="141"/>
      <c r="C33" s="141"/>
      <c r="D33" s="141"/>
      <c r="E33" s="141"/>
      <c r="F33" s="141"/>
      <c r="G33" s="141"/>
      <c r="H33" s="141"/>
      <c r="I33" s="141"/>
      <c r="J33" s="141"/>
    </row>
    <row r="34" spans="1:16" s="162" customFormat="1" ht="13.2">
      <c r="A34" s="166" t="s">
        <v>747</v>
      </c>
      <c r="B34" s="153"/>
      <c r="C34" s="153"/>
      <c r="D34" s="154"/>
      <c r="E34" s="155"/>
      <c r="F34" s="156"/>
      <c r="G34" s="156"/>
      <c r="H34" s="156"/>
      <c r="I34" s="157"/>
      <c r="J34" s="157"/>
      <c r="K34" s="157"/>
      <c r="L34" s="157"/>
      <c r="M34" s="157"/>
      <c r="N34" s="157"/>
      <c r="O34" s="157"/>
      <c r="P34" s="157"/>
    </row>
    <row r="35" spans="1:16" outlineLevel="1">
      <c r="B35" s="141"/>
      <c r="C35" s="141"/>
      <c r="D35" s="141"/>
      <c r="E35" s="141"/>
      <c r="F35" s="141"/>
      <c r="G35" s="141"/>
      <c r="H35" s="141"/>
      <c r="I35" s="141"/>
      <c r="J35" s="141"/>
    </row>
    <row r="36" spans="1:16" outlineLevel="1">
      <c r="B36" s="165" t="s">
        <v>973</v>
      </c>
      <c r="C36" s="141"/>
      <c r="D36" s="141"/>
      <c r="E36" s="141"/>
      <c r="F36" s="141"/>
      <c r="G36" s="141"/>
      <c r="H36" s="141"/>
      <c r="I36" s="141"/>
      <c r="J36" s="141"/>
    </row>
    <row r="37" spans="1:16" outlineLevel="1">
      <c r="B37" s="141"/>
      <c r="C37" s="141"/>
      <c r="D37" s="141"/>
      <c r="E37" s="169" t="str">
        <f>'Cost sharing calculations'!E$349</f>
        <v>Total adjustment for cost sharing after ex ante allowance - WN - Real</v>
      </c>
      <c r="F37" s="169">
        <f ca="1">'Cost sharing calculations'!F$349</f>
        <v>42.39727185193081</v>
      </c>
      <c r="G37" s="169" t="str">
        <f>'Cost sharing calculations'!G$349</f>
        <v>£m</v>
      </c>
      <c r="H37" s="141"/>
      <c r="I37" s="141"/>
      <c r="J37" s="141"/>
    </row>
    <row r="38" spans="1:16" outlineLevel="1">
      <c r="B38" s="141"/>
      <c r="C38" s="141"/>
      <c r="D38" s="141"/>
      <c r="E38" s="169" t="str">
        <f>'Cost sharing calculations'!E$367</f>
        <v>Wholesaler bad debt adjustment - WN</v>
      </c>
      <c r="F38" s="169">
        <f ca="1">'Cost sharing calculations'!F$367</f>
        <v>0</v>
      </c>
      <c r="G38" s="169" t="str">
        <f>'Cost sharing calculations'!G$367</f>
        <v>£m</v>
      </c>
      <c r="H38" s="141"/>
      <c r="I38" s="141"/>
      <c r="J38" s="141"/>
    </row>
    <row r="39" spans="1:16" outlineLevel="1">
      <c r="B39" s="141"/>
      <c r="C39" s="141"/>
      <c r="D39" s="141"/>
      <c r="E39" s="169" t="str">
        <f>'Cost sharing calculations'!E$377</f>
        <v>Cost sharing revenue adjustment - WN - Real</v>
      </c>
      <c r="F39" s="169">
        <f ca="1">'Cost sharing calculations'!F$377</f>
        <v>18.570005071145694</v>
      </c>
      <c r="G39" s="169" t="str">
        <f>'Cost sharing calculations'!G$377</f>
        <v>£m</v>
      </c>
      <c r="H39" s="141"/>
      <c r="I39" s="141"/>
      <c r="J39" s="141"/>
    </row>
    <row r="40" spans="1:16" outlineLevel="1">
      <c r="B40" s="141"/>
      <c r="C40" s="141"/>
      <c r="D40" s="141"/>
      <c r="E40" s="169" t="str">
        <f>'Cost sharing calculations'!E$381</f>
        <v>Cost sharing RCV adjustment - WN - Real</v>
      </c>
      <c r="F40" s="169">
        <f ca="1">'Cost sharing calculations'!F$381</f>
        <v>23.827266780785116</v>
      </c>
      <c r="G40" s="169" t="str">
        <f>'Cost sharing calculations'!G$381</f>
        <v>£m</v>
      </c>
      <c r="H40" s="141"/>
      <c r="I40" s="141"/>
      <c r="J40" s="141"/>
    </row>
    <row r="41" spans="1:16" outlineLevel="1">
      <c r="B41" s="141"/>
      <c r="C41" s="141"/>
      <c r="D41" s="141"/>
      <c r="E41" s="196" t="s">
        <v>980</v>
      </c>
      <c r="F41" s="16">
        <f ca="1" xml:space="preserve"> IF(SUM(F37:F38) &lt;&gt; SUM(F39:F40), 1, 0)</f>
        <v>0</v>
      </c>
      <c r="G41" s="196" t="s">
        <v>697</v>
      </c>
      <c r="H41" s="141"/>
      <c r="I41" s="141"/>
      <c r="J41" s="141"/>
    </row>
    <row r="42" spans="1:16" outlineLevel="1">
      <c r="B42" s="141"/>
      <c r="C42" s="141"/>
      <c r="D42" s="141"/>
      <c r="E42" s="169"/>
      <c r="F42" s="169"/>
      <c r="G42" s="169"/>
      <c r="H42" s="141"/>
      <c r="I42" s="141"/>
      <c r="J42" s="141"/>
    </row>
    <row r="43" spans="1:16" outlineLevel="1">
      <c r="B43" s="165" t="s">
        <v>975</v>
      </c>
      <c r="C43" s="141"/>
      <c r="D43" s="141"/>
      <c r="H43" s="141"/>
      <c r="I43" s="141"/>
      <c r="J43" s="141"/>
    </row>
    <row r="44" spans="1:16" outlineLevel="1">
      <c r="B44" s="165"/>
      <c r="C44" s="141"/>
      <c r="D44" s="141"/>
      <c r="E44" s="169" t="str">
        <f>'Abstraction &amp; Rates'!E$166</f>
        <v>Active adjustment for abstraction charges &amp; business rates uncertainty mechanism - WR - Real</v>
      </c>
      <c r="F44" s="169">
        <f>'Abstraction &amp; Rates'!F$166</f>
        <v>-43.240687284890754</v>
      </c>
      <c r="G44" s="169" t="str">
        <f>'Abstraction &amp; Rates'!G$166</f>
        <v>£m</v>
      </c>
      <c r="H44" s="141"/>
      <c r="I44" s="141"/>
      <c r="J44" s="141"/>
    </row>
    <row r="45" spans="1:16" outlineLevel="1">
      <c r="B45" s="141"/>
      <c r="C45" s="141"/>
      <c r="D45" s="141"/>
      <c r="E45" s="169" t="str">
        <f>'Abstraction &amp; Rates'!E$170</f>
        <v>Revenue adjustment business rates and abstraction - WN - Real</v>
      </c>
      <c r="F45" s="169">
        <f>'Abstraction &amp; Rates'!F$170</f>
        <v>-18.93942103078215</v>
      </c>
      <c r="G45" s="169" t="str">
        <f>'Abstraction &amp; Rates'!G$170</f>
        <v>£m</v>
      </c>
      <c r="H45" s="141"/>
      <c r="I45" s="141"/>
      <c r="J45" s="141"/>
    </row>
    <row r="46" spans="1:16" outlineLevel="1">
      <c r="B46" s="141"/>
      <c r="C46" s="141"/>
      <c r="D46" s="141"/>
      <c r="E46" s="169" t="str">
        <f>'Abstraction &amp; Rates'!E$174</f>
        <v>RCV adjustment business rates and abstraction - WN - Real</v>
      </c>
      <c r="F46" s="169">
        <f>'Abstraction &amp; Rates'!F$174</f>
        <v>-24.301266254108604</v>
      </c>
      <c r="G46" s="169" t="str">
        <f>'Abstraction &amp; Rates'!G$174</f>
        <v>£m</v>
      </c>
      <c r="H46" s="141"/>
      <c r="I46" s="141"/>
      <c r="J46" s="141"/>
    </row>
    <row r="47" spans="1:16" outlineLevel="1">
      <c r="B47" s="141"/>
      <c r="C47" s="141"/>
      <c r="D47" s="141"/>
      <c r="E47" s="169"/>
      <c r="F47" s="169"/>
      <c r="G47" s="169"/>
      <c r="H47" s="141"/>
      <c r="I47" s="141"/>
      <c r="J47" s="141"/>
    </row>
    <row r="48" spans="1:16" outlineLevel="1">
      <c r="B48" s="165" t="s">
        <v>976</v>
      </c>
      <c r="C48" s="141"/>
      <c r="D48" s="141"/>
      <c r="E48" s="169"/>
      <c r="F48" s="169"/>
      <c r="G48" s="169"/>
      <c r="H48" s="141"/>
      <c r="I48" s="141"/>
      <c r="J48" s="141"/>
    </row>
    <row r="49" spans="1:16" outlineLevel="1">
      <c r="B49" s="141"/>
      <c r="C49" s="141"/>
      <c r="D49" s="141"/>
      <c r="E49" s="169" t="str">
        <f>'Cost sharing calculations'!E$377</f>
        <v>Cost sharing revenue adjustment - WN - Real</v>
      </c>
      <c r="F49" s="169">
        <f ca="1">'Cost sharing calculations'!F$377</f>
        <v>18.570005071145694</v>
      </c>
      <c r="G49" s="169" t="str">
        <f>'Cost sharing calculations'!G$377</f>
        <v>£m</v>
      </c>
      <c r="H49" s="141"/>
      <c r="I49" s="141"/>
      <c r="J49" s="141"/>
    </row>
    <row r="50" spans="1:16" outlineLevel="1">
      <c r="B50" s="141"/>
      <c r="C50" s="141"/>
      <c r="D50" s="141"/>
      <c r="E50" s="142" t="str">
        <f>'Abstraction &amp; Rates'!E170</f>
        <v>Revenue adjustment business rates and abstraction - WN - Real</v>
      </c>
      <c r="F50" s="307">
        <f>'Abstraction &amp; Rates'!F170</f>
        <v>-18.93942103078215</v>
      </c>
      <c r="G50" s="142" t="str">
        <f>'Abstraction &amp; Rates'!G170</f>
        <v>£m</v>
      </c>
      <c r="H50" s="141"/>
      <c r="I50" s="141"/>
      <c r="J50" s="141"/>
    </row>
    <row r="51" spans="1:16" outlineLevel="1">
      <c r="B51" s="141"/>
      <c r="C51" s="141"/>
      <c r="D51" s="141"/>
      <c r="E51" s="196" t="s">
        <v>981</v>
      </c>
      <c r="F51" s="196">
        <f ca="1" xml:space="preserve"> SUM(F49:F50)</f>
        <v>-0.36941595963645568</v>
      </c>
      <c r="G51" s="196" t="s">
        <v>147</v>
      </c>
      <c r="H51" s="141"/>
      <c r="I51" s="141"/>
      <c r="J51" s="141"/>
    </row>
    <row r="52" spans="1:16" outlineLevel="1">
      <c r="B52" s="141"/>
      <c r="C52" s="141"/>
      <c r="D52" s="141"/>
      <c r="E52" s="196"/>
      <c r="F52" s="196"/>
      <c r="G52" s="196"/>
      <c r="H52" s="141"/>
      <c r="I52" s="141"/>
      <c r="J52" s="141"/>
    </row>
    <row r="53" spans="1:16" outlineLevel="1">
      <c r="B53" s="165" t="s">
        <v>978</v>
      </c>
      <c r="C53" s="141"/>
      <c r="D53" s="141"/>
      <c r="E53" s="169"/>
      <c r="F53" s="169"/>
      <c r="G53" s="169"/>
      <c r="H53" s="141"/>
      <c r="I53" s="141"/>
      <c r="J53" s="141"/>
    </row>
    <row r="54" spans="1:16" outlineLevel="1">
      <c r="B54" s="141"/>
      <c r="C54" s="141"/>
      <c r="D54" s="141"/>
      <c r="E54" s="169" t="str">
        <f>'Cost sharing calculations'!E$381</f>
        <v>Cost sharing RCV adjustment - WN - Real</v>
      </c>
      <c r="F54" s="169">
        <f ca="1">'Cost sharing calculations'!F$381</f>
        <v>23.827266780785116</v>
      </c>
      <c r="G54" s="169" t="str">
        <f>'Cost sharing calculations'!G$381</f>
        <v>£m</v>
      </c>
      <c r="H54" s="141"/>
      <c r="I54" s="141"/>
      <c r="J54" s="141"/>
    </row>
    <row r="55" spans="1:16" outlineLevel="1">
      <c r="B55" s="141"/>
      <c r="C55" s="141"/>
      <c r="D55" s="141"/>
      <c r="E55" s="169" t="str">
        <f>'Abstraction &amp; Rates'!E174</f>
        <v>RCV adjustment business rates and abstraction - WN - Real</v>
      </c>
      <c r="F55" s="169">
        <f>'Abstraction &amp; Rates'!F174</f>
        <v>-24.301266254108604</v>
      </c>
      <c r="G55" s="169" t="str">
        <f>'Abstraction &amp; Rates'!G174</f>
        <v>£m</v>
      </c>
      <c r="H55" s="141"/>
      <c r="I55" s="141"/>
      <c r="J55" s="141"/>
    </row>
    <row r="56" spans="1:16" outlineLevel="1">
      <c r="B56" s="141"/>
      <c r="C56" s="141"/>
      <c r="D56" s="141"/>
      <c r="E56" s="169" t="str">
        <f>'Green Recovery'!E93</f>
        <v>Active RCV adjustment for cost sharing - Green Recovery Expenditure - WN - Real</v>
      </c>
      <c r="F56" s="169">
        <f>'Green Recovery'!F93</f>
        <v>0</v>
      </c>
      <c r="G56" s="169" t="str">
        <f>'Green Recovery'!G93</f>
        <v>£m</v>
      </c>
      <c r="H56" s="141"/>
      <c r="I56" s="141"/>
      <c r="J56" s="141"/>
    </row>
    <row r="57" spans="1:16" outlineLevel="1">
      <c r="B57" s="141"/>
      <c r="C57" s="141"/>
      <c r="D57" s="141"/>
      <c r="E57" s="196" t="s">
        <v>982</v>
      </c>
      <c r="F57" s="196">
        <f ca="1" xml:space="preserve"> SUM(F54:F56)</f>
        <v>-0.47399947332348802</v>
      </c>
      <c r="G57" s="196" t="s">
        <v>147</v>
      </c>
      <c r="H57" s="141"/>
      <c r="I57" s="141"/>
      <c r="J57" s="141"/>
    </row>
    <row r="58" spans="1:16" outlineLevel="1">
      <c r="B58" s="141"/>
      <c r="C58" s="141"/>
      <c r="D58" s="141"/>
      <c r="E58" s="169"/>
      <c r="F58" s="169"/>
      <c r="G58" s="169"/>
      <c r="H58" s="141"/>
      <c r="I58" s="141"/>
      <c r="J58" s="141"/>
    </row>
    <row r="59" spans="1:16">
      <c r="B59" s="141"/>
      <c r="C59" s="141"/>
      <c r="D59" s="141"/>
      <c r="E59" s="141"/>
      <c r="F59" s="169"/>
      <c r="G59" s="141"/>
      <c r="H59" s="141"/>
      <c r="I59" s="141"/>
      <c r="J59" s="141"/>
    </row>
    <row r="60" spans="1:16" s="162" customFormat="1" ht="13.2">
      <c r="A60" s="166" t="s">
        <v>787</v>
      </c>
      <c r="B60" s="153"/>
      <c r="C60" s="153"/>
      <c r="D60" s="154"/>
      <c r="E60" s="155"/>
      <c r="F60" s="156"/>
      <c r="G60" s="156"/>
      <c r="H60" s="156"/>
      <c r="I60" s="157"/>
      <c r="J60" s="157"/>
      <c r="K60" s="157"/>
      <c r="L60" s="157"/>
      <c r="M60" s="157"/>
      <c r="N60" s="157"/>
      <c r="O60" s="157"/>
      <c r="P60" s="157"/>
    </row>
    <row r="61" spans="1:16" outlineLevel="1">
      <c r="B61" s="141"/>
      <c r="C61" s="141"/>
      <c r="D61" s="141"/>
      <c r="E61" s="141"/>
      <c r="F61" s="141"/>
      <c r="G61" s="141"/>
      <c r="H61" s="141"/>
      <c r="I61" s="141"/>
      <c r="J61" s="141"/>
    </row>
    <row r="62" spans="1:16" outlineLevel="1">
      <c r="B62" s="165" t="s">
        <v>973</v>
      </c>
      <c r="C62" s="141"/>
      <c r="D62" s="141"/>
      <c r="E62" s="141"/>
      <c r="F62" s="141"/>
      <c r="G62" s="141"/>
      <c r="H62" s="141"/>
      <c r="I62" s="141"/>
      <c r="J62" s="141"/>
    </row>
    <row r="63" spans="1:16" outlineLevel="1">
      <c r="B63" s="141"/>
      <c r="C63" s="141"/>
      <c r="D63" s="141"/>
      <c r="E63" s="169" t="str">
        <f>'Cost sharing calculations'!E$523</f>
        <v>Total adjustment for cost sharing after ex ante allowance - WWN - Real</v>
      </c>
      <c r="F63" s="169">
        <f ca="1">'Cost sharing calculations'!F$523</f>
        <v>182.28822664306037</v>
      </c>
      <c r="G63" s="169" t="str">
        <f>'Cost sharing calculations'!G$523</f>
        <v>£m</v>
      </c>
      <c r="H63" s="141"/>
      <c r="I63" s="141"/>
      <c r="J63" s="141"/>
    </row>
    <row r="64" spans="1:16" outlineLevel="1">
      <c r="B64" s="141"/>
      <c r="C64" s="141"/>
      <c r="D64" s="141"/>
      <c r="E64" s="169" t="str">
        <f>'Cost sharing calculations'!E$541</f>
        <v>Wholesaler bad debt adjustment - WWN</v>
      </c>
      <c r="F64" s="169">
        <f>'Cost sharing calculations'!F$541</f>
        <v>0</v>
      </c>
      <c r="G64" s="169" t="str">
        <f>'Cost sharing calculations'!G$541</f>
        <v>£m</v>
      </c>
      <c r="H64" s="141"/>
      <c r="I64" s="141"/>
      <c r="J64" s="141"/>
    </row>
    <row r="65" spans="2:10" outlineLevel="1">
      <c r="B65" s="141"/>
      <c r="C65" s="141"/>
      <c r="D65" s="141"/>
      <c r="E65" s="169" t="str">
        <f>'Cost sharing calculations'!E$551</f>
        <v>Cost sharing revenue adjustment - WWN - Real</v>
      </c>
      <c r="F65" s="169">
        <f ca="1">'Cost sharing calculations'!F$551</f>
        <v>86.222331202167553</v>
      </c>
      <c r="G65" s="169" t="str">
        <f>'Cost sharing calculations'!G$551</f>
        <v>£m</v>
      </c>
      <c r="H65" s="141"/>
      <c r="I65" s="141"/>
      <c r="J65" s="141"/>
    </row>
    <row r="66" spans="2:10" outlineLevel="1">
      <c r="B66" s="141"/>
      <c r="C66" s="141"/>
      <c r="D66" s="141"/>
      <c r="E66" s="169" t="str">
        <f>'Cost sharing calculations'!E$555</f>
        <v>Cost sharing RCV adjustment - WWN - Real</v>
      </c>
      <c r="F66" s="169">
        <f ca="1">'Cost sharing calculations'!F$555</f>
        <v>96.065895440892817</v>
      </c>
      <c r="G66" s="169" t="str">
        <f>'Cost sharing calculations'!G$555</f>
        <v>£m</v>
      </c>
      <c r="H66" s="141"/>
      <c r="I66" s="141"/>
      <c r="J66" s="141"/>
    </row>
    <row r="67" spans="2:10" outlineLevel="1">
      <c r="B67" s="141"/>
      <c r="C67" s="141"/>
      <c r="D67" s="141"/>
      <c r="E67" s="196" t="s">
        <v>983</v>
      </c>
      <c r="F67" s="16">
        <f ca="1" xml:space="preserve"> IF(SUM(F63:F64) &lt;&gt; SUM(F65:F66), 1, 0)</f>
        <v>0</v>
      </c>
      <c r="G67" s="196" t="s">
        <v>697</v>
      </c>
      <c r="H67" s="141"/>
      <c r="I67" s="141"/>
      <c r="J67" s="141"/>
    </row>
    <row r="68" spans="2:10" outlineLevel="1">
      <c r="B68" s="141"/>
      <c r="C68" s="141"/>
      <c r="D68" s="141"/>
      <c r="E68" s="169"/>
      <c r="F68" s="169"/>
      <c r="G68" s="169"/>
      <c r="H68" s="141"/>
      <c r="I68" s="141"/>
      <c r="J68" s="141"/>
    </row>
    <row r="69" spans="2:10" outlineLevel="1">
      <c r="B69" s="165" t="s">
        <v>975</v>
      </c>
      <c r="C69" s="141"/>
      <c r="D69" s="141"/>
      <c r="E69" s="169"/>
      <c r="F69" s="169"/>
      <c r="G69" s="169"/>
      <c r="H69" s="141"/>
      <c r="I69" s="141"/>
      <c r="J69" s="141"/>
    </row>
    <row r="70" spans="2:10" outlineLevel="1">
      <c r="B70" s="141"/>
      <c r="C70" s="141"/>
      <c r="D70" s="141"/>
      <c r="E70" s="169" t="str">
        <f>'Abstraction &amp; Rates'!E$211</f>
        <v>Active adjustment for business rates uncertainty mechanism - WWN - Real</v>
      </c>
      <c r="F70" s="169">
        <f>'Abstraction &amp; Rates'!F$211</f>
        <v>32.614732817941487</v>
      </c>
      <c r="G70" s="169" t="str">
        <f>'Abstraction &amp; Rates'!G$211</f>
        <v>£m</v>
      </c>
      <c r="H70" s="141"/>
      <c r="I70" s="141"/>
      <c r="J70" s="141"/>
    </row>
    <row r="71" spans="2:10" outlineLevel="1">
      <c r="B71" s="141"/>
      <c r="C71" s="141"/>
      <c r="D71" s="141"/>
      <c r="E71" s="142" t="str">
        <f>'Abstraction &amp; Rates'!E$215</f>
        <v>Revenue adjustment business rates - WWN - Real</v>
      </c>
      <c r="F71" s="169">
        <f>'Abstraction &amp; Rates'!F$215</f>
        <v>15.426768622886323</v>
      </c>
      <c r="G71" s="142" t="str">
        <f>'Abstraction &amp; Rates'!G$215</f>
        <v>£m</v>
      </c>
      <c r="H71" s="141"/>
      <c r="I71" s="141"/>
      <c r="J71" s="141"/>
    </row>
    <row r="72" spans="2:10" outlineLevel="1">
      <c r="B72" s="141"/>
      <c r="C72" s="141"/>
      <c r="D72" s="141"/>
      <c r="E72" s="142" t="str">
        <f>'Abstraction &amp; Rates'!E$219</f>
        <v>RCV adjustment business rates - WWN - Real</v>
      </c>
      <c r="F72" s="169">
        <f>'Abstraction &amp; Rates'!F$219</f>
        <v>17.187964195055166</v>
      </c>
      <c r="G72" s="142" t="str">
        <f>'Abstraction &amp; Rates'!G$219</f>
        <v>£m</v>
      </c>
      <c r="H72" s="141"/>
      <c r="I72" s="141"/>
      <c r="J72" s="141"/>
    </row>
    <row r="73" spans="2:10" outlineLevel="1">
      <c r="B73" s="141"/>
      <c r="C73" s="141"/>
      <c r="D73" s="141"/>
      <c r="E73" s="142"/>
      <c r="F73" s="169"/>
      <c r="G73" s="142"/>
      <c r="H73" s="141"/>
      <c r="I73" s="141"/>
      <c r="J73" s="141"/>
    </row>
    <row r="74" spans="2:10" outlineLevel="1">
      <c r="B74" s="165" t="s">
        <v>976</v>
      </c>
      <c r="C74" s="141"/>
      <c r="D74" s="141"/>
      <c r="E74" s="169"/>
      <c r="F74" s="169"/>
      <c r="G74" s="169"/>
      <c r="H74" s="141"/>
      <c r="I74" s="141"/>
      <c r="J74" s="141"/>
    </row>
    <row r="75" spans="2:10" outlineLevel="1">
      <c r="B75" s="141"/>
      <c r="C75" s="141"/>
      <c r="D75" s="141"/>
      <c r="E75" s="169" t="str">
        <f>'Cost sharing calculations'!E$551</f>
        <v>Cost sharing revenue adjustment - WWN - Real</v>
      </c>
      <c r="F75" s="169">
        <f ca="1">'Cost sharing calculations'!F$551</f>
        <v>86.222331202167553</v>
      </c>
      <c r="G75" s="169" t="str">
        <f>'Cost sharing calculations'!G$551</f>
        <v>£m</v>
      </c>
      <c r="H75" s="141"/>
      <c r="I75" s="141"/>
      <c r="J75" s="141"/>
    </row>
    <row r="76" spans="2:10" outlineLevel="1">
      <c r="B76" s="141"/>
      <c r="C76" s="141"/>
      <c r="D76" s="141"/>
      <c r="E76" s="142" t="str">
        <f>'Abstraction &amp; Rates'!E215</f>
        <v>Revenue adjustment business rates - WWN - Real</v>
      </c>
      <c r="F76" s="307">
        <f>'Abstraction &amp; Rates'!F215</f>
        <v>15.426768622886323</v>
      </c>
      <c r="G76" s="142" t="str">
        <f>'Abstraction &amp; Rates'!G215</f>
        <v>£m</v>
      </c>
      <c r="H76" s="141"/>
      <c r="I76" s="141"/>
      <c r="J76" s="141"/>
    </row>
    <row r="77" spans="2:10" outlineLevel="1">
      <c r="B77" s="141"/>
      <c r="C77" s="141"/>
      <c r="D77" s="141"/>
      <c r="E77" s="196" t="s">
        <v>984</v>
      </c>
      <c r="F77" s="196">
        <f ca="1" xml:space="preserve"> SUM(F75:F76)</f>
        <v>101.64909982505388</v>
      </c>
      <c r="G77" s="196" t="s">
        <v>147</v>
      </c>
      <c r="H77" s="141"/>
      <c r="I77" s="141"/>
      <c r="J77" s="141"/>
    </row>
    <row r="78" spans="2:10" outlineLevel="1">
      <c r="B78" s="141"/>
      <c r="C78" s="141"/>
      <c r="D78" s="141"/>
      <c r="E78" s="196"/>
      <c r="F78" s="196"/>
      <c r="G78" s="196"/>
      <c r="H78" s="141"/>
      <c r="I78" s="141"/>
      <c r="J78" s="141"/>
    </row>
    <row r="79" spans="2:10" outlineLevel="1">
      <c r="B79" s="165" t="s">
        <v>978</v>
      </c>
      <c r="C79" s="141"/>
      <c r="D79" s="141"/>
      <c r="E79" s="169"/>
      <c r="F79" s="169"/>
      <c r="G79" s="169"/>
      <c r="H79" s="141"/>
      <c r="I79" s="141"/>
      <c r="J79" s="141"/>
    </row>
    <row r="80" spans="2:10" outlineLevel="1">
      <c r="B80" s="141"/>
      <c r="C80" s="141"/>
      <c r="D80" s="141"/>
      <c r="E80" s="169" t="str">
        <f>'Cost sharing calculations'!E$555</f>
        <v>Cost sharing RCV adjustment - WWN - Real</v>
      </c>
      <c r="F80" s="169">
        <f ca="1">'Cost sharing calculations'!F$555</f>
        <v>96.065895440892817</v>
      </c>
      <c r="G80" s="169" t="str">
        <f>'Cost sharing calculations'!G$555</f>
        <v>£m</v>
      </c>
      <c r="H80" s="141"/>
      <c r="I80" s="141"/>
      <c r="J80" s="141"/>
    </row>
    <row r="81" spans="1:16" outlineLevel="1">
      <c r="B81" s="141"/>
      <c r="C81" s="141"/>
      <c r="D81" s="141"/>
      <c r="E81" s="169" t="str">
        <f>'Abstraction &amp; Rates'!E219</f>
        <v>RCV adjustment business rates - WWN - Real</v>
      </c>
      <c r="F81" s="169">
        <f>'Abstraction &amp; Rates'!F219</f>
        <v>17.187964195055166</v>
      </c>
      <c r="G81" s="169" t="str">
        <f>'Abstraction &amp; Rates'!G219</f>
        <v>£m</v>
      </c>
      <c r="H81" s="141"/>
      <c r="I81" s="141"/>
      <c r="J81" s="141"/>
    </row>
    <row r="82" spans="1:16" outlineLevel="1">
      <c r="B82" s="141"/>
      <c r="C82" s="141"/>
      <c r="D82" s="141"/>
      <c r="E82" s="142" t="str">
        <f>'Green Recovery'!E$129</f>
        <v>Active RCV adjustment for cost sharing - Green Recovery Expenditure - WWN - Real</v>
      </c>
      <c r="F82" s="169">
        <f>'Green Recovery'!F$129</f>
        <v>0</v>
      </c>
      <c r="G82" s="142" t="str">
        <f>'Green Recovery'!G$129</f>
        <v>£m</v>
      </c>
      <c r="H82" s="141"/>
      <c r="I82" s="141"/>
      <c r="J82" s="141"/>
    </row>
    <row r="83" spans="1:16" outlineLevel="1">
      <c r="B83" s="141"/>
      <c r="C83" s="141"/>
      <c r="D83" s="141"/>
      <c r="E83" s="196" t="s">
        <v>985</v>
      </c>
      <c r="F83" s="196">
        <f ca="1" xml:space="preserve"> SUM(F80:F82)</f>
        <v>113.25385963594798</v>
      </c>
      <c r="G83" s="196" t="s">
        <v>147</v>
      </c>
      <c r="H83" s="141"/>
      <c r="I83" s="141"/>
      <c r="J83" s="141"/>
    </row>
    <row r="84" spans="1:16">
      <c r="B84" s="141"/>
      <c r="C84" s="141"/>
      <c r="D84" s="141"/>
      <c r="E84" s="141"/>
      <c r="F84" s="141"/>
      <c r="G84" s="141"/>
      <c r="H84" s="141"/>
      <c r="I84" s="141"/>
      <c r="J84" s="141"/>
    </row>
    <row r="85" spans="1:16" s="162" customFormat="1" ht="13.2">
      <c r="A85" s="166" t="s">
        <v>889</v>
      </c>
      <c r="B85" s="153"/>
      <c r="C85" s="153"/>
      <c r="D85" s="154"/>
      <c r="E85" s="155"/>
      <c r="F85" s="156"/>
      <c r="G85" s="156"/>
      <c r="H85" s="156"/>
      <c r="I85" s="157"/>
      <c r="J85" s="157"/>
      <c r="K85" s="157"/>
      <c r="L85" s="157"/>
      <c r="M85" s="157"/>
      <c r="N85" s="157"/>
      <c r="O85" s="157"/>
      <c r="P85" s="157"/>
    </row>
    <row r="86" spans="1:16" outlineLevel="1">
      <c r="B86" s="141"/>
      <c r="C86" s="141"/>
      <c r="D86" s="141"/>
      <c r="E86" s="141"/>
      <c r="F86" s="141"/>
      <c r="G86" s="141"/>
      <c r="H86" s="141"/>
      <c r="I86" s="141"/>
      <c r="J86" s="141"/>
    </row>
    <row r="87" spans="1:16" outlineLevel="1">
      <c r="B87" s="165" t="s">
        <v>986</v>
      </c>
      <c r="C87" s="141"/>
      <c r="D87" s="141"/>
      <c r="E87" s="141"/>
      <c r="F87" s="141"/>
      <c r="G87" s="141"/>
      <c r="H87" s="141"/>
      <c r="I87" s="141"/>
      <c r="J87" s="141"/>
    </row>
    <row r="88" spans="1:16" outlineLevel="1">
      <c r="B88" s="141"/>
      <c r="C88" s="141"/>
      <c r="D88" s="141"/>
      <c r="E88" s="142" t="str">
        <f>Bioresources!E$55</f>
        <v>Total adjustment for wage related totex - BIO - Real</v>
      </c>
      <c r="F88" s="142">
        <f>Bioresources!F$55</f>
        <v>-3.4699080292329869</v>
      </c>
      <c r="G88" s="142" t="str">
        <f>Bioresources!G$55</f>
        <v>£m</v>
      </c>
      <c r="H88" s="141"/>
      <c r="I88" s="141"/>
      <c r="J88" s="141"/>
    </row>
    <row r="89" spans="1:16" outlineLevel="1">
      <c r="B89" s="141"/>
      <c r="C89" s="141"/>
      <c r="D89" s="141"/>
      <c r="E89" s="141"/>
      <c r="F89" s="141"/>
      <c r="G89" s="141"/>
      <c r="H89" s="141"/>
      <c r="I89" s="141"/>
      <c r="J89" s="141"/>
    </row>
    <row r="90" spans="1:16" outlineLevel="1">
      <c r="B90" s="165" t="s">
        <v>975</v>
      </c>
      <c r="C90" s="141"/>
      <c r="D90" s="141"/>
      <c r="E90" s="169"/>
      <c r="F90" s="169"/>
      <c r="G90" s="169"/>
      <c r="H90" s="141"/>
      <c r="I90" s="141"/>
      <c r="J90" s="141"/>
    </row>
    <row r="91" spans="1:16" outlineLevel="1">
      <c r="B91" s="141"/>
      <c r="C91" s="141"/>
      <c r="D91" s="141"/>
      <c r="E91" s="169" t="str">
        <f>'Abstraction &amp; Rates'!E$256</f>
        <v>Active adjustment for business rates uncertainty mechanism - BIO - Real</v>
      </c>
      <c r="F91" s="169">
        <f>'Abstraction &amp; Rates'!F$256</f>
        <v>-29.896942259306329</v>
      </c>
      <c r="G91" s="169" t="str">
        <f>'Abstraction &amp; Rates'!G$256</f>
        <v>£m</v>
      </c>
      <c r="H91" s="141"/>
      <c r="I91" s="141"/>
      <c r="J91" s="141"/>
    </row>
    <row r="92" spans="1:16" outlineLevel="1">
      <c r="B92" s="141"/>
      <c r="C92" s="141"/>
      <c r="D92" s="141"/>
      <c r="E92" s="142" t="str">
        <f>'Abstraction &amp; Rates'!E$260</f>
        <v>Revenue adjustment business rates  - BIO - Real</v>
      </c>
      <c r="F92" s="169">
        <f>'Abstraction &amp; Rates'!F$260</f>
        <v>-11.510322769832937</v>
      </c>
      <c r="G92" s="142" t="str">
        <f>'Abstraction &amp; Rates'!G$260</f>
        <v>£m</v>
      </c>
      <c r="H92" s="141"/>
      <c r="I92" s="141"/>
      <c r="J92" s="141"/>
    </row>
    <row r="93" spans="1:16" ht="15.75" customHeight="1" outlineLevel="1">
      <c r="B93" s="141"/>
      <c r="C93" s="141"/>
      <c r="D93" s="141"/>
      <c r="E93" s="142" t="str">
        <f>'Abstraction &amp; Rates'!E$264</f>
        <v>RCV adjustment business rates - BIO - Real</v>
      </c>
      <c r="F93" s="169">
        <f>'Abstraction &amp; Rates'!F$264</f>
        <v>-18.386619489473393</v>
      </c>
      <c r="G93" s="142" t="str">
        <f>'Abstraction &amp; Rates'!G$264</f>
        <v>£m</v>
      </c>
      <c r="H93" s="141"/>
      <c r="I93" s="141"/>
      <c r="J93" s="141"/>
    </row>
    <row r="94" spans="1:16" ht="15.75" customHeight="1" outlineLevel="1">
      <c r="B94" s="141"/>
      <c r="C94" s="141"/>
      <c r="D94" s="141"/>
      <c r="E94" s="142"/>
      <c r="F94" s="169"/>
      <c r="G94" s="142"/>
      <c r="H94" s="141"/>
      <c r="I94" s="141"/>
      <c r="J94" s="141"/>
    </row>
    <row r="95" spans="1:16" ht="15.75" customHeight="1" outlineLevel="1">
      <c r="B95" s="165" t="s">
        <v>976</v>
      </c>
      <c r="C95" s="141"/>
      <c r="D95" s="141"/>
      <c r="E95" s="169"/>
      <c r="F95" s="169"/>
      <c r="G95" s="169"/>
      <c r="H95" s="141"/>
      <c r="I95" s="141"/>
      <c r="J95" s="141"/>
    </row>
    <row r="96" spans="1:16" ht="15.75" customHeight="1" outlineLevel="1">
      <c r="B96" s="141"/>
      <c r="C96" s="141"/>
      <c r="D96" s="141"/>
      <c r="E96" s="169" t="str">
        <f>Bioresources!E91</f>
        <v>Cost sharing Revenue adjustment - BIO - Real</v>
      </c>
      <c r="F96" s="169">
        <f>Bioresources!F91</f>
        <v>-1.3359145912546999</v>
      </c>
      <c r="G96" s="169" t="str">
        <f>Bioresources!G91</f>
        <v>£m</v>
      </c>
      <c r="H96" s="141"/>
      <c r="I96" s="141"/>
      <c r="J96" s="141"/>
    </row>
    <row r="97" spans="1:16" ht="15.75" customHeight="1" outlineLevel="1">
      <c r="B97" s="141"/>
      <c r="C97" s="141"/>
      <c r="D97" s="141"/>
      <c r="E97" s="169" t="str">
        <f>'Abstraction &amp; Rates'!E260</f>
        <v>Revenue adjustment business rates  - BIO - Real</v>
      </c>
      <c r="F97" s="169">
        <f>'Abstraction &amp; Rates'!F260</f>
        <v>-11.510322769832937</v>
      </c>
      <c r="G97" s="169" t="str">
        <f>'Abstraction &amp; Rates'!G260</f>
        <v>£m</v>
      </c>
      <c r="H97" s="141"/>
      <c r="I97" s="141"/>
      <c r="J97" s="141"/>
    </row>
    <row r="98" spans="1:16" ht="15.75" customHeight="1" outlineLevel="1">
      <c r="B98" s="141"/>
      <c r="C98" s="141"/>
      <c r="D98" s="141"/>
      <c r="E98" s="196" t="s">
        <v>987</v>
      </c>
      <c r="F98" s="196">
        <f xml:space="preserve"> SUM(F96:F97)</f>
        <v>-12.846237361087637</v>
      </c>
      <c r="G98" s="196" t="s">
        <v>147</v>
      </c>
      <c r="H98" s="141"/>
      <c r="I98" s="141"/>
      <c r="J98" s="141"/>
    </row>
    <row r="99" spans="1:16" ht="15.75" customHeight="1" outlineLevel="1">
      <c r="B99" s="141"/>
      <c r="C99" s="141"/>
      <c r="D99" s="141"/>
      <c r="E99" s="196"/>
      <c r="F99" s="196"/>
      <c r="G99" s="196"/>
      <c r="H99" s="141"/>
      <c r="I99" s="141"/>
      <c r="J99" s="141"/>
    </row>
    <row r="100" spans="1:16" ht="15.75" customHeight="1" outlineLevel="1">
      <c r="B100" s="165" t="s">
        <v>978</v>
      </c>
      <c r="C100" s="141"/>
      <c r="D100" s="141"/>
      <c r="E100" s="169"/>
      <c r="F100" s="169"/>
      <c r="G100" s="169"/>
      <c r="H100" s="141"/>
      <c r="I100" s="141"/>
      <c r="J100" s="141"/>
    </row>
    <row r="101" spans="1:16" ht="15.75" customHeight="1" outlineLevel="1">
      <c r="B101" s="141"/>
      <c r="C101" s="141"/>
      <c r="D101" s="141"/>
      <c r="E101" s="169" t="str">
        <f>Bioresources!E95</f>
        <v>Cost sharing RCV adjustment - BIO - Real</v>
      </c>
      <c r="F101" s="169">
        <f>Bioresources!F95</f>
        <v>-2.1339934379782868</v>
      </c>
      <c r="G101" s="169" t="str">
        <f>Bioresources!G95</f>
        <v>£m</v>
      </c>
      <c r="H101" s="141"/>
      <c r="I101" s="141"/>
      <c r="J101" s="141"/>
    </row>
    <row r="102" spans="1:16" ht="15.75" customHeight="1" outlineLevel="1">
      <c r="B102" s="141"/>
      <c r="C102" s="141"/>
      <c r="D102" s="141"/>
      <c r="E102" s="169" t="str">
        <f>'Abstraction &amp; Rates'!E264</f>
        <v>RCV adjustment business rates - BIO - Real</v>
      </c>
      <c r="F102" s="169">
        <f>'Abstraction &amp; Rates'!F264</f>
        <v>-18.386619489473393</v>
      </c>
      <c r="G102" s="169" t="str">
        <f>'Abstraction &amp; Rates'!G264</f>
        <v>£m</v>
      </c>
      <c r="H102" s="141"/>
      <c r="I102" s="141"/>
      <c r="J102" s="141"/>
    </row>
    <row r="103" spans="1:16" ht="15.75" customHeight="1" outlineLevel="1">
      <c r="B103" s="141"/>
      <c r="C103" s="141"/>
      <c r="D103" s="141"/>
      <c r="E103" s="196" t="s">
        <v>988</v>
      </c>
      <c r="F103" s="196">
        <f xml:space="preserve"> SUM(F101:F102)</f>
        <v>-20.52061292745168</v>
      </c>
      <c r="G103" s="196" t="s">
        <v>147</v>
      </c>
      <c r="H103" s="141"/>
      <c r="I103" s="141"/>
      <c r="J103" s="141"/>
    </row>
    <row r="104" spans="1:16" ht="15.75" customHeight="1" outlineLevel="1">
      <c r="B104" s="141"/>
      <c r="C104" s="141"/>
      <c r="D104" s="141"/>
      <c r="E104" s="142"/>
      <c r="F104" s="169"/>
      <c r="G104" s="142"/>
      <c r="H104" s="141"/>
      <c r="I104" s="141"/>
      <c r="J104" s="141"/>
    </row>
    <row r="105" spans="1:16">
      <c r="B105" s="141"/>
      <c r="C105" s="141"/>
      <c r="D105" s="141"/>
      <c r="E105" s="141"/>
      <c r="F105" s="141"/>
      <c r="G105" s="141"/>
      <c r="H105" s="141"/>
      <c r="I105" s="141"/>
      <c r="J105" s="141"/>
    </row>
    <row r="106" spans="1:16" s="162" customFormat="1" ht="13.2">
      <c r="A106" s="166" t="s">
        <v>989</v>
      </c>
      <c r="B106" s="153"/>
      <c r="C106" s="153"/>
      <c r="D106" s="154"/>
      <c r="E106" s="155"/>
      <c r="F106" s="156"/>
      <c r="G106" s="156"/>
      <c r="H106" s="156"/>
      <c r="I106" s="157"/>
      <c r="J106" s="157"/>
      <c r="K106" s="157"/>
      <c r="L106" s="157"/>
      <c r="M106" s="157"/>
      <c r="N106" s="157"/>
      <c r="O106" s="157"/>
      <c r="P106" s="157"/>
    </row>
    <row r="107" spans="1:16" outlineLevel="1">
      <c r="B107" s="141"/>
      <c r="C107" s="141"/>
      <c r="D107" s="141"/>
      <c r="E107" s="141"/>
      <c r="F107" s="141"/>
      <c r="G107" s="141"/>
      <c r="H107" s="141"/>
      <c r="I107" s="141"/>
      <c r="J107" s="141"/>
    </row>
    <row r="108" spans="1:16" outlineLevel="1">
      <c r="B108" s="165" t="s">
        <v>976</v>
      </c>
      <c r="C108" s="141"/>
      <c r="D108" s="141"/>
      <c r="H108" s="141"/>
      <c r="I108" s="141"/>
      <c r="J108" s="141"/>
    </row>
    <row r="109" spans="1:16" outlineLevel="1">
      <c r="B109" s="141"/>
      <c r="C109" s="141"/>
      <c r="D109" s="141"/>
      <c r="E109" s="142" t="str">
        <f>'Thames Tideway Tunnel'!E121</f>
        <v>Cost sharing revenue adjustment - TTT - Real</v>
      </c>
      <c r="F109" s="326">
        <f>'Thames Tideway Tunnel'!F121</f>
        <v>-2.5210638591937416E-2</v>
      </c>
      <c r="G109" s="142" t="str">
        <f>'Thames Tideway Tunnel'!G121</f>
        <v>£m</v>
      </c>
      <c r="H109" s="141"/>
      <c r="I109" s="141"/>
      <c r="J109" s="141"/>
    </row>
    <row r="110" spans="1:16" outlineLevel="1">
      <c r="B110" s="141"/>
      <c r="C110" s="141"/>
      <c r="D110" s="141"/>
      <c r="E110" s="142"/>
      <c r="F110" s="326"/>
      <c r="G110" s="142"/>
      <c r="H110" s="141"/>
      <c r="I110" s="141"/>
      <c r="J110" s="141"/>
    </row>
    <row r="111" spans="1:16" outlineLevel="1">
      <c r="B111" s="165" t="s">
        <v>978</v>
      </c>
      <c r="C111" s="141"/>
      <c r="D111" s="141"/>
      <c r="F111" s="317"/>
      <c r="H111" s="141"/>
      <c r="I111" s="141"/>
      <c r="J111" s="141"/>
    </row>
    <row r="112" spans="1:16" outlineLevel="1">
      <c r="B112" s="141"/>
      <c r="C112" s="141"/>
      <c r="D112" s="141"/>
      <c r="E112" s="142" t="str">
        <f>'Thames Tideway Tunnel'!E125</f>
        <v>Cost sharing RCV adjustment - TTT - Real</v>
      </c>
      <c r="F112" s="326">
        <f>'Thames Tideway Tunnel'!F125</f>
        <v>-0.31093120930056151</v>
      </c>
      <c r="G112" s="142" t="str">
        <f>'Thames Tideway Tunnel'!G125</f>
        <v>£m</v>
      </c>
      <c r="H112" s="141"/>
      <c r="I112" s="141"/>
      <c r="J112" s="141"/>
    </row>
    <row r="113" spans="1:10" outlineLevel="1">
      <c r="B113" s="141"/>
      <c r="C113" s="141"/>
      <c r="D113" s="141"/>
      <c r="E113" s="142"/>
      <c r="F113" s="142"/>
      <c r="G113" s="142"/>
      <c r="H113" s="141"/>
      <c r="I113" s="141"/>
      <c r="J113" s="141"/>
    </row>
    <row r="114" spans="1:10">
      <c r="B114" s="141"/>
      <c r="C114" s="141"/>
      <c r="D114" s="141"/>
      <c r="E114" s="141"/>
      <c r="F114" s="141"/>
      <c r="G114" s="141"/>
      <c r="H114" s="141"/>
      <c r="I114" s="141"/>
      <c r="J114" s="141"/>
    </row>
    <row r="115" spans="1:10" s="176" customFormat="1" ht="13.2">
      <c r="A115" s="136" t="s">
        <v>57</v>
      </c>
    </row>
    <row r="116" spans="1:10"/>
    <row r="117" spans="1:10"/>
    <row r="118" spans="1:10"/>
    <row r="119" spans="1:10"/>
    <row r="120" spans="1:10"/>
    <row r="121" spans="1:10"/>
    <row r="122" spans="1:10"/>
    <row r="123" spans="1:10"/>
    <row r="124" spans="1:10"/>
    <row r="125" spans="1:10"/>
    <row r="126" spans="1:10"/>
    <row r="127" spans="1:10"/>
    <row r="128" spans="1:10"/>
    <row r="129"/>
    <row r="130"/>
    <row r="131"/>
    <row r="132"/>
    <row r="133"/>
  </sheetData>
  <conditionalFormatting sqref="F3">
    <cfRule type="cellIs" dxfId="19" priority="7" stopIfTrue="1" operator="notEqual">
      <formula>0</formula>
    </cfRule>
    <cfRule type="cellIs" dxfId="18" priority="8" stopIfTrue="1" operator="equal">
      <formula>""</formula>
    </cfRule>
  </conditionalFormatting>
  <conditionalFormatting sqref="J4:P4">
    <cfRule type="cellIs" dxfId="17" priority="9" operator="equal">
      <formula>"Post-Fcst"</formula>
    </cfRule>
    <cfRule type="cellIs" dxfId="16" priority="10" operator="equal">
      <formula>"Forecast"</formula>
    </cfRule>
    <cfRule type="cellIs" dxfId="15" priority="11" operator="equal">
      <formula>"Pre Fcst"</formula>
    </cfRule>
  </conditionalFormatting>
  <conditionalFormatting sqref="F15">
    <cfRule type="cellIs" dxfId="14" priority="5" stopIfTrue="1" operator="notEqual">
      <formula>0</formula>
    </cfRule>
    <cfRule type="cellIs" dxfId="13" priority="6" stopIfTrue="1" operator="equal">
      <formula>""</formula>
    </cfRule>
  </conditionalFormatting>
  <conditionalFormatting sqref="F41">
    <cfRule type="cellIs" dxfId="12" priority="3" stopIfTrue="1" operator="notEqual">
      <formula>0</formula>
    </cfRule>
    <cfRule type="cellIs" dxfId="11" priority="4" stopIfTrue="1" operator="equal">
      <formula>""</formula>
    </cfRule>
  </conditionalFormatting>
  <conditionalFormatting sqref="F67">
    <cfRule type="cellIs" dxfId="10" priority="1" stopIfTrue="1" operator="notEqual">
      <formula>0</formula>
    </cfRule>
    <cfRule type="cellIs" dxfId="9" priority="2" stopIfTrue="1" operator="equal">
      <formula>""</formula>
    </cfRule>
  </conditionalFormatting>
  <pageMargins left="0.70866141732283472" right="0.70866141732283472" top="0.74803149606299213" bottom="0.74803149606299213" header="0.31496062992125984" footer="0.31496062992125984"/>
  <pageSetup paperSize="9" scale="64" fitToHeight="0" orientation="landscape" r:id="rId1"/>
  <headerFooter>
    <oddHeader>&amp;L&amp;F        &amp;CSheet: &amp;A      &amp;ROFFICIAL</oddHeader>
    <oddFooter>&amp;LPrinted on &amp;D at &amp;T      &amp;CPage &amp;P of &amp;N         &amp;ROfwat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C5562-2009-4842-8FBE-CD5D7CC9961C}">
  <sheetPr>
    <tabColor rgb="FF98CCFF"/>
  </sheetPr>
  <dimension ref="A1:F19"/>
  <sheetViews>
    <sheetView tabSelected="1" zoomScale="80" zoomScaleNormal="80" workbookViewId="0"/>
  </sheetViews>
  <sheetFormatPr defaultRowHeight="13.8"/>
  <cols>
    <col min="2" max="2" width="34.59765625" bestFit="1" customWidth="1"/>
    <col min="3" max="3" width="77.5" bestFit="1" customWidth="1"/>
    <col min="5" max="5" width="16.19921875" bestFit="1" customWidth="1"/>
  </cols>
  <sheetData>
    <row r="1" spans="1:6">
      <c r="C1" t="s">
        <v>990</v>
      </c>
    </row>
    <row r="2" spans="1:6">
      <c r="A2" t="s">
        <v>127</v>
      </c>
      <c r="B2" t="s">
        <v>128</v>
      </c>
      <c r="C2" t="s">
        <v>129</v>
      </c>
      <c r="D2" t="s">
        <v>130</v>
      </c>
      <c r="E2" t="s">
        <v>131</v>
      </c>
      <c r="F2" t="s">
        <v>142</v>
      </c>
    </row>
    <row r="4" spans="1:6">
      <c r="B4" t="s">
        <v>991</v>
      </c>
      <c r="C4" t="s">
        <v>992</v>
      </c>
      <c r="D4" t="s">
        <v>147</v>
      </c>
      <c r="E4" t="s">
        <v>241</v>
      </c>
      <c r="F4" s="317">
        <f ca="1" xml:space="preserve"> Outputs!F31</f>
        <v>13.467913106417761</v>
      </c>
    </row>
    <row r="5" spans="1:6">
      <c r="B5" t="s">
        <v>993</v>
      </c>
      <c r="C5" t="s">
        <v>994</v>
      </c>
      <c r="D5" t="s">
        <v>147</v>
      </c>
      <c r="E5" t="s">
        <v>241</v>
      </c>
      <c r="F5" s="317">
        <f ca="1" xml:space="preserve"> Outputs!F57</f>
        <v>-0.47399947332348802</v>
      </c>
    </row>
    <row r="6" spans="1:6">
      <c r="B6" t="s">
        <v>995</v>
      </c>
      <c r="C6" t="s">
        <v>996</v>
      </c>
      <c r="D6" t="s">
        <v>147</v>
      </c>
      <c r="E6" t="s">
        <v>241</v>
      </c>
      <c r="F6" s="317">
        <f ca="1" xml:space="preserve"> Outputs!F83</f>
        <v>113.25385963594798</v>
      </c>
    </row>
    <row r="7" spans="1:6">
      <c r="B7" t="s">
        <v>997</v>
      </c>
      <c r="C7" t="s">
        <v>998</v>
      </c>
      <c r="D7" t="s">
        <v>147</v>
      </c>
      <c r="E7" t="s">
        <v>241</v>
      </c>
      <c r="F7" s="317">
        <f xml:space="preserve"> Outputs!F103</f>
        <v>-20.52061292745168</v>
      </c>
    </row>
    <row r="8" spans="1:6">
      <c r="B8" t="s">
        <v>999</v>
      </c>
      <c r="C8" t="s">
        <v>1000</v>
      </c>
      <c r="D8" t="s">
        <v>147</v>
      </c>
      <c r="E8" t="s">
        <v>241</v>
      </c>
      <c r="F8" s="317">
        <f xml:space="preserve"> Outputs!F112</f>
        <v>-0.31093120930056151</v>
      </c>
    </row>
    <row r="9" spans="1:6">
      <c r="B9" t="s">
        <v>1001</v>
      </c>
      <c r="C9" t="s">
        <v>1002</v>
      </c>
      <c r="D9" t="s">
        <v>147</v>
      </c>
      <c r="E9" t="s">
        <v>241</v>
      </c>
      <c r="F9" s="317"/>
    </row>
    <row r="10" spans="1:6">
      <c r="B10" t="s">
        <v>1003</v>
      </c>
      <c r="C10" t="s">
        <v>1004</v>
      </c>
      <c r="D10" t="s">
        <v>147</v>
      </c>
      <c r="E10" t="s">
        <v>241</v>
      </c>
      <c r="F10" s="317">
        <f ca="1" xml:space="preserve"> Outputs!F25</f>
        <v>16.328354828134813</v>
      </c>
    </row>
    <row r="11" spans="1:6">
      <c r="B11" t="s">
        <v>1005</v>
      </c>
      <c r="C11" t="s">
        <v>1006</v>
      </c>
      <c r="D11" t="s">
        <v>147</v>
      </c>
      <c r="E11" t="s">
        <v>241</v>
      </c>
      <c r="F11" s="317">
        <f ca="1" xml:space="preserve"> Outputs!F51</f>
        <v>-0.36941595963645568</v>
      </c>
    </row>
    <row r="12" spans="1:6">
      <c r="B12" t="s">
        <v>1007</v>
      </c>
      <c r="C12" t="s">
        <v>1008</v>
      </c>
      <c r="D12" t="s">
        <v>147</v>
      </c>
      <c r="E12" t="s">
        <v>241</v>
      </c>
      <c r="F12" s="317">
        <f ca="1" xml:space="preserve"> Outputs!F77</f>
        <v>101.64909982505388</v>
      </c>
    </row>
    <row r="13" spans="1:6">
      <c r="B13" t="s">
        <v>1009</v>
      </c>
      <c r="C13" t="s">
        <v>1010</v>
      </c>
      <c r="D13" t="s">
        <v>147</v>
      </c>
      <c r="E13" t="s">
        <v>241</v>
      </c>
      <c r="F13" s="317">
        <f xml:space="preserve"> Outputs!F98</f>
        <v>-12.846237361087637</v>
      </c>
    </row>
    <row r="14" spans="1:6">
      <c r="B14" t="s">
        <v>1011</v>
      </c>
      <c r="C14" t="s">
        <v>1012</v>
      </c>
      <c r="D14" t="s">
        <v>147</v>
      </c>
      <c r="E14" t="s">
        <v>241</v>
      </c>
      <c r="F14" s="317">
        <f xml:space="preserve"> Outputs!F109</f>
        <v>-2.5210638591937416E-2</v>
      </c>
    </row>
    <row r="15" spans="1:6">
      <c r="B15" t="s">
        <v>1013</v>
      </c>
      <c r="C15" t="s">
        <v>1014</v>
      </c>
      <c r="D15" t="s">
        <v>147</v>
      </c>
      <c r="E15" t="s">
        <v>241</v>
      </c>
      <c r="F15" s="317"/>
    </row>
    <row r="16" spans="1:6">
      <c r="B16" t="s">
        <v>1015</v>
      </c>
      <c r="C16" t="s">
        <v>1016</v>
      </c>
      <c r="D16" t="s">
        <v>1017</v>
      </c>
      <c r="E16" t="s">
        <v>241</v>
      </c>
      <c r="F16" t="str">
        <f ca="1">CONCATENATE("[…]", TEXT(NOW(),"dd/mm/yyy hh:mm:ss"))</f>
        <v>[…]15/07/2025 11:32:00</v>
      </c>
    </row>
    <row r="17" spans="2:6">
      <c r="B17" t="s">
        <v>1018</v>
      </c>
      <c r="C17" t="s">
        <v>1019</v>
      </c>
      <c r="D17" t="s">
        <v>1017</v>
      </c>
      <c r="E17" t="s">
        <v>241</v>
      </c>
      <c r="F17" t="str">
        <f ca="1">MID(CELL("filename"),SEARCH("[",CELL("filename"))+1,SEARCH("]",CELL("filename"))-SEARCH("[",CELL("filename"))-1)</f>
        <v>byr-totex-aka-cost-sharing-2024-25.xlsx</v>
      </c>
    </row>
    <row r="18" spans="2:6">
      <c r="B18" t="s">
        <v>1020</v>
      </c>
      <c r="C18" t="s">
        <v>1021</v>
      </c>
      <c r="D18" t="s">
        <v>1017</v>
      </c>
      <c r="E18" t="s">
        <v>241</v>
      </c>
      <c r="F18" t="str">
        <f>F_Inputs!$E$1</f>
        <v>Run on 25 Oct 2024 15:33</v>
      </c>
    </row>
    <row r="19" spans="2:6">
      <c r="B19" t="s">
        <v>1022</v>
      </c>
      <c r="C19" t="s">
        <v>1023</v>
      </c>
      <c r="D19" t="s">
        <v>311</v>
      </c>
      <c r="E19" t="s">
        <v>241</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85A82-02D3-4C9D-B841-BF97E8EB6021}">
  <sheetPr codeName="Sheet20">
    <tabColor theme="1" tint="0.34998626667073579"/>
    <pageSetUpPr fitToPage="1"/>
  </sheetPr>
  <dimension ref="A1"/>
  <sheetViews>
    <sheetView zoomScale="80" zoomScaleNormal="80" workbookViewId="0"/>
  </sheetViews>
  <sheetFormatPr defaultRowHeight="13.8"/>
  <sheetData/>
  <pageMargins left="0.70866141732283472" right="0.70866141732283472" top="0.74803149606299213" bottom="0.74803149606299213" header="0.31496062992125984" footer="0.31496062992125984"/>
  <pageSetup paperSize="9" fitToHeight="0" orientation="landscape" r:id="rId1"/>
  <headerFooter>
    <oddHeader>&amp;L&amp;F        &amp;CSheet: &amp;A      &amp;ROFFICIAL</oddHeader>
    <oddFooter>&amp;LPrinted on &amp;D at &amp;T      &amp;CPage &amp;P of &amp;N         &amp;ROfwat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A03F4-5D1E-4968-A630-37AB9D204C23}">
  <sheetPr codeName="Sheet14">
    <tabColor rgb="FFCCFFFF"/>
    <pageSetUpPr fitToPage="1"/>
  </sheetPr>
  <dimension ref="A1:P25"/>
  <sheetViews>
    <sheetView zoomScale="80" zoomScaleNormal="80" workbookViewId="0">
      <pane xSplit="9" ySplit="6" topLeftCell="J7" activePane="bottomRight" state="frozen"/>
      <selection pane="topRight" activeCell="A43" sqref="A43:XFD52"/>
      <selection pane="bottomLeft" activeCell="A43" sqref="A43:XFD52"/>
      <selection pane="bottomRight" activeCell="F12" sqref="F12"/>
    </sheetView>
  </sheetViews>
  <sheetFormatPr defaultColWidth="0" defaultRowHeight="13.8" zeroHeight="1"/>
  <cols>
    <col min="1" max="4" width="2" customWidth="1"/>
    <col min="5" max="5" width="78.09765625" customWidth="1"/>
    <col min="6" max="6" width="10.09765625" bestFit="1" customWidth="1"/>
    <col min="7" max="7" width="6.59765625" customWidth="1"/>
    <col min="8" max="8" width="9.5" bestFit="1" customWidth="1"/>
    <col min="9" max="9" width="4.09765625" customWidth="1"/>
    <col min="10" max="15" width="9.59765625" customWidth="1"/>
    <col min="16" max="16" width="11" customWidth="1"/>
    <col min="17" max="16384" width="9" hidden="1"/>
  </cols>
  <sheetData>
    <row r="1" spans="1:16" ht="24.6">
      <c r="A1" s="1" t="str">
        <f ca="1" xml:space="preserve"> RIGHT(CELL("filename", $A$1), LEN(CELL("filename", $A$1)) - SEARCH("]", CELL("filename", $A$1)))</f>
        <v>Check</v>
      </c>
      <c r="B1" s="1"/>
      <c r="C1" s="1"/>
      <c r="D1" s="1"/>
      <c r="E1" s="1"/>
      <c r="F1" s="1"/>
      <c r="G1" s="1"/>
      <c r="H1" s="1"/>
      <c r="I1" s="1"/>
      <c r="J1" s="1"/>
      <c r="K1" s="1"/>
      <c r="L1" s="1"/>
      <c r="M1" s="1"/>
      <c r="N1" s="1"/>
      <c r="O1" s="1"/>
      <c r="P1" s="1"/>
    </row>
    <row r="2" spans="1:16">
      <c r="A2" s="2"/>
      <c r="B2" s="3"/>
      <c r="C2" s="3"/>
      <c r="D2" s="4"/>
      <c r="E2" s="14" t="str">
        <f>Time!E$22</f>
        <v>Model Period BEG</v>
      </c>
      <c r="F2" s="14"/>
      <c r="G2" s="14"/>
      <c r="H2" s="14"/>
      <c r="I2" s="14"/>
      <c r="J2" s="14">
        <f>Time!J$22</f>
        <v>43556</v>
      </c>
      <c r="K2" s="14">
        <f>Time!K$22</f>
        <v>43922</v>
      </c>
      <c r="L2" s="14">
        <f>Time!L$22</f>
        <v>44287</v>
      </c>
      <c r="M2" s="14">
        <f>Time!M$22</f>
        <v>44652</v>
      </c>
      <c r="N2" s="14">
        <f>Time!N$22</f>
        <v>45017</v>
      </c>
      <c r="O2" s="14">
        <f>Time!O$22</f>
        <v>45383</v>
      </c>
      <c r="P2" s="14">
        <f>Time!P$22</f>
        <v>45748</v>
      </c>
    </row>
    <row r="3" spans="1:16">
      <c r="A3" s="2"/>
      <c r="B3" s="3"/>
      <c r="C3" s="3"/>
      <c r="D3" s="4"/>
      <c r="E3" s="13" t="str">
        <f>Time!E$23</f>
        <v>Model Period END</v>
      </c>
      <c r="F3" s="16">
        <f ca="1">Check!F$8</f>
        <v>0</v>
      </c>
      <c r="G3" s="14" t="s">
        <v>472</v>
      </c>
      <c r="H3" s="14"/>
      <c r="I3" s="14"/>
      <c r="J3" s="14">
        <f>Time!J$23</f>
        <v>43921</v>
      </c>
      <c r="K3" s="14">
        <f>Time!K$23</f>
        <v>44286</v>
      </c>
      <c r="L3" s="14">
        <f>Time!L$23</f>
        <v>44651</v>
      </c>
      <c r="M3" s="14">
        <f>Time!M$23</f>
        <v>45016</v>
      </c>
      <c r="N3" s="14">
        <f>Time!N$23</f>
        <v>45382</v>
      </c>
      <c r="O3" s="14">
        <f>Time!O$23</f>
        <v>45747</v>
      </c>
      <c r="P3" s="14">
        <f>Time!P$23</f>
        <v>46112</v>
      </c>
    </row>
    <row r="4" spans="1:16">
      <c r="A4" s="2"/>
      <c r="B4" s="3"/>
      <c r="C4" s="3"/>
      <c r="D4" s="4"/>
      <c r="E4" s="13" t="str">
        <f>Time!E$59</f>
        <v>Pre Forecast vs Forecast</v>
      </c>
      <c r="F4" s="144"/>
      <c r="G4" s="144"/>
      <c r="H4" s="14"/>
      <c r="I4" s="14"/>
      <c r="J4" s="14" t="str">
        <f>Time!J$59</f>
        <v>Pre Fcst</v>
      </c>
      <c r="K4" s="14" t="str">
        <f>Time!K$59</f>
        <v>Forecast</v>
      </c>
      <c r="L4" s="14" t="str">
        <f>Time!L$59</f>
        <v>Forecast</v>
      </c>
      <c r="M4" s="14" t="str">
        <f>Time!M$59</f>
        <v>Forecast</v>
      </c>
      <c r="N4" s="14" t="str">
        <f>Time!N$59</f>
        <v>Forecast</v>
      </c>
      <c r="O4" s="14" t="str">
        <f>Time!O$59</f>
        <v>Forecast</v>
      </c>
      <c r="P4" s="14" t="str">
        <f>Time!P$59</f>
        <v>Post-Fcst</v>
      </c>
    </row>
    <row r="5" spans="1:16">
      <c r="A5" s="2"/>
      <c r="B5" s="3"/>
      <c r="C5" s="3"/>
      <c r="D5" s="4"/>
      <c r="E5" s="59" t="str">
        <f>Time!E$101</f>
        <v>Financial Year Ending</v>
      </c>
      <c r="F5" s="18"/>
      <c r="G5" s="18"/>
      <c r="H5" s="18"/>
      <c r="I5" s="44"/>
      <c r="J5" s="60">
        <f>Time!J$101</f>
        <v>2020</v>
      </c>
      <c r="K5" s="60">
        <f>Time!K$101</f>
        <v>2021</v>
      </c>
      <c r="L5" s="60">
        <f>Time!L$101</f>
        <v>2022</v>
      </c>
      <c r="M5" s="60">
        <f>Time!M$101</f>
        <v>2023</v>
      </c>
      <c r="N5" s="60">
        <f>Time!N$101</f>
        <v>2024</v>
      </c>
      <c r="O5" s="60">
        <f>Time!O$101</f>
        <v>2025</v>
      </c>
      <c r="P5" s="60">
        <f>Time!P$101</f>
        <v>2026</v>
      </c>
    </row>
    <row r="6" spans="1:16">
      <c r="A6" s="2"/>
      <c r="B6" s="3"/>
      <c r="C6" s="3"/>
      <c r="D6" s="4"/>
      <c r="E6" s="13" t="str">
        <f>Time!E$11</f>
        <v>Model column counter</v>
      </c>
      <c r="F6" s="19" t="s">
        <v>473</v>
      </c>
      <c r="G6" s="19" t="s">
        <v>130</v>
      </c>
      <c r="H6" s="19" t="s">
        <v>474</v>
      </c>
      <c r="I6" s="18"/>
      <c r="J6" s="18">
        <f>Time!J$11</f>
        <v>1</v>
      </c>
      <c r="K6" s="18">
        <f>Time!K$11</f>
        <v>2</v>
      </c>
      <c r="L6" s="18">
        <f>Time!L$11</f>
        <v>3</v>
      </c>
      <c r="M6" s="18">
        <f>Time!M$11</f>
        <v>4</v>
      </c>
      <c r="N6" s="18">
        <f>Time!N$11</f>
        <v>5</v>
      </c>
      <c r="O6" s="18">
        <f>Time!O$11</f>
        <v>6</v>
      </c>
      <c r="P6" s="18">
        <f>Time!P$11</f>
        <v>7</v>
      </c>
    </row>
    <row r="7" spans="1:16">
      <c r="A7" s="141"/>
      <c r="B7" s="141"/>
      <c r="C7" s="141"/>
      <c r="D7" s="141"/>
      <c r="E7" s="141"/>
      <c r="F7" s="141"/>
      <c r="G7" s="141"/>
      <c r="H7" s="141"/>
      <c r="I7" s="141"/>
      <c r="J7" s="141"/>
      <c r="K7" s="141"/>
      <c r="L7" s="141"/>
      <c r="M7" s="141"/>
      <c r="N7" s="141"/>
      <c r="O7" s="141"/>
      <c r="P7" s="141"/>
    </row>
    <row r="8" spans="1:16">
      <c r="A8" s="141"/>
      <c r="B8" s="141"/>
      <c r="C8" s="141"/>
      <c r="D8" s="141"/>
      <c r="E8" s="141" t="s">
        <v>1024</v>
      </c>
      <c r="F8" s="16">
        <f ca="1" xml:space="preserve"> SUM(F10:F23)</f>
        <v>0</v>
      </c>
      <c r="G8" s="141" t="s">
        <v>669</v>
      </c>
      <c r="H8" s="141"/>
      <c r="I8" s="141"/>
      <c r="J8" s="141"/>
      <c r="K8" s="141"/>
      <c r="L8" s="141"/>
      <c r="M8" s="141"/>
      <c r="N8" s="141"/>
      <c r="O8" s="141"/>
      <c r="P8" s="141"/>
    </row>
    <row r="9" spans="1:16">
      <c r="A9" s="141"/>
      <c r="B9" s="141"/>
      <c r="C9" s="141"/>
      <c r="D9" s="141"/>
      <c r="E9" s="141"/>
      <c r="F9" s="141"/>
      <c r="G9" s="141"/>
      <c r="H9" s="141"/>
      <c r="I9" s="141"/>
      <c r="J9" s="141"/>
      <c r="K9" s="141"/>
      <c r="L9" s="141"/>
      <c r="M9" s="141"/>
      <c r="N9" s="141"/>
      <c r="O9" s="141"/>
      <c r="P9" s="141"/>
    </row>
    <row r="10" spans="1:16" s="7" customFormat="1" ht="13.5" customHeight="1">
      <c r="A10" s="7" t="s">
        <v>1025</v>
      </c>
    </row>
    <row r="11" spans="1:16">
      <c r="A11" s="141"/>
      <c r="B11" s="141"/>
      <c r="C11" s="141"/>
      <c r="D11" s="141"/>
      <c r="E11" s="141"/>
      <c r="F11" s="141"/>
      <c r="G11" s="141"/>
      <c r="H11" s="141"/>
      <c r="I11" s="141"/>
      <c r="J11" s="141"/>
      <c r="K11" s="141"/>
      <c r="L11" s="141"/>
      <c r="M11" s="141"/>
      <c r="N11" s="141"/>
      <c r="O11" s="141"/>
      <c r="P11" s="141"/>
    </row>
    <row r="12" spans="1:16">
      <c r="A12" s="141"/>
      <c r="B12" s="141"/>
      <c r="C12" s="141"/>
      <c r="D12" s="141"/>
      <c r="E12" s="142" t="str">
        <f>'Cost sharing calculations'!E63</f>
        <v>WR Totex profile 100% check</v>
      </c>
      <c r="F12" s="140">
        <f>'Cost sharing calculations'!F63</f>
        <v>0</v>
      </c>
      <c r="G12" s="142" t="str">
        <f>'Cost sharing calculations'!G63</f>
        <v>Check</v>
      </c>
      <c r="H12" s="141"/>
      <c r="I12" s="141"/>
      <c r="J12" s="141"/>
      <c r="K12" s="141"/>
      <c r="L12" s="141"/>
      <c r="M12" s="141"/>
      <c r="N12" s="141"/>
      <c r="O12" s="141"/>
      <c r="P12" s="141"/>
    </row>
    <row r="13" spans="1:16">
      <c r="A13" s="141"/>
      <c r="B13" s="141"/>
      <c r="C13" s="141"/>
      <c r="D13" s="141"/>
      <c r="E13" s="142" t="str">
        <f>'Cost sharing calculations'!E116</f>
        <v>WR Totex profile - Cost sharing 100% check</v>
      </c>
      <c r="F13" s="140">
        <f>'Cost sharing calculations'!F116</f>
        <v>0</v>
      </c>
      <c r="G13" s="142" t="str">
        <f>'Cost sharing calculations'!G116</f>
        <v>Check</v>
      </c>
      <c r="H13" s="141"/>
      <c r="I13" s="141"/>
      <c r="J13" s="141"/>
      <c r="K13" s="141"/>
      <c r="L13" s="141"/>
      <c r="M13" s="141"/>
      <c r="N13" s="141"/>
      <c r="O13" s="141"/>
      <c r="P13" s="141"/>
    </row>
    <row r="14" spans="1:16">
      <c r="A14" s="141"/>
      <c r="B14" s="141"/>
      <c r="C14" s="141"/>
      <c r="D14" s="141"/>
      <c r="E14" s="142" t="str">
        <f>'Cost sharing calculations'!E231</f>
        <v>WN Totex profile - Base costs 100% check</v>
      </c>
      <c r="F14" s="140">
        <f>'Cost sharing calculations'!F231</f>
        <v>0</v>
      </c>
      <c r="G14" s="142" t="str">
        <f>'Cost sharing calculations'!G231</f>
        <v>Check</v>
      </c>
      <c r="H14" s="141"/>
      <c r="I14" s="141"/>
      <c r="J14" s="141"/>
      <c r="K14" s="141"/>
      <c r="L14" s="141"/>
      <c r="M14" s="141"/>
      <c r="N14" s="141"/>
      <c r="O14" s="141"/>
      <c r="P14" s="141"/>
    </row>
    <row r="15" spans="1:16">
      <c r="A15" s="141"/>
      <c r="B15" s="141"/>
      <c r="C15" s="141"/>
      <c r="D15" s="141"/>
      <c r="E15" s="142" t="str">
        <f>'Cost sharing calculations'!E284</f>
        <v>WN Totex profile - Cost Sharing 100% check</v>
      </c>
      <c r="F15" s="140">
        <f>'Cost sharing calculations'!F284</f>
        <v>0</v>
      </c>
      <c r="G15" s="142" t="str">
        <f>'Cost sharing calculations'!G284</f>
        <v>Check</v>
      </c>
      <c r="H15" s="141"/>
      <c r="I15" s="141"/>
      <c r="J15" s="141"/>
      <c r="K15" s="141"/>
      <c r="L15" s="141"/>
      <c r="M15" s="141"/>
      <c r="N15" s="141"/>
      <c r="O15" s="141"/>
      <c r="P15" s="141"/>
    </row>
    <row r="16" spans="1:16">
      <c r="A16" s="141"/>
      <c r="B16" s="141"/>
      <c r="C16" s="141"/>
      <c r="D16" s="141"/>
      <c r="E16" s="142" t="str">
        <f>'Cost sharing calculations'!E400</f>
        <v>WWN Totex profile 100% check</v>
      </c>
      <c r="F16" s="140">
        <f>'Cost sharing calculations'!F400</f>
        <v>0</v>
      </c>
      <c r="G16" s="142" t="str">
        <f>'Cost sharing calculations'!G400</f>
        <v>Check</v>
      </c>
      <c r="H16" s="141"/>
      <c r="I16" s="141"/>
      <c r="J16" s="141"/>
      <c r="K16" s="141"/>
      <c r="L16" s="141"/>
      <c r="M16" s="141"/>
      <c r="N16" s="141"/>
      <c r="O16" s="141"/>
      <c r="P16" s="141"/>
    </row>
    <row r="17" spans="1:16">
      <c r="A17" s="141"/>
      <c r="B17" s="141"/>
      <c r="C17" s="141"/>
      <c r="D17" s="141"/>
      <c r="E17" s="142" t="str">
        <f>'Cost sharing calculations'!E453</f>
        <v>WWN Totex profile - Cost Sharing 100% check</v>
      </c>
      <c r="F17" s="140">
        <f ca="1">'Cost sharing calculations'!F453</f>
        <v>0</v>
      </c>
      <c r="G17" s="142" t="str">
        <f>'Cost sharing calculations'!G453</f>
        <v>Check</v>
      </c>
      <c r="H17" s="141"/>
      <c r="I17" s="141"/>
      <c r="J17" s="141"/>
      <c r="K17" s="141"/>
      <c r="L17" s="141"/>
      <c r="M17" s="141"/>
      <c r="N17" s="141"/>
      <c r="O17" s="141"/>
      <c r="P17" s="141"/>
    </row>
    <row r="18" spans="1:16">
      <c r="A18" s="141"/>
      <c r="B18" s="141"/>
      <c r="C18" s="141"/>
      <c r="D18" s="141"/>
      <c r="E18" s="142" t="str">
        <f>Bioresources!E24</f>
        <v>WWN Totex profile 100% check</v>
      </c>
      <c r="F18" s="140">
        <f>Bioresources!F24</f>
        <v>0</v>
      </c>
      <c r="G18" s="142" t="str">
        <f>Bioresources!G24</f>
        <v>Check</v>
      </c>
      <c r="H18" s="141"/>
      <c r="I18" s="141"/>
      <c r="J18" s="141"/>
      <c r="K18" s="141"/>
      <c r="L18" s="141"/>
      <c r="M18" s="141"/>
      <c r="N18" s="141"/>
      <c r="O18" s="141"/>
      <c r="P18" s="141"/>
    </row>
    <row r="19" spans="1:16">
      <c r="A19" s="141"/>
      <c r="B19" s="141"/>
      <c r="C19" s="141"/>
      <c r="D19" s="141"/>
      <c r="E19" s="142" t="str">
        <f>Outputs!E15</f>
        <v>Water Resources cost sharing 100% check</v>
      </c>
      <c r="F19" s="140">
        <f ca="1">Outputs!F15</f>
        <v>0</v>
      </c>
      <c r="G19" s="142" t="str">
        <f>Outputs!G15</f>
        <v>Check</v>
      </c>
      <c r="H19" s="141"/>
      <c r="I19" s="141"/>
      <c r="J19" s="141"/>
      <c r="K19" s="141"/>
      <c r="L19" s="141"/>
      <c r="M19" s="141"/>
      <c r="N19" s="141"/>
      <c r="O19" s="141"/>
      <c r="P19" s="141"/>
    </row>
    <row r="20" spans="1:16">
      <c r="A20" s="141"/>
      <c r="B20" s="141"/>
      <c r="C20" s="141"/>
      <c r="D20" s="141"/>
      <c r="E20" s="142" t="str">
        <f>Outputs!E41</f>
        <v>Water Network cost sharing 100% check</v>
      </c>
      <c r="F20" s="140">
        <f ca="1">Outputs!F41</f>
        <v>0</v>
      </c>
      <c r="G20" s="142" t="str">
        <f>Outputs!G41</f>
        <v>Check</v>
      </c>
      <c r="H20" s="141"/>
      <c r="I20" s="141"/>
      <c r="J20" s="141"/>
      <c r="K20" s="141"/>
      <c r="L20" s="141"/>
      <c r="M20" s="141"/>
      <c r="N20" s="141"/>
      <c r="O20" s="141"/>
      <c r="P20" s="141"/>
    </row>
    <row r="21" spans="1:16">
      <c r="A21" s="141"/>
      <c r="B21" s="141"/>
      <c r="C21" s="141"/>
      <c r="D21" s="141"/>
      <c r="E21" s="142" t="str">
        <f>Outputs!E67</f>
        <v>Wastewater Network cost sharing 100% check</v>
      </c>
      <c r="F21" s="140">
        <f ca="1">Outputs!F67</f>
        <v>0</v>
      </c>
      <c r="G21" s="142" t="str">
        <f>Outputs!G67</f>
        <v>Check</v>
      </c>
      <c r="H21" s="141"/>
      <c r="I21" s="141"/>
      <c r="J21" s="141"/>
      <c r="K21" s="141"/>
      <c r="L21" s="141"/>
      <c r="M21" s="141"/>
      <c r="N21" s="141"/>
      <c r="O21" s="141"/>
      <c r="P21" s="141"/>
    </row>
    <row r="22" spans="1:16">
      <c r="A22" s="141"/>
      <c r="B22" s="141"/>
      <c r="C22" s="141"/>
      <c r="D22" s="141"/>
      <c r="E22" s="141"/>
      <c r="F22" s="141"/>
      <c r="G22" s="141"/>
      <c r="H22" s="141"/>
      <c r="I22" s="141"/>
      <c r="J22" s="141"/>
      <c r="K22" s="141"/>
      <c r="L22" s="141"/>
      <c r="M22" s="141"/>
      <c r="N22" s="141"/>
      <c r="O22" s="141"/>
      <c r="P22" s="141"/>
    </row>
    <row r="23" spans="1:16" s="7" customFormat="1" ht="13.5" customHeight="1">
      <c r="A23" s="7" t="s">
        <v>1025</v>
      </c>
    </row>
    <row r="24" spans="1:16">
      <c r="A24" s="141"/>
      <c r="B24" s="141"/>
      <c r="C24" s="141"/>
      <c r="D24" s="141"/>
      <c r="E24" s="141"/>
      <c r="F24" s="141"/>
      <c r="G24" s="141"/>
      <c r="H24" s="141"/>
      <c r="I24" s="141"/>
      <c r="J24" s="141"/>
      <c r="K24" s="141"/>
      <c r="L24" s="141"/>
      <c r="M24" s="141"/>
      <c r="N24" s="141"/>
      <c r="O24" s="141"/>
      <c r="P24" s="141"/>
    </row>
    <row r="25" spans="1:16" s="7" customFormat="1" ht="13.5" customHeight="1">
      <c r="A25" s="7" t="s">
        <v>57</v>
      </c>
    </row>
  </sheetData>
  <conditionalFormatting sqref="F12:F21">
    <cfRule type="cellIs" dxfId="8" priority="15" stopIfTrue="1" operator="notEqual">
      <formula>0</formula>
    </cfRule>
    <cfRule type="cellIs" dxfId="7" priority="16" stopIfTrue="1" operator="equal">
      <formula>""</formula>
    </cfRule>
  </conditionalFormatting>
  <conditionalFormatting sqref="J4:P4">
    <cfRule type="cellIs" dxfId="6" priority="19" operator="equal">
      <formula>"Post-Fcst"</formula>
    </cfRule>
    <cfRule type="cellIs" dxfId="5" priority="20" operator="equal">
      <formula>"Forecast"</formula>
    </cfRule>
    <cfRule type="cellIs" dxfId="4" priority="21" operator="equal">
      <formula>"Pre Fcst"</formula>
    </cfRule>
  </conditionalFormatting>
  <conditionalFormatting sqref="F8">
    <cfRule type="cellIs" dxfId="3" priority="13" stopIfTrue="1" operator="notEqual">
      <formula>0</formula>
    </cfRule>
    <cfRule type="cellIs" dxfId="2" priority="14" stopIfTrue="1" operator="equal">
      <formula>""</formula>
    </cfRule>
  </conditionalFormatting>
  <conditionalFormatting sqref="F3">
    <cfRule type="cellIs" dxfId="1" priority="11" stopIfTrue="1" operator="notEqual">
      <formula>0</formula>
    </cfRule>
    <cfRule type="cellIs" dxfId="0" priority="12" stopIfTrue="1" operator="equal">
      <formula>""</formula>
    </cfRule>
  </conditionalFormatting>
  <pageMargins left="0.70866141732283472" right="0.70866141732283472" top="0.74803149606299213" bottom="0.74803149606299213" header="0.31496062992125984" footer="0.31496062992125984"/>
  <pageSetup paperSize="9" scale="65" fitToHeight="0" orientation="landscape" r:id="rId1"/>
  <headerFooter>
    <oddHeader>&amp;L&amp;F        &amp;CSheet: &amp;A      &amp;ROFFICIAL</oddHeader>
    <oddFooter>&amp;LPrinted on &amp;D at &amp;T      &amp;CPage &amp;P of &amp;N         &amp;ROfwat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either xmlns="afefeb8b-52f8-4455-ae9e-10bd90c4527c">false</Neither>
    <TWwebsite xmlns="afefeb8b-52f8-4455-ae9e-10bd90c4527c">Yes</TWwebsite>
    <Ofwat xmlns="afefeb8b-52f8-4455-ae9e-10bd90c4527c">Yes</Ofwat>
    <Ofwatwebsite xmlns="afefeb8b-52f8-4455-ae9e-10bd90c4527c" xsi:nil="true"/>
    <Ref xmlns="afefeb8b-52f8-4455-ae9e-10bd90c4527c">23</Re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3DE42ADAD40BD40AE77621A8254D38D" ma:contentTypeVersion="9" ma:contentTypeDescription="Create a new document." ma:contentTypeScope="" ma:versionID="704a96560cbc5b1070ef73e8e370f588">
  <xsd:schema xmlns:xsd="http://www.w3.org/2001/XMLSchema" xmlns:xs="http://www.w3.org/2001/XMLSchema" xmlns:p="http://schemas.microsoft.com/office/2006/metadata/properties" xmlns:ns2="afefeb8b-52f8-4455-ae9e-10bd90c4527c" targetNamespace="http://schemas.microsoft.com/office/2006/metadata/properties" ma:root="true" ma:fieldsID="e27d8f77f784ce79ddb107e247cd1930" ns2:_="">
    <xsd:import namespace="afefeb8b-52f8-4455-ae9e-10bd90c4527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Ref" minOccurs="0"/>
                <xsd:element ref="ns2:TWwebsite" minOccurs="0"/>
                <xsd:element ref="ns2:Ofwatwebsite" minOccurs="0"/>
                <xsd:element ref="ns2:Neither" minOccurs="0"/>
                <xsd:element ref="ns2:Ofwa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efeb8b-52f8-4455-ae9e-10bd90c452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Ref" ma:index="12" nillable="true" ma:displayName="Ref" ma:format="Dropdown" ma:internalName="Ref">
      <xsd:simpleType>
        <xsd:restriction base="dms:Text">
          <xsd:maxLength value="255"/>
        </xsd:restriction>
      </xsd:simpleType>
    </xsd:element>
    <xsd:element name="TWwebsite" ma:index="13" nillable="true" ma:displayName="TW website" ma:format="Dropdown" ma:internalName="TWwebsite">
      <xsd:simpleType>
        <xsd:restriction base="dms:Choice">
          <xsd:enumeration value="Yes"/>
          <xsd:enumeration value="No"/>
        </xsd:restriction>
      </xsd:simpleType>
    </xsd:element>
    <xsd:element name="Ofwatwebsite" ma:index="14" nillable="true" ma:displayName="Ofwat website" ma:format="Dropdown" ma:internalName="Ofwatwebsite">
      <xsd:simpleType>
        <xsd:restriction base="dms:Text">
          <xsd:maxLength value="255"/>
        </xsd:restriction>
      </xsd:simpleType>
    </xsd:element>
    <xsd:element name="Neither" ma:index="15" nillable="true" ma:displayName="Neither" ma:default="1" ma:format="Dropdown" ma:internalName="Neither">
      <xsd:simpleType>
        <xsd:restriction base="dms:Boolean"/>
      </xsd:simpleType>
    </xsd:element>
    <xsd:element name="Ofwat" ma:index="16" nillable="true" ma:displayName="Ofwat" ma:format="Dropdown" ma:internalName="Ofwat">
      <xsd:simpleType>
        <xsd:restriction base="dms:Choice">
          <xsd:enumeration value="Yes"/>
          <xsd:enumeration value="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9E3E0D-820C-4825-A20B-39A1476A35EE}">
  <ds:schemaRefs>
    <ds:schemaRef ds:uri="http://schemas.microsoft.com/office/2006/metadata/properties"/>
    <ds:schemaRef ds:uri="http://schemas.microsoft.com/office/infopath/2007/PartnerControls"/>
    <ds:schemaRef ds:uri="afefeb8b-52f8-4455-ae9e-10bd90c4527c"/>
  </ds:schemaRefs>
</ds:datastoreItem>
</file>

<file path=customXml/itemProps2.xml><?xml version="1.0" encoding="utf-8"?>
<ds:datastoreItem xmlns:ds="http://schemas.openxmlformats.org/officeDocument/2006/customXml" ds:itemID="{4B704B87-C23D-4896-94AD-D12C40B75678}">
  <ds:schemaRefs>
    <ds:schemaRef ds:uri="http://schemas.microsoft.com/sharepoint/v3/contenttype/forms"/>
  </ds:schemaRefs>
</ds:datastoreItem>
</file>

<file path=customXml/itemProps3.xml><?xml version="1.0" encoding="utf-8"?>
<ds:datastoreItem xmlns:ds="http://schemas.openxmlformats.org/officeDocument/2006/customXml" ds:itemID="{76EBAC33-05CB-4730-86E0-6D4576B404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efeb8b-52f8-4455-ae9e-10bd90c452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11</vt:i4>
      </vt:variant>
    </vt:vector>
  </HeadingPairs>
  <TitlesOfParts>
    <vt:vector size="34" baseType="lpstr">
      <vt:lpstr>Cover</vt:lpstr>
      <vt:lpstr>Documentation--&gt;</vt:lpstr>
      <vt:lpstr>Style Guide</vt:lpstr>
      <vt:lpstr>ToC</vt:lpstr>
      <vt:lpstr>Inputs--&gt;</vt:lpstr>
      <vt:lpstr>F_Inputs-APR &amp; PR19</vt:lpstr>
      <vt:lpstr>F_Inputs</vt:lpstr>
      <vt:lpstr>Consolidated actual totex inp</vt:lpstr>
      <vt:lpstr>Non-fountain inputs</vt:lpstr>
      <vt:lpstr>InpActive</vt:lpstr>
      <vt:lpstr>Calc--&gt;</vt:lpstr>
      <vt:lpstr>Index</vt:lpstr>
      <vt:lpstr>Time</vt:lpstr>
      <vt:lpstr>Cost sharing calculations</vt:lpstr>
      <vt:lpstr>Abstraction &amp; Rates</vt:lpstr>
      <vt:lpstr>Bioresources</vt:lpstr>
      <vt:lpstr>Thames Tideway Tunnel</vt:lpstr>
      <vt:lpstr>Green Recovery</vt:lpstr>
      <vt:lpstr>Outputs--&gt;</vt:lpstr>
      <vt:lpstr>Outputs</vt:lpstr>
      <vt:lpstr>F_Outputs</vt:lpstr>
      <vt:lpstr>Integrity checks--&gt;</vt:lpstr>
      <vt:lpstr>Check</vt:lpstr>
      <vt:lpstr>ChK_Tol</vt:lpstr>
      <vt:lpstr>Check!Print_Area</vt:lpstr>
      <vt:lpstr>'Cost sharing calculations'!Print_Area</vt:lpstr>
      <vt:lpstr>Cover!Print_Area</vt:lpstr>
      <vt:lpstr>'Green Recovery'!Print_Area</vt:lpstr>
      <vt:lpstr>Index!Print_Area</vt:lpstr>
      <vt:lpstr>InpActive!Print_Area</vt:lpstr>
      <vt:lpstr>Outputs!Print_Area</vt:lpstr>
      <vt:lpstr>Time!Print_Area</vt:lpstr>
      <vt:lpstr>Time!Print_Titles</vt:lpstr>
      <vt:lpstr>Trk_Tol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2024-12-04T10:39:02Z</dcterms:created>
  <dcterms:modified xsi:type="dcterms:W3CDTF">2025-07-15T10:31:59Z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eting">
    <vt:lpwstr/>
  </property>
  <property fmtid="{D5CDD505-2E9C-101B-9397-08002B2CF9AE}" pid="3" name="MediaServiceImageTags">
    <vt:lpwstr/>
  </property>
  <property fmtid="{D5CDD505-2E9C-101B-9397-08002B2CF9AE}" pid="4" name="Stakeholder 2">
    <vt:lpwstr/>
  </property>
  <property fmtid="{D5CDD505-2E9C-101B-9397-08002B2CF9AE}" pid="5" name="ContentTypeId">
    <vt:lpwstr>0x010100A3DE42ADAD40BD40AE77621A8254D38D</vt:lpwstr>
  </property>
  <property fmtid="{D5CDD505-2E9C-101B-9397-08002B2CF9AE}" pid="6" name="Hierarchy">
    <vt:lpwstr/>
  </property>
  <property fmtid="{D5CDD505-2E9C-101B-9397-08002B2CF9AE}" pid="7" name="Collection">
    <vt:lpwstr/>
  </property>
  <property fmtid="{D5CDD505-2E9C-101B-9397-08002B2CF9AE}" pid="8" name="Stakeholder 5">
    <vt:lpwstr/>
  </property>
  <property fmtid="{D5CDD505-2E9C-101B-9397-08002B2CF9AE}" pid="9" name="Project Code">
    <vt:lpwstr>1896;#Company performance monitoring ＆ engagement|3cbb2248-aeb0-4f5e-8833-d72f52afb8f0</vt:lpwstr>
  </property>
  <property fmtid="{D5CDD505-2E9C-101B-9397-08002B2CF9AE}" pid="10" name="Stakeholder 3">
    <vt:lpwstr/>
  </property>
  <property fmtid="{D5CDD505-2E9C-101B-9397-08002B2CF9AE}" pid="11" name="Stakeholder">
    <vt:lpwstr>25;#Water and wastewater companies (WaSCs)|1f450446-47d1-4fe9-8d64-c249a3be1897</vt:lpwstr>
  </property>
  <property fmtid="{D5CDD505-2E9C-101B-9397-08002B2CF9AE}" pid="12" name="Security Classification">
    <vt:lpwstr>21;#OFFICIAL|c2540f30-f875-494b-a43f-ebfb5017a6ad</vt:lpwstr>
  </property>
  <property fmtid="{D5CDD505-2E9C-101B-9397-08002B2CF9AE}" pid="13" name="Stakeholder 4">
    <vt:lpwstr/>
  </property>
  <property fmtid="{D5CDD505-2E9C-101B-9397-08002B2CF9AE}" pid="14" name="SV_QUERY_LIST_4F35BF76-6C0D-4D9B-82B2-816C12CF3733">
    <vt:lpwstr>empty_477D106A-C0D6-4607-AEBD-E2C9D60EA279</vt:lpwstr>
  </property>
  <property fmtid="{D5CDD505-2E9C-101B-9397-08002B2CF9AE}" pid="15" name="SV_HIDDEN_GRID_QUERY_LIST_4F35BF76-6C0D-4D9B-82B2-816C12CF3733">
    <vt:lpwstr>empty_477D106A-C0D6-4607-AEBD-E2C9D60EA279</vt:lpwstr>
  </property>
  <property fmtid="{D5CDD505-2E9C-101B-9397-08002B2CF9AE}" pid="16" name="Numref">
    <vt:r8>9</vt:r8>
  </property>
  <property fmtid="{D5CDD505-2E9C-101B-9397-08002B2CF9AE}" pid="17" name="Category">
    <vt:lpwstr>Final Version</vt:lpwstr>
  </property>
</Properties>
</file>