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filterPrivacy="1" defaultThemeVersion="166925"/>
  <xr:revisionPtr revIDLastSave="0" documentId="8_{072C04C1-14C2-4136-9E81-AED6CDF747C7}" xr6:coauthVersionLast="44" xr6:coauthVersionMax="44" xr10:uidLastSave="{00000000-0000-0000-0000-000000000000}"/>
  <bookViews>
    <workbookView xWindow="-120" yWindow="-120" windowWidth="29040" windowHeight="15840" activeTab="14" xr2:uid="{9B8CC4D9-6584-41D2-A51D-174380D601B5}"/>
  </bookViews>
  <sheets>
    <sheet name="Introduction" sheetId="15" r:id="rId1"/>
    <sheet name="4J" sheetId="1" r:id="rId2"/>
    <sheet name="4K" sheetId="2" r:id="rId3"/>
    <sheet name="4L" sheetId="3" r:id="rId4"/>
    <sheet name="4M" sheetId="4" r:id="rId5"/>
    <sheet name="4N" sheetId="5" r:id="rId6"/>
    <sheet name="4O" sheetId="6" r:id="rId7"/>
    <sheet name="4P" sheetId="7" r:id="rId8"/>
    <sheet name="4Q" sheetId="8" r:id="rId9"/>
    <sheet name="4R" sheetId="9" r:id="rId10"/>
    <sheet name="4S" sheetId="10" r:id="rId11"/>
    <sheet name="4T" sheetId="11" r:id="rId12"/>
    <sheet name="4U" sheetId="12" r:id="rId13"/>
    <sheet name="4V" sheetId="13" r:id="rId14"/>
    <sheet name="4W" sheetId="14" r:id="rId15"/>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257</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1</definedName>
    <definedName name="_AtRisk_SimSetting_StdRecalcWithoutRiskStatic" hidden="1">0</definedName>
    <definedName name="_AtRisk_SimSetting_StdRecalcWithoutRiskStaticPercentile" hidden="1">0.5</definedName>
    <definedName name="_Order1" hidden="1">255</definedName>
    <definedName name="_Order2" hidden="1">255</definedName>
    <definedName name="IQ_CH" hidden="1">110000</definedName>
    <definedName name="IQ_CQ" hidden="1">5000</definedName>
    <definedName name="IQ_CY" hidden="1">10000</definedName>
    <definedName name="IQ_DAILY" hidden="1">500000</definedName>
    <definedName name="IQ_DNTM" hidden="1">700000</definedName>
    <definedName name="IQ_EXPENSE_CODE_" hidden="1">80019595006</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41366.3748958333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 name="_xlnm.Print_Area" localSheetId="1">'4J'!$B$1:$O$49</definedName>
    <definedName name="_xlnm.Print_Area" localSheetId="2">'4K'!$B$1:$Q$49</definedName>
    <definedName name="_xlnm.Print_Area" localSheetId="3">'4L'!$B$1:$V$37</definedName>
    <definedName name="_xlnm.Print_Area" localSheetId="4">'4M'!$B$1:$Z$48</definedName>
    <definedName name="_xlnm.Print_Area" localSheetId="5">'4N'!$B$1:$I$27</definedName>
    <definedName name="_xlnm.Print_Area" localSheetId="6">'4O'!$B$1:$BL$29</definedName>
    <definedName name="_xlnm.Print_Area" localSheetId="7">'4P'!$B$1:$I$129</definedName>
    <definedName name="_xlnm.Print_Area" localSheetId="8">'4Q'!$B$1:$I$43</definedName>
    <definedName name="_xlnm.Print_Area" localSheetId="9">'4R'!$B$1:$I$61</definedName>
    <definedName name="_xlnm.Print_Area" localSheetId="10">'4S'!$B$1:$AH$44</definedName>
    <definedName name="_xlnm.Print_Area" localSheetId="11">'4T'!$B$1:$J$28</definedName>
    <definedName name="_xlnm.Print_Area" localSheetId="12">'4U'!$B$1:$I$37</definedName>
    <definedName name="_xlnm.Print_Area" localSheetId="13">'4V'!$B$1:$P$42</definedName>
    <definedName name="_xlnm.Print_Area" localSheetId="14">'4W'!$B$1:$Q$74</definedName>
    <definedName name="_xlnm.Print_Titles" localSheetId="6">'4O'!$A:$F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2</definedName>
    <definedName name="RiskUpdateDisplay" hidden="1">FALSE</definedName>
    <definedName name="RiskUseDifferentSeedForEachSim" hidden="1">FALSE</definedName>
    <definedName name="RiskUseFixedSeed" hidden="1">FALSE</definedName>
    <definedName name="RiskUseMultipleCPUs" hidden="1">TRUE</definedName>
    <definedName name="SAPBEXrevision" hidden="1">1</definedName>
    <definedName name="SAPBEXsysID" hidden="1">"BWB"</definedName>
    <definedName name="SAPBEXwbID" hidden="1">"49ZLUKBQR0WG29D9LLI3IBIIT"</definedName>
    <definedName name="wrn.wpapers." hidden="1">{"bal",#N/A,FALSE,"working papers";"income",#N/A,FALSE,"working papers"}</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00" i="14" l="1"/>
  <c r="B101" i="14" s="1"/>
  <c r="B102" i="14" s="1"/>
  <c r="B103" i="14" s="1"/>
  <c r="B104" i="14" s="1"/>
  <c r="B105" i="14" s="1"/>
  <c r="B106" i="14" s="1"/>
  <c r="B107" i="14" s="1"/>
  <c r="B96" i="14"/>
  <c r="B79" i="14"/>
  <c r="B53" i="13"/>
  <c r="B54" i="13" s="1"/>
  <c r="B55" i="13" s="1"/>
  <c r="B56" i="13" s="1"/>
  <c r="B57" i="13" s="1"/>
  <c r="B58" i="13" s="1"/>
  <c r="B59" i="13" s="1"/>
  <c r="B60" i="13" s="1"/>
  <c r="B61" i="13" s="1"/>
  <c r="B62" i="13" s="1"/>
  <c r="B63" i="13" s="1"/>
  <c r="B64" i="13" s="1"/>
  <c r="B67" i="13" s="1"/>
  <c r="B68" i="13" s="1"/>
  <c r="B69" i="13" s="1"/>
  <c r="B70" i="13" s="1"/>
  <c r="B71" i="13" s="1"/>
  <c r="B72" i="13" s="1"/>
  <c r="B73" i="13" s="1"/>
  <c r="B74" i="13" s="1"/>
  <c r="B75" i="13" s="1"/>
  <c r="B49" i="13"/>
  <c r="B47" i="12"/>
  <c r="B48" i="12" s="1"/>
  <c r="B49" i="12" s="1"/>
  <c r="B50" i="12" s="1"/>
  <c r="B51" i="12" s="1"/>
  <c r="B52" i="12" s="1"/>
  <c r="B53" i="12" s="1"/>
  <c r="B54" i="12" s="1"/>
  <c r="B55" i="12" s="1"/>
  <c r="B56" i="12" s="1"/>
  <c r="B64" i="12" s="1"/>
  <c r="B65" i="12" s="1"/>
  <c r="B66" i="12" s="1"/>
  <c r="B67" i="12" s="1"/>
  <c r="B68" i="12" s="1"/>
  <c r="B69" i="12" s="1"/>
  <c r="B70" i="12" s="1"/>
  <c r="B71" i="12" s="1"/>
  <c r="B72" i="12" s="1"/>
  <c r="B73" i="12" s="1"/>
  <c r="B74" i="12" s="1"/>
  <c r="B46" i="12"/>
  <c r="B42" i="12"/>
  <c r="B38" i="11"/>
  <c r="B39" i="11" s="1"/>
  <c r="B40" i="11" s="1"/>
  <c r="B41" i="11" s="1"/>
  <c r="B42" i="11" s="1"/>
  <c r="B43" i="11" s="1"/>
  <c r="B44" i="11" s="1"/>
  <c r="B45" i="11" s="1"/>
  <c r="B46" i="11" s="1"/>
  <c r="B47" i="11" s="1"/>
  <c r="B48" i="11" s="1"/>
  <c r="B49" i="11" s="1"/>
  <c r="B50" i="11" s="1"/>
  <c r="B37" i="11"/>
  <c r="B33" i="11"/>
  <c r="B53" i="10"/>
  <c r="B54" i="10" s="1"/>
  <c r="B55" i="10" s="1"/>
  <c r="B56" i="10" s="1"/>
  <c r="B57" i="10" s="1"/>
  <c r="B58" i="10" s="1"/>
  <c r="B59" i="10" s="1"/>
  <c r="B60" i="10" s="1"/>
  <c r="B61" i="10" s="1"/>
  <c r="B62" i="10" s="1"/>
  <c r="B63" i="10" s="1"/>
  <c r="B64" i="10" s="1"/>
  <c r="B65" i="10" s="1"/>
  <c r="B66" i="10" s="1"/>
  <c r="B67" i="10" s="1"/>
  <c r="B68" i="10" s="1"/>
  <c r="B69" i="10" s="1"/>
  <c r="B70" i="10" s="1"/>
  <c r="B71" i="10" s="1"/>
  <c r="B72" i="10" s="1"/>
  <c r="B73" i="10" s="1"/>
  <c r="B74" i="10" s="1"/>
  <c r="B75" i="10" s="1"/>
  <c r="B76" i="10" s="1"/>
  <c r="B49" i="10"/>
  <c r="B70" i="9"/>
  <c r="B71" i="9" s="1"/>
  <c r="B72" i="9" s="1"/>
  <c r="B73" i="9" s="1"/>
  <c r="B74" i="9" s="1"/>
  <c r="B75" i="9" s="1"/>
  <c r="B76" i="9" s="1"/>
  <c r="B77" i="9" s="1"/>
  <c r="B78" i="9" s="1"/>
  <c r="B79" i="9" s="1"/>
  <c r="B80" i="9" s="1"/>
  <c r="B81" i="9" s="1"/>
  <c r="B82" i="9" s="1"/>
  <c r="B83" i="9" s="1"/>
  <c r="B84" i="9" s="1"/>
  <c r="B85" i="9" s="1"/>
  <c r="B86" i="9" s="1"/>
  <c r="B87" i="9" s="1"/>
  <c r="B88" i="9" s="1"/>
  <c r="B89" i="9" s="1"/>
  <c r="B90" i="9" s="1"/>
  <c r="B93" i="9" s="1"/>
  <c r="B94" i="9" s="1"/>
  <c r="B95" i="9" s="1"/>
  <c r="B96" i="9" s="1"/>
  <c r="B97" i="9" s="1"/>
  <c r="B98" i="9" s="1"/>
  <c r="B99" i="9" s="1"/>
  <c r="B100" i="9" s="1"/>
  <c r="B101" i="9" s="1"/>
  <c r="B102" i="9" s="1"/>
  <c r="B103" i="9" s="1"/>
  <c r="B104" i="9" s="1"/>
  <c r="B105" i="9" s="1"/>
  <c r="B106" i="9" s="1"/>
  <c r="B107" i="9" s="1"/>
  <c r="B108" i="9" s="1"/>
  <c r="B109" i="9" s="1"/>
  <c r="B110" i="9" s="1"/>
  <c r="B111" i="9" s="1"/>
  <c r="B66" i="9"/>
  <c r="B53" i="8"/>
  <c r="B54" i="8" s="1"/>
  <c r="B55" i="8" s="1"/>
  <c r="B56" i="8" s="1"/>
  <c r="B57" i="8" s="1"/>
  <c r="B58" i="8" s="1"/>
  <c r="B59" i="8" s="1"/>
  <c r="B60" i="8" s="1"/>
  <c r="B61" i="8" s="1"/>
  <c r="B62" i="8" s="1"/>
  <c r="B63" i="8" s="1"/>
  <c r="B64" i="8" s="1"/>
  <c r="B65" i="8" s="1"/>
  <c r="B66" i="8" s="1"/>
  <c r="B67" i="8" s="1"/>
  <c r="B68" i="8" s="1"/>
  <c r="B69" i="8" s="1"/>
  <c r="B72" i="8" s="1"/>
  <c r="B73" i="8" s="1"/>
  <c r="B74" i="8" s="1"/>
  <c r="B75" i="8" s="1"/>
  <c r="B76" i="8" s="1"/>
  <c r="B77" i="8" s="1"/>
  <c r="B78" i="8" s="1"/>
  <c r="B79" i="8" s="1"/>
  <c r="B80" i="8" s="1"/>
  <c r="B81" i="8" s="1"/>
  <c r="B82" i="8" s="1"/>
  <c r="B83" i="8" s="1"/>
  <c r="B48" i="8"/>
  <c r="B139" i="7"/>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134" i="7"/>
  <c r="B132" i="7"/>
  <c r="B46" i="8" s="1"/>
  <c r="B64" i="9" s="1"/>
  <c r="B47" i="10" s="1"/>
  <c r="B31" i="11" s="1"/>
  <c r="B40" i="12" s="1"/>
  <c r="G19" i="5"/>
  <c r="G17" i="5"/>
  <c r="G16" i="5"/>
  <c r="G15" i="5"/>
  <c r="G12" i="5"/>
  <c r="B57" i="4"/>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53" i="4"/>
  <c r="B46" i="3"/>
  <c r="B47" i="3" s="1"/>
  <c r="B48" i="3" s="1"/>
  <c r="B49" i="3" s="1"/>
  <c r="B50" i="3" s="1"/>
  <c r="B51" i="3" s="1"/>
  <c r="B52" i="3" s="1"/>
  <c r="B53" i="3" s="1"/>
  <c r="B54" i="3" s="1"/>
  <c r="B55" i="3" s="1"/>
  <c r="B56" i="3" s="1"/>
  <c r="B57" i="3" s="1"/>
  <c r="B58" i="3" s="1"/>
  <c r="B59" i="3" s="1"/>
  <c r="B60" i="3" s="1"/>
  <c r="B61" i="3" s="1"/>
  <c r="B62" i="3" s="1"/>
  <c r="B63" i="3" s="1"/>
  <c r="B64" i="3" s="1"/>
  <c r="B65" i="3" s="1"/>
  <c r="B66" i="3" s="1"/>
  <c r="B42" i="3"/>
  <c r="L6" i="3"/>
  <c r="K6" i="3"/>
  <c r="J6" i="3"/>
  <c r="I6" i="3"/>
  <c r="H6" i="3"/>
  <c r="G6" i="3"/>
  <c r="B58" i="2"/>
  <c r="B59" i="2" s="1"/>
  <c r="B60" i="2" s="1"/>
  <c r="B61" i="2" s="1"/>
  <c r="B62" i="2" s="1"/>
  <c r="B63" i="2" s="1"/>
  <c r="B64" i="2" s="1"/>
  <c r="B65" i="2" s="1"/>
  <c r="B66" i="2" s="1"/>
  <c r="B67" i="2" s="1"/>
  <c r="B68" i="2" s="1"/>
  <c r="B69" i="2" s="1"/>
  <c r="B70" i="2" s="1"/>
  <c r="B71" i="2" s="1"/>
  <c r="B72" i="2" s="1"/>
  <c r="B73" i="2" s="1"/>
  <c r="B74" i="2" s="1"/>
  <c r="B75" i="2" s="1"/>
  <c r="B76" i="2" s="1"/>
  <c r="B77" i="2" s="1"/>
  <c r="B78" i="2" s="1"/>
  <c r="B79" i="2" s="1"/>
  <c r="B80" i="2" s="1"/>
  <c r="B54" i="2"/>
  <c r="N43" i="4"/>
  <c r="M43" i="4"/>
  <c r="L43" i="4"/>
  <c r="K43" i="4"/>
  <c r="J43" i="4"/>
  <c r="I43" i="4"/>
  <c r="G43" i="4"/>
  <c r="B58" i="1"/>
  <c r="B59" i="1" s="1"/>
  <c r="B60" i="1" s="1"/>
  <c r="B61" i="1" s="1"/>
  <c r="B62" i="1" s="1"/>
  <c r="B63" i="1" s="1"/>
  <c r="B64" i="1" s="1"/>
  <c r="B65" i="1" s="1"/>
  <c r="B66" i="1" s="1"/>
  <c r="B67" i="1" s="1"/>
  <c r="B68" i="1" s="1"/>
  <c r="B69" i="1" s="1"/>
  <c r="B70" i="1" s="1"/>
  <c r="B71" i="1" s="1"/>
  <c r="B72" i="1" s="1"/>
  <c r="B73" i="1" s="1"/>
  <c r="B74" i="1" s="1"/>
  <c r="B75" i="1" s="1"/>
  <c r="B76" i="1" s="1"/>
  <c r="B77" i="1" s="1"/>
  <c r="B78" i="1" s="1"/>
  <c r="B79" i="1" s="1"/>
  <c r="B80" i="1" s="1"/>
  <c r="B54" i="1"/>
  <c r="B52" i="2"/>
  <c r="B40" i="3" s="1"/>
  <c r="B51" i="4" s="1"/>
  <c r="B30" i="5" s="1"/>
  <c r="L32" i="3"/>
  <c r="K32" i="3"/>
  <c r="J32" i="3"/>
  <c r="I32" i="3"/>
  <c r="H32" i="3"/>
  <c r="G32" i="3"/>
  <c r="M6" i="3"/>
  <c r="B2" i="2" l="1"/>
  <c r="B2" i="3" s="1"/>
  <c r="G18" i="5"/>
  <c r="G20" i="5" s="1"/>
  <c r="G21" i="5" s="1"/>
  <c r="H43" i="4"/>
  <c r="O43" i="4" s="1"/>
  <c r="M32" i="3"/>
  <c r="B2" i="4" l="1"/>
  <c r="B2" i="5" l="1"/>
  <c r="B2" i="6" l="1"/>
  <c r="B2" i="7" s="1"/>
  <c r="B2" i="8" s="1"/>
  <c r="B2" i="9" s="1"/>
  <c r="B2" i="10" s="1"/>
  <c r="B2" i="11" l="1"/>
  <c r="B2" i="12" l="1"/>
  <c r="B2" i="13" s="1"/>
</calcChain>
</file>

<file path=xl/sharedStrings.xml><?xml version="1.0" encoding="utf-8"?>
<sst xmlns="http://schemas.openxmlformats.org/spreadsheetml/2006/main" count="3013" uniqueCount="2014">
  <si>
    <t>4J - Atypical expenditure by business unit - Wholesale water</t>
  </si>
  <si>
    <t>Line description</t>
  </si>
  <si>
    <t>Bon Code</t>
  </si>
  <si>
    <t>Units</t>
  </si>
  <si>
    <t>DPs</t>
  </si>
  <si>
    <t>Water resources</t>
  </si>
  <si>
    <t>Network+</t>
  </si>
  <si>
    <t>Total</t>
  </si>
  <si>
    <t>Company commentary (if required)</t>
  </si>
  <si>
    <t>Abstraction licences</t>
  </si>
  <si>
    <t>Raw water abstraction</t>
  </si>
  <si>
    <t>Raw water transport</t>
  </si>
  <si>
    <t>Raw water storage</t>
  </si>
  <si>
    <t>Water treatment</t>
  </si>
  <si>
    <t>Treated water distribution</t>
  </si>
  <si>
    <t>A</t>
  </si>
  <si>
    <t>Operating expenditure (excl. atypicals)</t>
  </si>
  <si>
    <t>4J.1</t>
  </si>
  <si>
    <t>Power</t>
  </si>
  <si>
    <t>£m</t>
  </si>
  <si>
    <t>4J.2</t>
  </si>
  <si>
    <t>Income treated as negative expenditure</t>
  </si>
  <si>
    <t>4J.3</t>
  </si>
  <si>
    <t>Abstraction charges/ discharge consents</t>
  </si>
  <si>
    <t>4J.4</t>
  </si>
  <si>
    <t>Bulk supply</t>
  </si>
  <si>
    <t>Other operating expenditure</t>
  </si>
  <si>
    <t>4J.5</t>
  </si>
  <si>
    <t>- Renewals expensed in year (Infrastructure)</t>
  </si>
  <si>
    <t>4J.6</t>
  </si>
  <si>
    <t>- Renewals expensed in year (Non-Infrastructure)</t>
  </si>
  <si>
    <t>4J.7</t>
  </si>
  <si>
    <t>- Other operating expenditure excluding renewals</t>
  </si>
  <si>
    <t>4J.8</t>
  </si>
  <si>
    <t>Local authority and Cumulo rates</t>
  </si>
  <si>
    <t>4J.9</t>
  </si>
  <si>
    <t>Total operating expenditure (excluding third party services)</t>
  </si>
  <si>
    <t>4J.10</t>
  </si>
  <si>
    <t>Third party services</t>
  </si>
  <si>
    <t>4J.11</t>
  </si>
  <si>
    <t>Total operating expenditure</t>
  </si>
  <si>
    <t>B</t>
  </si>
  <si>
    <t>Capital expenditure (excl. atypicals)</t>
  </si>
  <si>
    <t>4J.12</t>
  </si>
  <si>
    <t>Maintaining the long term capability of the assets - infra</t>
  </si>
  <si>
    <t>4J.13</t>
  </si>
  <si>
    <t>Maintaining the long term capability of the assets - non-infra</t>
  </si>
  <si>
    <t>4J.14</t>
  </si>
  <si>
    <t>Other capital expenditure - infra</t>
  </si>
  <si>
    <t>4J.15</t>
  </si>
  <si>
    <t>Other capital expenditure - non-infra</t>
  </si>
  <si>
    <t>4J.16</t>
  </si>
  <si>
    <t>Infrastructure network reinforcement</t>
  </si>
  <si>
    <t>4J.17</t>
  </si>
  <si>
    <t>Total gross capital expenditure excluding third party services</t>
  </si>
  <si>
    <t>4J.18</t>
  </si>
  <si>
    <t>4J.19</t>
  </si>
  <si>
    <t>Total gross capital expenditure</t>
  </si>
  <si>
    <t>4J.20</t>
  </si>
  <si>
    <t>Grants and contributions</t>
  </si>
  <si>
    <t>4J.21</t>
  </si>
  <si>
    <t>Totex</t>
  </si>
  <si>
    <t>C</t>
  </si>
  <si>
    <t>Cash expenditure (excl. atypicals)</t>
  </si>
  <si>
    <t>4J.22</t>
  </si>
  <si>
    <t>Pension deficit recovery payments</t>
  </si>
  <si>
    <t>4J.23</t>
  </si>
  <si>
    <t>Other cash items</t>
  </si>
  <si>
    <t>4J.24</t>
  </si>
  <si>
    <t>Totex including cash items</t>
  </si>
  <si>
    <t>D</t>
  </si>
  <si>
    <t>Atypical expenditure</t>
  </si>
  <si>
    <t>4J.25</t>
  </si>
  <si>
    <t>4J.35</t>
  </si>
  <si>
    <t>Total atypical expenditure</t>
  </si>
  <si>
    <t>E</t>
  </si>
  <si>
    <t xml:space="preserve">Total expenditure </t>
  </si>
  <si>
    <t>4J.36</t>
  </si>
  <si>
    <t>Total expenditure</t>
  </si>
  <si>
    <t xml:space="preserve">Key to cells: </t>
  </si>
  <si>
    <t>Input cell</t>
  </si>
  <si>
    <t xml:space="preserve">                                                                    </t>
  </si>
  <si>
    <t>Calculation cell</t>
  </si>
  <si>
    <t>Line</t>
  </si>
  <si>
    <t>Definitions</t>
  </si>
  <si>
    <t>All energy costs, including the climate change levy and the carbon reduction commitment.  Any cost savings from power generated internally should be netted off these costs.</t>
  </si>
  <si>
    <t xml:space="preserve">Income received sales which are external to the appointed business and which directly relate to the water processes. It should be input as a negative number. This will include;
Electricity sales from sources such as Hydro, PV and wind to external parties.
Electricity sales from back-up generators under the National Grid ‘STOR’
</t>
  </si>
  <si>
    <t>Total cost of service charges (abstraction licences and permits to discharge) by the Environment Agency or Canal and River Trust.</t>
  </si>
  <si>
    <t>Total payments for bulk imports. If a supply is a shared supply and is jointly owned, the costs associated with it should not be reported here but in the appropriate cost line.</t>
  </si>
  <si>
    <t>Infrastructure renewals which are expensed rather than capitalised in the statutory accounts. ‘Renewals’ are generally planned activities to replace significant lengths of pipework or parts of an asset. These are targeted at improving network performance or solving ongoing problems and restores an asset to full capability.</t>
  </si>
  <si>
    <t>Non-infrastructure renewals which are expensed rather than capitalised in the statutory accounts. ‘Renewals’ are generally planned activities targeted at improving network performance or solving ongoing problems and restores an asset to full capability.</t>
  </si>
  <si>
    <t>Other operating costs not covered by 4J lines 5 and 6.</t>
  </si>
  <si>
    <t>The cost of local authority rates. This should include both the local authority rates and cumulo rates</t>
  </si>
  <si>
    <t>Total operating costs excluding third party services. The sum of 4J lines 1 to 8.</t>
  </si>
  <si>
    <t>Operating expenditure for providing third party services. See appendix 1of RAG 4.</t>
  </si>
  <si>
    <t xml:space="preserve">Total operating expenditure for the wholesale business only within each business category. The sum of 4J lines 9 and 10. </t>
  </si>
  <si>
    <t>Capital expenditure on infrastructure assets excluding third party capex to maintain the long term capability of assets and to deliver base levels of service.   Where projects have drivers both of enhancement and capital maintenance, companies should apply a method of proportional allocation to allocate costs between enhancement and capital maintenance</t>
  </si>
  <si>
    <t>Capital expenditure on non-infrastructure assets excluding third party capex to maintain the long term capability of assets and to deliver base levels of service.   Where projects  have drivers both of enhancement and capital maintenance, companies should apply a method of proportional allocation to allocate costs between enhancement and capital maintenance.</t>
  </si>
  <si>
    <t>Any capital expenditure on infrastructure assets other than defined in 4J line 12 excluding third party capex.</t>
  </si>
  <si>
    <t>Any capital expenditure on non-infrastructure assets other than defined in 4J line 13 excluding third party capex.</t>
  </si>
  <si>
    <t>Infrastructure network reinforcement  - A water or sewerage undertaker’s capital expenditure for the provision of new infrastructure network assets or enhanced capacity in existing infrastructure network assets such as water mains, tanks, service reservoirs, sewers and pumping stations, in consequence of new connections and/or new developments. This expenditure relates solely to network reinforcement works that are needed on a water or sewerage undertaker’s existing network assets beyond the nearest practicable point where the connection to the water or sewerage undertaker’s network has, or will been made.  Capital Expenditure in this line should be the same categories of expenditure that was used to calculate a water or sewage undertakers infrastructure charges</t>
  </si>
  <si>
    <t>Total gross capital expenditure excluding third party services -  the sum of 4J lines 12 to 16.</t>
  </si>
  <si>
    <t>Capital expenditure for providing third party services. See appendix 1 RAG 4.</t>
  </si>
  <si>
    <t>The sum of 4J lines 17 and 18.</t>
  </si>
  <si>
    <t>All grants and contributions. E.g. from connection charges, infrastructure charges, requisitions and other contributions. Adopted assets should not be included. This should agree to line 2B.20. Input as a positive number.</t>
  </si>
  <si>
    <t>The sum of 4J lines 11  and 19 minus 20.</t>
  </si>
  <si>
    <t>Actual pension deficit recovery payments including costs capitalised and any group recharges for pension deficit costs.</t>
  </si>
  <si>
    <t>Other cash items not including in the accounting charge.</t>
  </si>
  <si>
    <t>The sum of 4J lines 21 to 23.</t>
  </si>
  <si>
    <t>25-34</t>
  </si>
  <si>
    <t>Please specify atypical items in the lines 25 to 34.  Atypical items are defined as unusual items outside ordinary activities.  This would include items such as office moves and one-off reorganisations.  For avoidance of doubt these items should not be included in lines 1 to 24 above. Costs should be entered as a positive number and any income/rebates entered as a negative number.</t>
  </si>
  <si>
    <t>Total atypical expenditure. Calculated as the sum of 4J lines 25 to 34.</t>
  </si>
  <si>
    <t>Total expenditure. Calculated as the sum of 4J lines 24 and 35.</t>
  </si>
  <si>
    <t>Additional guidance</t>
  </si>
  <si>
    <t xml:space="preserve">This table is closely associated with pro forma 4D in the APR (as per RAG4).  </t>
  </si>
  <si>
    <t>4K - Atypical expenditure by business unit - Wholesale wastewater</t>
  </si>
  <si>
    <t>Network+       Sewage Collection</t>
  </si>
  <si>
    <t>Network+       Sewage Treatment</t>
  </si>
  <si>
    <t>Sludge</t>
  </si>
  <si>
    <t>Item description</t>
  </si>
  <si>
    <t>Foul</t>
  </si>
  <si>
    <t>Surface water drainage</t>
  </si>
  <si>
    <t>Highway drainage</t>
  </si>
  <si>
    <t>Sewage treatment and disposal</t>
  </si>
  <si>
    <t>Sludge liquor treatment</t>
  </si>
  <si>
    <t>Sludge transport</t>
  </si>
  <si>
    <t>Sludge treatment</t>
  </si>
  <si>
    <t>Sludge disposal</t>
  </si>
  <si>
    <t>4K.1</t>
  </si>
  <si>
    <t>4K.2</t>
  </si>
  <si>
    <t>4K.3</t>
  </si>
  <si>
    <t>Discharge Consents</t>
  </si>
  <si>
    <t>4K.4</t>
  </si>
  <si>
    <t>Bulk discharge</t>
  </si>
  <si>
    <t>4K.5</t>
  </si>
  <si>
    <t>4K.6</t>
  </si>
  <si>
    <t>4K.7</t>
  </si>
  <si>
    <t>4K.8</t>
  </si>
  <si>
    <t>4K.9</t>
  </si>
  <si>
    <t>4K.10</t>
  </si>
  <si>
    <t>4K.11</t>
  </si>
  <si>
    <t>4K.12</t>
  </si>
  <si>
    <t>4K.13</t>
  </si>
  <si>
    <t>4K.14</t>
  </si>
  <si>
    <t>4K.15</t>
  </si>
  <si>
    <t>4K.16</t>
  </si>
  <si>
    <t>4K.17</t>
  </si>
  <si>
    <t>4K.18</t>
  </si>
  <si>
    <t>4K.19</t>
  </si>
  <si>
    <t>4K.20</t>
  </si>
  <si>
    <t xml:space="preserve">Grants and contributions </t>
  </si>
  <si>
    <t>4K.21</t>
  </si>
  <si>
    <t>4K.22</t>
  </si>
  <si>
    <t>4K.23</t>
  </si>
  <si>
    <t>4K.24</t>
  </si>
  <si>
    <t>4K.25</t>
  </si>
  <si>
    <t>4K.35</t>
  </si>
  <si>
    <t>4K.36</t>
  </si>
  <si>
    <t>Calculated value</t>
  </si>
  <si>
    <t>Income received from sales which are external to the appointed business and which directly relate to the wastewater processes. It should be input as a negative number. This will include;
Electricity sales from sources such as Hydro, PV, wind and CHP to external parties.
Electricity sales from back-up generators under the National Grid ‘STOR’.
Bio-methane gas sales to the National Grid.
Sludge and sludge products such as cake, granules etc. to external parties.</t>
  </si>
  <si>
    <t>Total cost of discharge consents by the environment agency or canal &amp; river trust.</t>
  </si>
  <si>
    <t>Total payments for bulk discharges.</t>
  </si>
  <si>
    <t>Infrastructure Renewals which are expensed rather than capitalised in statutory accounts. ‘Renewals’ are generally planned activities to replace significant lengths of pipework or parts of an asset. These are targeted at improving network performance or solving ongoing problems and restores an asset to full capability.</t>
  </si>
  <si>
    <t>Non Infrastructure Renewals which are expensed rather than capitalised in statutory accounts. ‘Renewals’ are generally planned activities targeted at improving network performance or solving ongoing problems and restores an asset to full capability.</t>
  </si>
  <si>
    <t>Any other operating costs not covered by 4K lines 5 and 6.</t>
  </si>
  <si>
    <t>The cost of local authority rates. This should include both the local authority rates, cumulo rates and sewerage site rates (where appropriate).</t>
  </si>
  <si>
    <t>Total operating costs excluding third party services. Calculated as the sum of 4K lines 1 to 8.</t>
  </si>
  <si>
    <t>Operating expenditure for providing third party services. See appendix 1 of RAG 4.</t>
  </si>
  <si>
    <t xml:space="preserve">Total operating expenditure for the wholesale business only within each business category. Calculated as the sum of 4K lines 9 and 10. </t>
  </si>
  <si>
    <t>Any capital expenditure on infrastructure assets other than defined in 4K line 12 excluding third party capex.</t>
  </si>
  <si>
    <t>Any capital expenditure on non-infrastructure assets other than defined in 4K line 13 excluding third party capex.</t>
  </si>
  <si>
    <t>Total gross capital expenditure excluding third party services. Calculated as the sum of 4K lines 12 to 16.</t>
  </si>
  <si>
    <t>Capital expenditure for providing third party services. See appendix 1</t>
  </si>
  <si>
    <t>Total gross capital expenditure. Calculated as the sum of 4K lines 17 and 18.</t>
  </si>
  <si>
    <t>All grants and contributions. E.g. from connection charges, infrastructure charges, requisitions and other contributions. Adopted assets should not be included.</t>
  </si>
  <si>
    <t>Totex. Calculated as the sum of 4K lines 11 and 19 minus line 20.</t>
  </si>
  <si>
    <t>Totex including cash items. Calculated as the sum of 4K lines 21 to 23.</t>
  </si>
  <si>
    <t>Please specify atypical items in lines 25 to 34.  Atypical items are defined as unusual items outside ordinary activities.  This would include items such as office moves and one-off reorganisations.   For avoidance of doubt these items should not be included in lines 1 to 24 above. Costs should be entered as a positive number and any income/rebates entered as a negative number.</t>
  </si>
  <si>
    <t>Total atypical expenditure. Calculated as the sum of 4K lines 25 to 34.</t>
  </si>
  <si>
    <t>Total expenditure. Calculated as the sum of 4K lines 24 and 35.</t>
  </si>
  <si>
    <t>Additional guidance to this table:</t>
  </si>
  <si>
    <t xml:space="preserve">This table is closely associated with pro forma 4E in the APR (as per RAG4.08).  </t>
  </si>
  <si>
    <t>4L - Enhancement expenditure by purpose - Wholesale water</t>
  </si>
  <si>
    <t>Expenditure in report year</t>
  </si>
  <si>
    <t>Cumulative expenditure on schemes completed in the report year</t>
  </si>
  <si>
    <t>Enhancement expenditure by purpose</t>
  </si>
  <si>
    <t>4L.1</t>
  </si>
  <si>
    <t>NEP - Making ecological improvements at abstractions (Habitats Directive, SSSI, NERC, BAPs)</t>
  </si>
  <si>
    <t>4L.2</t>
  </si>
  <si>
    <t>NEP - Eels Regulations (measures at intakes)</t>
  </si>
  <si>
    <t>4L.3</t>
  </si>
  <si>
    <t>NEP - Invasive Non Native Species</t>
  </si>
  <si>
    <t>4L.4</t>
  </si>
  <si>
    <t>Addressing low pressure</t>
  </si>
  <si>
    <t>4L.5</t>
  </si>
  <si>
    <t>Improving taste / odour / colour</t>
  </si>
  <si>
    <t>4L.6</t>
  </si>
  <si>
    <t>Meeting lead standards</t>
  </si>
  <si>
    <t>4L.7</t>
  </si>
  <si>
    <t>Supply side enhancements to the supply/demand balance (dry year critical / peak conditions)</t>
  </si>
  <si>
    <t>4L.8</t>
  </si>
  <si>
    <t>Supply side enhancements to the supply/demand balance (dry year annual average conditions)</t>
  </si>
  <si>
    <t>4L.9</t>
  </si>
  <si>
    <t>Demand side enhancements to the supply/demand balance (dry year critical / peak conditions)</t>
  </si>
  <si>
    <t>4L.10</t>
  </si>
  <si>
    <t>Demand side enhancements to the supply/demand balance (dry year annual average conditions)</t>
  </si>
  <si>
    <t>4L.11</t>
  </si>
  <si>
    <t>New developments</t>
  </si>
  <si>
    <t>4L.12</t>
  </si>
  <si>
    <t>New connections element of new development (CPs, meters)</t>
  </si>
  <si>
    <t>4L.13</t>
  </si>
  <si>
    <t>Investment to address raw water deterioration (THM, nitrates, Crypto, pesticides, others)</t>
  </si>
  <si>
    <t>4L.14</t>
  </si>
  <si>
    <t>Resilience</t>
  </si>
  <si>
    <t>4L.15</t>
  </si>
  <si>
    <t>SEMD</t>
  </si>
  <si>
    <t>4L.16</t>
  </si>
  <si>
    <t>NEP - Drinking Water Protected Areas (schemes)</t>
  </si>
  <si>
    <t>4L.17</t>
  </si>
  <si>
    <t>NEP - Water Framework Directive measure</t>
  </si>
  <si>
    <t>4L.18</t>
  </si>
  <si>
    <t>NEP - Investigations</t>
  </si>
  <si>
    <t>4L.19</t>
  </si>
  <si>
    <t>Improvements to river flows</t>
  </si>
  <si>
    <t>4L.20</t>
  </si>
  <si>
    <t>Metering (excluding cost of providing metering to new service connections) - meters requested by optants</t>
  </si>
  <si>
    <t>4L.21</t>
  </si>
  <si>
    <t>Metering (excluding cost of providing metering to new service connections)- meters introduced by companies</t>
  </si>
  <si>
    <t>4L.22</t>
  </si>
  <si>
    <t>Metering (excluding cost of providing metering to new service connections) - other</t>
  </si>
  <si>
    <t>4L.23</t>
  </si>
  <si>
    <t>4L.38</t>
  </si>
  <si>
    <t xml:space="preserve">Total enhancement capital expenditure </t>
  </si>
  <si>
    <t>Capital expenditure to deliver projects required to deal with the environmental impact of water abstraction during the report year.</t>
  </si>
  <si>
    <t>Capital expenditure on quality enhancement schemes listed in the NEP (or WINEP) to improve intakes to prevent the entrainment of fish to meet the requirements of the Eels Regulations.</t>
  </si>
  <si>
    <t>Capital expenditure on schemes listed in the NEP required to deal with invasive non native species.</t>
  </si>
  <si>
    <t>Capital expenditure to reduce the number of properties with low pressure.</t>
  </si>
  <si>
    <t>Capital expenditure to deliver improvements to consumer acceptability of the drinking water (relating to colour, taste and odour)</t>
  </si>
  <si>
    <t xml:space="preserve">Capital expenditure to meet lead standards. This includes expenditure to deal with the conditioning of water before entering distribution to reduce plumbosolvency, expenditure on replacing lead communication pipes owned by the company and any other lead related work including investigations.
[Refers to expenditure to deliver the outputs included in the water quality enhancement schedule (annex 4 of the company supplementary report 2009) covered by PR09 driver codes 5WA2 and 5WA10]
</t>
  </si>
  <si>
    <t>Capital expenditure to enhance the supply/demand balance. Includes expenditure associated with schemes to deliver supply side (resource and production options) enhancements to supply demand capacity in dry year critical / peak conditions</t>
  </si>
  <si>
    <t>Capital expenditure to enhance the supply/demand balance. Includes expenditure associated with schemes to deliver supply side (resource and production options) enhancements to supply demand capacity in dry year annual average conditions.</t>
  </si>
  <si>
    <t>Capital expenditure to enhance the supply/demand balance. Includes expenditure associated with schemes to deliver demand side (distribution and customer options) enhancements to supply demand capacity in dry year critical / peak conditions</t>
  </si>
  <si>
    <t>Capital expenditure to enhance the supply / demand balance. Includes expenditure associated with schemes to deliver demand side (distribution and customer options) enhancements to supply demand capacity in dry year annual average conditions</t>
  </si>
  <si>
    <t xml:space="preserve">Capital expenditure associated with the provision of local distribution infrastructure and non-infrastructure assets for water service to provide for new customers with no net deterioration of existing levels of service. The capital cost of connecting a new property (including the cost of a meter, communication pipe and boundary stop tap valve etc) should be recovered through the connection charge and should not be included in this line.
</t>
  </si>
  <si>
    <t>The capital cost of connecting a new property (including the cost of a meter, communication pipe and boundary stop tap valve etc)</t>
  </si>
  <si>
    <t>Capital expenditure to address raw water deterioration.</t>
  </si>
  <si>
    <t>Capital expenditure to improve resilience. This relates to expenditure to manage the risk of giving consumers an appropriate level of service protection in the face of extreme events caused by hazards that are beyond their control.</t>
  </si>
  <si>
    <t>Capital expenditure to comply with the requirements of Security and Emergency Measures Direction (SEMD).</t>
  </si>
  <si>
    <t>Capital expenditure on schemes to either avoid additional treatment or reduce current treatment (surface and groundwaters) and is associated with Drinking Water Protected Areas under Article 7 of the Water Framework Directive.</t>
  </si>
  <si>
    <t>Capital expenditure on Water Framework Directive – driven measures to improve, protect or ensure no deterioration in the status or potential of surface water or groundwater where the measures arise from PR14 investigations or sustainable abstraction work.</t>
  </si>
  <si>
    <t>Capital expenditure on environmental investigations and options appraisals listed in the NEP for AMP5 or AMP6.</t>
  </si>
  <si>
    <t>Capital expenditure relating to reducing abstraction licenses</t>
  </si>
  <si>
    <t>Metering - Metering (excluding cost of providing metering to new service connections) for meters requested by optants</t>
  </si>
  <si>
    <t>Metering - Metering (excluding cost of providing metering to new service connections) for meters introduced by companies (irrespective of whether these meters are used for charging).</t>
  </si>
  <si>
    <t>Metering - Metering (excluding cost of providing metering to new service connections) for businesses and other</t>
  </si>
  <si>
    <t>23-37</t>
  </si>
  <si>
    <t>Other capital expenditure by purpose. Regard should be had for the desirability of maintaining consistency with corresponding lines in previous data submissions when using these lines.</t>
  </si>
  <si>
    <t>Total of 4L lines 1 to 37</t>
  </si>
  <si>
    <t>Additional Guidance</t>
  </si>
  <si>
    <t>Where a quality enhancement scheme (or the proportionally allocated component of a quality enhancement scheme) has more than one cost driver, companies should allocate the expenditure attributable to the primary driver to the relevant 4L lines 1 to 37.  Any net additional cost for delivering any further drivers should be included in the relevant line.</t>
  </si>
  <si>
    <t>4M - Enhancement expenditure by purpose - Wholesale wastewater</t>
  </si>
  <si>
    <t>Network+Sewage Collection</t>
  </si>
  <si>
    <t>Network+Sewage Treatment</t>
  </si>
  <si>
    <t>Enhancement capital expenditure by purpose</t>
  </si>
  <si>
    <t>4M.1</t>
  </si>
  <si>
    <t>First time sewerage (s101A)</t>
  </si>
  <si>
    <t>4M.2</t>
  </si>
  <si>
    <t>Sludge enhancement (quality)</t>
  </si>
  <si>
    <t>4M.3</t>
  </si>
  <si>
    <t>Sludge enhancement (growth)</t>
  </si>
  <si>
    <t>4M.4</t>
  </si>
  <si>
    <t>NEP - Conservation drivers</t>
  </si>
  <si>
    <t>4M.5</t>
  </si>
  <si>
    <t>NEP - Eels Regulations (measures at outfalls)</t>
  </si>
  <si>
    <t>4M.6</t>
  </si>
  <si>
    <t>NEP - Event Duration Monitoring at intermittent discharges</t>
  </si>
  <si>
    <t>4M.7</t>
  </si>
  <si>
    <t>NEP - Flow monitoring at sewage treatment works</t>
  </si>
  <si>
    <t>4M.8</t>
  </si>
  <si>
    <t>NEP - Monitoring of pass forward flows at CSOs</t>
  </si>
  <si>
    <t>4M.9</t>
  </si>
  <si>
    <t>NEP - Schemes to increase flow to full treatment</t>
  </si>
  <si>
    <t>4M.10</t>
  </si>
  <si>
    <t>NEP - Schemes to increase storm tank capacity</t>
  </si>
  <si>
    <t>4M.11</t>
  </si>
  <si>
    <t>NEP - Storage schemes to reduce spill frequency at CSOs, storm tanks, etc</t>
  </si>
  <si>
    <t>4M.12</t>
  </si>
  <si>
    <t>NEP - Chemicals monitoring/ investigations/ options appraisals</t>
  </si>
  <si>
    <t>4M.13</t>
  </si>
  <si>
    <t>NEP - National phosphorus removal technology investigations</t>
  </si>
  <si>
    <t>4M.14</t>
  </si>
  <si>
    <t>NEP - Groundwater schemes</t>
  </si>
  <si>
    <t>4M.15</t>
  </si>
  <si>
    <t>4M.16</t>
  </si>
  <si>
    <t>NEP - Nutrients (N removal)</t>
  </si>
  <si>
    <t>4M.17</t>
  </si>
  <si>
    <t>NEP - Nutrients (P removal at activated sludge STWs)</t>
  </si>
  <si>
    <t>4M.18</t>
  </si>
  <si>
    <t>NEP - Nutrients (P removal at filter bed STWs)</t>
  </si>
  <si>
    <t>4M.19</t>
  </si>
  <si>
    <t>NEP - Reduction of sanitary parameters</t>
  </si>
  <si>
    <t>4M.20</t>
  </si>
  <si>
    <t>NEP - UV disinfection (or similar)</t>
  </si>
  <si>
    <t>4M.21</t>
  </si>
  <si>
    <t>NEP - Discharge relocation</t>
  </si>
  <si>
    <t>4M.22</t>
  </si>
  <si>
    <t>NEP - Flow 1 schemes</t>
  </si>
  <si>
    <t>4M.23</t>
  </si>
  <si>
    <t>Odour</t>
  </si>
  <si>
    <t>4M.24</t>
  </si>
  <si>
    <t>New development and growth</t>
  </si>
  <si>
    <t>4M.25</t>
  </si>
  <si>
    <t>Growth at sewage treatment works (excluding sludge treatment)</t>
  </si>
  <si>
    <t>4M.26</t>
  </si>
  <si>
    <t>4M.27</t>
  </si>
  <si>
    <t>4M.28</t>
  </si>
  <si>
    <t>Reduce flooding risk for properties</t>
  </si>
  <si>
    <t>4M.29</t>
  </si>
  <si>
    <t>Transferred private sewers and pumping stations</t>
  </si>
  <si>
    <t>4M.30</t>
  </si>
  <si>
    <t>4M.31</t>
  </si>
  <si>
    <t>4M.32</t>
  </si>
  <si>
    <t>4M.33</t>
  </si>
  <si>
    <t>4M.34</t>
  </si>
  <si>
    <t>4M.45</t>
  </si>
  <si>
    <t>Definition</t>
  </si>
  <si>
    <t>Capital expenditure for new and additional sewage treatment and sewerage assets for first time sewerage schemes to meet the duty under s101A of the Water Industry Act 1991.</t>
  </si>
  <si>
    <t>Capital expenditure on sludge treatment and disposal assets and associated biogas treatment for meeting new environmental obligations listed in the NEP. This is for both infrastructure and non-infrastructure assets.</t>
  </si>
  <si>
    <t>Capital expenditure on sludge treatment and disposal assets and associated biogas treatment for providing new capacity for growth. This is for both infrastructure and non-infrastructure assets.</t>
  </si>
  <si>
    <t>Capital expenditure on the primary cost driver at quality enhancement schemes listed in the NEP for AMP5 or AMP6 where the objective of the primary driver is to meet the requirements of conservation drivers (the Habitats and Birds Directives, the CRoW Act and the UK Biodiversity Action Plan) over and above that on schemes and investigations for which expenditure is required to be reported elsewhere in this table (principally 4M lines 15 to 19).</t>
  </si>
  <si>
    <t>Capital expenditure on quality enhancement schemes listed in the NEP to improve outfalls to prevent the entrainment of fish to meet the requirements of the Eels Regulations.</t>
  </si>
  <si>
    <t>Capital expenditure on quality enhancement schemes listed in the NEP for AMP5 or AMP6 to provide event and duration monitoring of intermittent discharges.  For AMP5 this is the capital expenditure to deliver the outputs included in the sewerage service quality enhancement schedule (Annex 4 – S) driven by the revised EU Bathing Water or Shellfish Waters Directives (driver codes rB5 and S8 respectively). For AMP6 these are the outputs required by the Environment Agency (or Natural Resources Wales) under driver codes rB5, S8, EDM1, EDM2 and EDMW.</t>
  </si>
  <si>
    <t>Capital expenditure on quality enhancement schemes listed in the NEP for AMP6 to provide flow monitoring at sewage treatment works (driver code Flow3).</t>
  </si>
  <si>
    <t>Capital expenditure on quality enhancement schemes listed in the NEP for AMP6 to provide monitoring of pass forward flows at CSOs (driver code Flow4).</t>
  </si>
  <si>
    <t>Capital expenditure on quality enhancement schemes listed in the NEP to increase the flow to full treatment to 3PG+I+3E</t>
  </si>
  <si>
    <t>Capital expenditure on quality enhancement schemes listed in the NEP to increase the storm tank capacity to 68 l/hd or to 2 hours retention at max flow into the tanks.</t>
  </si>
  <si>
    <t>Capital expenditure on the primary cost driver of quality enhancement schemes listed in the NEP for AMP5 or AMP6 where the objective of the primary cost driver is to meet new or tightened spill frequency objectives at network assets, eg CSOs, (whether or not there is an explicit spill frequency requirement) reduce spill frequency of CSOs, storm tank overflows etc by the provision of new or additional storage volume.</t>
  </si>
  <si>
    <t>Capital expenditure on monitoring, investigations, feasibility studies and improvements listed in the NEP (or WINEP) as part of the national Chemicals Investigation Programme (driver codes C1 - C3 in AMP5 and C4 - C7 in AMP6).</t>
  </si>
  <si>
    <t>Capital expenditure on monitoring, investigations, feasibility studies and improvements listed in the NEP (or WINEP) as part of the national AMP6 Phosphorus removal technology investigations programme (driver codes P1 - Px).</t>
  </si>
  <si>
    <t>Capital expenditure on the primary cost driver of quality enhancement schemes listed in the NEP for AMP5 or AMP6 where the objective of the primary cost driver is to meet one or more requirements of the EU Groundwater Directive.  For AMP5 this is the capital expenditure to deliver the outputs included in the sewerage service quality enhancement schedule (Annex 4 – S) associated with driver codes G1, G2 and G3. (Expenditure associated with driver code G4 should be included in 4M line 11).</t>
  </si>
  <si>
    <t>Check desc in RAG '151' &gt; '11'</t>
  </si>
  <si>
    <t>Capital expenditure on investigations listed in the NEP for AMP5 or AMP6 over and above that on investigations for which expenditure is required to be reported elsewhere in this table (principally 4M lines 12 and 13).</t>
  </si>
  <si>
    <t>Check desc in RAG line nos?</t>
  </si>
  <si>
    <t>Capital expenditure on the primary cost driver of quality enhancement schemes listed in the NEP for AMP5 or AMP6 where the objective of the primary cost driver is to meet new or tightened consent conditions for nitrogen.</t>
  </si>
  <si>
    <t>Capital expenditure on the primary cost driver of quality enhancement schemes listed in the NEP for AMP5 or AMP6 where the objective of the primary cost driver is to meet new or tightened consent conditions for phosphorus at an activated sludge STW.</t>
  </si>
  <si>
    <t>Capital expenditure on the primary cost driver of quality enhancement schemes listed in the NEP for AMP5 or AMP6 where the objective of the primary cost driver is to meet new or tightened consent conditions for phosphorus at a biological filter STW.</t>
  </si>
  <si>
    <t>Capital expenditure on the primary cost driver of quality enhancement schemes listed in the NEP for AMP5 or AMP6 where the objective of the primary cost driver is to meet new or tightened consent conditions for one or more of the sanitary parameters.</t>
  </si>
  <si>
    <t>Capital expenditure on the primary cost driver at quality enhancement schemes listed in the NEP for AMP5 or AMP6 where the objective of the primary cost driver is to meet new or tightened consent conditions for microbiological parameters to meet the requirements of the EU Shellfish Waters or revised Bathing Water Directives. Such schemes will typically involve UV disinfection but may involve alternative technologies eg membrane filtration.</t>
  </si>
  <si>
    <t>Capital expenditure on the primary cost driver at quality enhancement schemes listed in the NEP for AMP5 or AMP6 where the objective of the primary cost driver is to meet the requirements of the Habitats Directive or the CRoW Act (2000) by relocating the discharge to controlled waters.</t>
  </si>
  <si>
    <t>Capital expenditure on the primary cost driver of quality enhancement schemes listed in the NEP for AMP5 where the objective of the primary driver is to ensure no deterioration in the current classification of the receiving waters as a result of increased volumes of discharge (historic) - (driver code Flow1)</t>
  </si>
  <si>
    <t>Capital expenditure on schemes where the primary objective is to effect a step change improvement in odour control above base standards.</t>
  </si>
  <si>
    <t>Capital expenditure associated with the provision of new development and growth in sewerage services.  Includes capital expenditure associated with the provision of local network assets for sewerage services to provide for new customers with no net deterioration of existing levels of service (new development) and capital expenditure associated with changes in sewage collected from new and existing customers whilst maintaining existing levels of service (growth). This should exclude capital expenditure for the purpose of reducing the risk to properties and external areas of flooding from sewers that should be reported in 4M line 29, unless an increase in risk is clearly the result of new development.</t>
  </si>
  <si>
    <t>Capital expenditure associated with meeting or offsetting changes in demand from new and existing customers at sewage treatment works but excluding sludge treatment centres. Expenditure at sludge treatment centres should be reported in 4M line 3.</t>
  </si>
  <si>
    <t>Capital expenditure to improve resilience. This relates to expenditure to manage the risk of failing to give consumers an appropriate level of service protection in the face of extreme events caused by hazards that are beyond their control.  For AMP5 this is the capital expenditure to deliver the outputs included in the supplementary report for improving resilience (e.g. under driver code ESL04).</t>
  </si>
  <si>
    <t>Capital expenditure on schemes to protect assets and assessments of potential further improvements to comply with the Security and Emergency Measures Direction 1998 including associated Advice Notes.  For AMP5 this is the capital expenditure to deliver the outputs included in the sewerage service quality enhancement schedule (Annex 4 - S) to comply with the SEMD (driver code SEMD).</t>
  </si>
  <si>
    <t>Capital expenditure for the purpose of enhancing the public sewerage system to reduce the risk to properties and external areas of flooding from sewers. Exclude infrastructure renewals expenditure that should be reported in Table 4K line 12 and expenditure associated with the provision of new sewers for new development and such other expenditure required in consequence of the new development that should be reported in 4M line 24.</t>
  </si>
  <si>
    <t>Capital expenditure on infrastructure and non-infrastructure assets falling within the scope of the transfer of private gravity sewers and lateral drains effected by schemes made by the Secretary of State/Welsh Ministers under the Water Industry (Schemes for Adoption of Private Sewers) Regulations 2011. Expenditure should be reported even if for accounting purposes companies may be treating it as maintenance (rather than enhancement).</t>
  </si>
  <si>
    <t>30-44</t>
  </si>
  <si>
    <t>Other capital expenditure purpose [Company to insert other purposes as required and explain in commentary]. Regard should be had for the desirability of maintaining consistency with corresponding lines in previous data submissions when using these lines.</t>
  </si>
  <si>
    <t>Total enhancement capital expenditure. Calculated as the sum of 4M lines 1 to 44 inclusive.</t>
  </si>
  <si>
    <t>4N - Sewage treatment - Functional expenditure</t>
  </si>
  <si>
    <t>Unit</t>
  </si>
  <si>
    <t>Costs of STWs in size bands 1 to 5</t>
  </si>
  <si>
    <t>4N.1</t>
  </si>
  <si>
    <t>Direct costs of STWs in size band 1</t>
  </si>
  <si>
    <t>£000</t>
  </si>
  <si>
    <t>4N.2</t>
  </si>
  <si>
    <t>Direct costs of STWs in size band 2</t>
  </si>
  <si>
    <t>4N.3</t>
  </si>
  <si>
    <t>Direct costs of STWs in size band 3</t>
  </si>
  <si>
    <t>4N.4</t>
  </si>
  <si>
    <t>Direct costs of STWs in size band 4</t>
  </si>
  <si>
    <t>4N.5</t>
  </si>
  <si>
    <t>Direct costs of STWs in size band 5</t>
  </si>
  <si>
    <t>4N.6</t>
  </si>
  <si>
    <t>General &amp; support costs of STWs in size bands 1 to 5</t>
  </si>
  <si>
    <t>4N.7</t>
  </si>
  <si>
    <t>Functional expenditure of STWs in size bands 1 to 5</t>
  </si>
  <si>
    <t>Costs of STWs in size band 6</t>
  </si>
  <si>
    <t>4N.8</t>
  </si>
  <si>
    <t>Service charges for STWs in size band 6</t>
  </si>
  <si>
    <t>4N.9</t>
  </si>
  <si>
    <t>Estimated terminal pumping costs size band 6 works</t>
  </si>
  <si>
    <t>4N.10</t>
  </si>
  <si>
    <t>Other direct costs of STWs in size band 6</t>
  </si>
  <si>
    <t>4N.11</t>
  </si>
  <si>
    <t>Direct costs of STWs in size band 6</t>
  </si>
  <si>
    <t>4N.12</t>
  </si>
  <si>
    <t>General &amp; support costs of STWs in size band 6</t>
  </si>
  <si>
    <t>4N.13</t>
  </si>
  <si>
    <t>Functional expenditure of STWs in size band 6</t>
  </si>
  <si>
    <t>4N.14</t>
  </si>
  <si>
    <t>Total Functional expenditure for Sewage treatment</t>
  </si>
  <si>
    <t>input cell</t>
  </si>
  <si>
    <r>
      <rPr>
        <b/>
        <sz val="10"/>
        <rFont val="Arial"/>
        <family val="2"/>
      </rPr>
      <t>Functional expenditure</t>
    </r>
    <r>
      <rPr>
        <sz val="10"/>
        <rFont val="Arial"/>
        <family val="2"/>
      </rPr>
      <t xml:space="preserve">
Functional expenditure is defined as operating expenditure excluding both third party costs and Local authority and cumulo rates. This is also presented in table 4W.
</t>
    </r>
    <r>
      <rPr>
        <b/>
        <sz val="10"/>
        <rFont val="Arial"/>
        <family val="2"/>
      </rPr>
      <t xml:space="preserve">Treatment works size:
</t>
    </r>
    <r>
      <rPr>
        <sz val="10"/>
        <rFont val="Arial"/>
        <family val="2"/>
      </rPr>
      <t xml:space="preserve"> 
For the purpose of these tables, STW size is defined by the load received by the works, expressed as mass (i.e. kilograms [kg]) of BOD</t>
    </r>
    <r>
      <rPr>
        <vertAlign val="subscript"/>
        <sz val="10"/>
        <rFont val="Arial"/>
        <family val="2"/>
      </rPr>
      <t>5</t>
    </r>
    <r>
      <rPr>
        <sz val="10"/>
        <rFont val="Arial"/>
        <family val="2"/>
      </rPr>
      <t xml:space="preserve"> per day. In calculating the size of a works, companies should assume that resident connected population contribute 60g BOD</t>
    </r>
    <r>
      <rPr>
        <vertAlign val="subscript"/>
        <sz val="10"/>
        <rFont val="Arial"/>
        <family val="2"/>
      </rPr>
      <t>5</t>
    </r>
    <r>
      <rPr>
        <sz val="10"/>
        <rFont val="Arial"/>
        <family val="2"/>
      </rPr>
      <t>/head/day and add the trade effluent load (total COD) using a conversion factor of COD:BOD of 2:1. 
No allowance should be made for non-resident population when classifying the size band of a works. 
Companies must include non-resident population when reporting loads and costs.
Under this classification scheme, large works are defined as those with an average daily loading &gt;1,500kg BOD</t>
    </r>
    <r>
      <rPr>
        <vertAlign val="subscript"/>
        <sz val="10"/>
        <rFont val="Arial"/>
        <family val="2"/>
      </rPr>
      <t>5</t>
    </r>
    <r>
      <rPr>
        <sz val="10"/>
        <rFont val="Arial"/>
        <family val="2"/>
      </rPr>
      <t>/day, and small works are those with an average loading &lt;=1,500kg BOD</t>
    </r>
    <r>
      <rPr>
        <vertAlign val="subscript"/>
        <sz val="10"/>
        <rFont val="Arial"/>
        <family val="2"/>
      </rPr>
      <t>5</t>
    </r>
    <r>
      <rPr>
        <sz val="10"/>
        <rFont val="Arial"/>
        <family val="2"/>
      </rPr>
      <t xml:space="preserve">/day.
</t>
    </r>
    <r>
      <rPr>
        <b/>
        <sz val="10"/>
        <rFont val="Arial"/>
        <family val="2"/>
      </rPr>
      <t xml:space="preserve"> Small works</t>
    </r>
    <r>
      <rPr>
        <sz val="10"/>
        <rFont val="Arial"/>
        <family val="2"/>
      </rPr>
      <t xml:space="preserve">
• size band 1 &lt;= 15kg BOD</t>
    </r>
    <r>
      <rPr>
        <vertAlign val="subscript"/>
        <sz val="10"/>
        <rFont val="Arial"/>
        <family val="2"/>
      </rPr>
      <t>5</t>
    </r>
    <r>
      <rPr>
        <sz val="10"/>
        <rFont val="Arial"/>
        <family val="2"/>
      </rPr>
      <t>/day  (population equivalent: 0 - 250)
• size band 2 &gt;15 but &lt;= 30kg BOD</t>
    </r>
    <r>
      <rPr>
        <vertAlign val="subscript"/>
        <sz val="10"/>
        <rFont val="Arial"/>
        <family val="2"/>
      </rPr>
      <t>5</t>
    </r>
    <r>
      <rPr>
        <sz val="10"/>
        <rFont val="Arial"/>
        <family val="2"/>
      </rPr>
      <t>/day (population equivalent: 250 - 500)
• size band 3 &gt;30 but &lt;= 120kg BOD</t>
    </r>
    <r>
      <rPr>
        <vertAlign val="subscript"/>
        <sz val="10"/>
        <rFont val="Arial"/>
        <family val="2"/>
      </rPr>
      <t>5</t>
    </r>
    <r>
      <rPr>
        <sz val="10"/>
        <rFont val="Arial"/>
        <family val="2"/>
      </rPr>
      <t>/day (population equivalent: 500 – 2,000)
• size band 4 &gt;120 but &lt;= 600kg BOD</t>
    </r>
    <r>
      <rPr>
        <vertAlign val="subscript"/>
        <sz val="10"/>
        <rFont val="Arial"/>
        <family val="2"/>
      </rPr>
      <t>5</t>
    </r>
    <r>
      <rPr>
        <sz val="10"/>
        <rFont val="Arial"/>
        <family val="2"/>
      </rPr>
      <t>/day (population equivalent: 2,000 –10,000)
• size band 5 &gt;600 but &lt;= 1,500kg BOD</t>
    </r>
    <r>
      <rPr>
        <vertAlign val="subscript"/>
        <sz val="10"/>
        <rFont val="Arial"/>
        <family val="2"/>
      </rPr>
      <t>5</t>
    </r>
    <r>
      <rPr>
        <sz val="10"/>
        <rFont val="Arial"/>
        <family val="2"/>
      </rPr>
      <t xml:space="preserve">/day (population equivalent: 10,000 – 25,000)
</t>
    </r>
    <r>
      <rPr>
        <b/>
        <sz val="10"/>
        <rFont val="Arial"/>
        <family val="2"/>
      </rPr>
      <t xml:space="preserve">
Large works</t>
    </r>
    <r>
      <rPr>
        <sz val="10"/>
        <rFont val="Arial"/>
        <family val="2"/>
      </rPr>
      <t xml:space="preserve">
• size band 6 &gt; 1,500kg BOD</t>
    </r>
    <r>
      <rPr>
        <vertAlign val="subscript"/>
        <sz val="10"/>
        <rFont val="Arial"/>
        <family val="2"/>
      </rPr>
      <t>5</t>
    </r>
    <r>
      <rPr>
        <sz val="10"/>
        <rFont val="Arial"/>
        <family val="2"/>
      </rPr>
      <t>/day (population equivalent: &gt;25,000)</t>
    </r>
  </si>
  <si>
    <t>4O - Large sewage treatment works - Wholesale wastewater</t>
  </si>
  <si>
    <t>STWNAMED01</t>
  </si>
  <si>
    <t>STWNAMED02</t>
  </si>
  <si>
    <t>STWNAMED03</t>
  </si>
  <si>
    <t>STWNAMED04</t>
  </si>
  <si>
    <t>STWNAMED05</t>
  </si>
  <si>
    <t>STWNAMED06</t>
  </si>
  <si>
    <t>STWNAMED07</t>
  </si>
  <si>
    <t>STWNAMED08</t>
  </si>
  <si>
    <t>STWNAMED09</t>
  </si>
  <si>
    <t>STWNAMED10</t>
  </si>
  <si>
    <t>STWNAMED11</t>
  </si>
  <si>
    <t>STWNAMED12</t>
  </si>
  <si>
    <t>STWNAMED13</t>
  </si>
  <si>
    <t>STWNAMED14</t>
  </si>
  <si>
    <t>STWNAMED15</t>
  </si>
  <si>
    <t>STWNAMED16</t>
  </si>
  <si>
    <t>STWNAMED17</t>
  </si>
  <si>
    <t>STWNAMED18</t>
  </si>
  <si>
    <t>STWNAMED19</t>
  </si>
  <si>
    <t>STWNAMED20</t>
  </si>
  <si>
    <t>STWNAMED21</t>
  </si>
  <si>
    <t>STWNAMED22</t>
  </si>
  <si>
    <t>STWNAMED23</t>
  </si>
  <si>
    <t>STWNAMED24</t>
  </si>
  <si>
    <t>STWNAMED25</t>
  </si>
  <si>
    <t>STWNAMED26</t>
  </si>
  <si>
    <t>STWNAMED27</t>
  </si>
  <si>
    <t>STWNAMED28</t>
  </si>
  <si>
    <t>STWNAMED29</t>
  </si>
  <si>
    <t>STWNAMED30</t>
  </si>
  <si>
    <t>STWNAMED31</t>
  </si>
  <si>
    <t>STWNAMED32</t>
  </si>
  <si>
    <t>STWNAMED33</t>
  </si>
  <si>
    <t>STWNAMED34</t>
  </si>
  <si>
    <t>STWNAMED35</t>
  </si>
  <si>
    <t>STWNAMED36</t>
  </si>
  <si>
    <t>STWNAMED37</t>
  </si>
  <si>
    <t>STWNAMED38</t>
  </si>
  <si>
    <t>STWNAMED39</t>
  </si>
  <si>
    <t>STWNAMED40</t>
  </si>
  <si>
    <t>STWNAMED41</t>
  </si>
  <si>
    <t>STWNAMED42</t>
  </si>
  <si>
    <t>STWNAMED43</t>
  </si>
  <si>
    <t>STWNAMED44</t>
  </si>
  <si>
    <t>STWNAMED45</t>
  </si>
  <si>
    <t>STWNAMED46</t>
  </si>
  <si>
    <t>STWNAMED47</t>
  </si>
  <si>
    <t>STWNAMED48</t>
  </si>
  <si>
    <t>STWNAMED49</t>
  </si>
  <si>
    <t>STWNAMED50</t>
  </si>
  <si>
    <t>STWNAMED51</t>
  </si>
  <si>
    <t>STWNAMED52</t>
  </si>
  <si>
    <t>STWNAMED53</t>
  </si>
  <si>
    <t>STWNAMED54</t>
  </si>
  <si>
    <t>STWNAMED55</t>
  </si>
  <si>
    <t>STWNAMED56</t>
  </si>
  <si>
    <t>STWNAMED57</t>
  </si>
  <si>
    <t>Sewage treatment works - Explanatory variables</t>
  </si>
  <si>
    <t>4O.1</t>
  </si>
  <si>
    <t>Works name</t>
  </si>
  <si>
    <t>STWNAME01</t>
  </si>
  <si>
    <t>Text</t>
  </si>
  <si>
    <t>4O.2</t>
  </si>
  <si>
    <t>Classification of treatment works</t>
  </si>
  <si>
    <t>STWB045</t>
  </si>
  <si>
    <t>4O.3</t>
  </si>
  <si>
    <t>Population equivalent of total load received</t>
  </si>
  <si>
    <t>STWB005</t>
  </si>
  <si>
    <t>000</t>
  </si>
  <si>
    <t>4O.4</t>
  </si>
  <si>
    <t>Suspended solids consent</t>
  </si>
  <si>
    <t>STWB011</t>
  </si>
  <si>
    <t>mg/l</t>
  </si>
  <si>
    <t>4O.5</t>
  </si>
  <si>
    <r>
      <t>BOD</t>
    </r>
    <r>
      <rPr>
        <vertAlign val="subscript"/>
        <sz val="10"/>
        <color indexed="8"/>
        <rFont val="Gill Sans MT"/>
        <family val="2"/>
      </rPr>
      <t>5</t>
    </r>
    <r>
      <rPr>
        <sz val="10"/>
        <color indexed="8"/>
        <rFont val="Gill Sans MT"/>
        <family val="2"/>
      </rPr>
      <t xml:space="preserve"> consent</t>
    </r>
  </si>
  <si>
    <t>STWB012</t>
  </si>
  <si>
    <t>4O.6</t>
  </si>
  <si>
    <t>Ammonia consent</t>
  </si>
  <si>
    <t>STWB014</t>
  </si>
  <si>
    <t>4O.7</t>
  </si>
  <si>
    <t>Phosphorus consent</t>
  </si>
  <si>
    <t>STWB015</t>
  </si>
  <si>
    <t>4O.8</t>
  </si>
  <si>
    <t>UV consent</t>
  </si>
  <si>
    <t>STWB016</t>
  </si>
  <si>
    <r>
      <t>mW/s/cm</t>
    </r>
    <r>
      <rPr>
        <vertAlign val="superscript"/>
        <sz val="8"/>
        <rFont val="Gill Sans MT"/>
        <family val="2"/>
      </rPr>
      <t>2</t>
    </r>
  </si>
  <si>
    <t>4O.9</t>
  </si>
  <si>
    <t>Load received by STW</t>
  </si>
  <si>
    <t>STWB017</t>
  </si>
  <si>
    <r>
      <t>kgBOD</t>
    </r>
    <r>
      <rPr>
        <vertAlign val="subscript"/>
        <sz val="8"/>
        <rFont val="Gill Sans MT"/>
        <family val="2"/>
      </rPr>
      <t>5</t>
    </r>
    <r>
      <rPr>
        <sz val="8"/>
        <rFont val="Gill Sans MT"/>
        <family val="2"/>
      </rPr>
      <t>/d</t>
    </r>
  </si>
  <si>
    <t>4O.10</t>
  </si>
  <si>
    <t>Flow passed to full treatment</t>
  </si>
  <si>
    <t>STWB018</t>
  </si>
  <si>
    <r>
      <t>m</t>
    </r>
    <r>
      <rPr>
        <vertAlign val="superscript"/>
        <sz val="8"/>
        <rFont val="Arial"/>
        <family val="2"/>
      </rPr>
      <t>3</t>
    </r>
    <r>
      <rPr>
        <sz val="8"/>
        <rFont val="Arial"/>
        <family val="2"/>
      </rPr>
      <t>/d</t>
    </r>
  </si>
  <si>
    <t>Sewage treatment works - Functional expenditure</t>
  </si>
  <si>
    <t>4O.11</t>
  </si>
  <si>
    <t>Service charges</t>
  </si>
  <si>
    <t>STWB040</t>
  </si>
  <si>
    <t>4O.12</t>
  </si>
  <si>
    <t>Estimated terminal pumping expenditure</t>
  </si>
  <si>
    <t>STWB038</t>
  </si>
  <si>
    <t>4O.13</t>
  </si>
  <si>
    <t>Other direct expenditure</t>
  </si>
  <si>
    <t>STWB033</t>
  </si>
  <si>
    <t>4O.14</t>
  </si>
  <si>
    <t>Total direct expenditure</t>
  </si>
  <si>
    <t>4O.15</t>
  </si>
  <si>
    <t>General and support expenditure</t>
  </si>
  <si>
    <t>STWB036</t>
  </si>
  <si>
    <t>4O.16</t>
  </si>
  <si>
    <t>Functional expenditure</t>
  </si>
  <si>
    <t>STWB037</t>
  </si>
  <si>
    <t>Please refer to RAG 4.08 - Guideline for the table definitions in the annual performance report for the reporting year 2019-20</t>
  </si>
  <si>
    <t>Additional guidance on completion of Table 4O:
Please do not amend or delete the names of wastewate treatment works in row 6.
Any listed WTW not required should have the rows 7 to 22 left blank
Any new WTW  can be added to the blank columns at the end of the WTW listed.</t>
  </si>
  <si>
    <t>In accordance with RAG 4.08 (Appendix 1), tankered waste is not part of the appointed business and should therefore be excluded from consideration when completing line 3.</t>
  </si>
  <si>
    <r>
      <rPr>
        <b/>
        <sz val="10"/>
        <rFont val="Gill Sans MT"/>
        <family val="2"/>
      </rPr>
      <t>Direct costs</t>
    </r>
    <r>
      <rPr>
        <sz val="10"/>
        <rFont val="Gill Sans MT"/>
        <family val="2"/>
      </rPr>
      <t xml:space="preserve"> - Direct costs are the costs directly attributable to each of the individually identified service</t>
    </r>
  </si>
  <si>
    <r>
      <rPr>
        <b/>
        <sz val="10"/>
        <rFont val="Gill Sans MT"/>
        <family val="2"/>
      </rPr>
      <t>General and Support expenditure</t>
    </r>
    <r>
      <rPr>
        <sz val="10"/>
        <rFont val="Gill Sans MT"/>
        <family val="2"/>
      </rPr>
      <t xml:space="preserve"> - The aggregate direct cost of general and support activities is termed general and support expenditure.
RAG2 sets out how costs should be divided across that price control units. In this table, general and support costs may, where they cannot be directly attributed, require allocation so that the network+ element can be identified.
Companies should follow the guidance in RAG2 table 2.4.1 to source appropriate cost drivers for allocation. </t>
    </r>
  </si>
  <si>
    <t>General and support activity</t>
  </si>
  <si>
    <t>Cost driver </t>
  </si>
  <si>
    <t>Administrative services</t>
  </si>
  <si>
    <r>
      <t>1.</t>
    </r>
    <r>
      <rPr>
        <sz val="7"/>
        <color indexed="8"/>
        <rFont val="Times New Roman"/>
        <family val="1"/>
      </rPr>
      <t xml:space="preserve">      </t>
    </r>
    <r>
      <rPr>
        <sz val="10"/>
        <color indexed="8"/>
        <rFont val="Arial"/>
        <family val="2"/>
      </rPr>
      <t>Analysis of staff time determined by hierarchy detailed above under employment costs
2.      Number of full time equivalents (FTEs)</t>
    </r>
  </si>
  <si>
    <t>Planning liaison</t>
  </si>
  <si>
    <t>Financial services</t>
  </si>
  <si>
    <t>Management services</t>
  </si>
  <si>
    <t>Property management services</t>
  </si>
  <si>
    <t>Legal services</t>
  </si>
  <si>
    <t>Research and development</t>
  </si>
  <si>
    <t>Audit services</t>
  </si>
  <si>
    <t xml:space="preserve">Operational and technical support </t>
  </si>
  <si>
    <t>Human resources and personnel services</t>
  </si>
  <si>
    <r>
      <t>1.</t>
    </r>
    <r>
      <rPr>
        <sz val="7"/>
        <color indexed="8"/>
        <rFont val="Times New Roman"/>
        <family val="1"/>
      </rPr>
      <t xml:space="preserve">      </t>
    </r>
    <r>
      <rPr>
        <sz val="10"/>
        <color indexed="8"/>
        <rFont val="Arial"/>
        <family val="2"/>
      </rPr>
      <t>Analysis of staff time determined by hierarchy detailed above under employment costs
2.      Headcount of employees</t>
    </r>
  </si>
  <si>
    <t xml:space="preserve">IT and data processing </t>
  </si>
  <si>
    <r>
      <t>1.</t>
    </r>
    <r>
      <rPr>
        <sz val="7"/>
        <color indexed="8"/>
        <rFont val="Times New Roman"/>
        <family val="1"/>
      </rPr>
      <t xml:space="preserve">        </t>
    </r>
    <r>
      <rPr>
        <sz val="10"/>
        <color indexed="8"/>
        <rFont val="Arial"/>
        <family val="2"/>
      </rPr>
      <t>Usage of mainframe by system type
2.        Number of computers
3.        Number of full time equivalents (FTEs)</t>
    </r>
  </si>
  <si>
    <t xml:space="preserve">Vehicles and plant </t>
  </si>
  <si>
    <r>
      <t>1.</t>
    </r>
    <r>
      <rPr>
        <sz val="7"/>
        <color indexed="8"/>
        <rFont val="Times New Roman"/>
        <family val="1"/>
      </rPr>
      <t xml:space="preserve">      </t>
    </r>
    <r>
      <rPr>
        <sz val="10"/>
        <color indexed="8"/>
        <rFont val="Arial"/>
        <family val="2"/>
      </rPr>
      <t>Pro rata to direct allocation of vehicles and plant</t>
    </r>
  </si>
  <si>
    <t xml:space="preserve">Electrical and mechanical maintenance </t>
  </si>
  <si>
    <r>
      <t>1.</t>
    </r>
    <r>
      <rPr>
        <sz val="7"/>
        <color indexed="8"/>
        <rFont val="Times New Roman"/>
        <family val="1"/>
      </rPr>
      <t xml:space="preserve">      </t>
    </r>
    <r>
      <rPr>
        <sz val="10"/>
        <color indexed="8"/>
        <rFont val="Arial"/>
        <family val="2"/>
      </rPr>
      <t>Pro rata to direct allocation of electrical and mechanical maintenance</t>
    </r>
  </si>
  <si>
    <t xml:space="preserve">Land and property maintenance </t>
  </si>
  <si>
    <r>
      <t>1.</t>
    </r>
    <r>
      <rPr>
        <sz val="7"/>
        <color indexed="8"/>
        <rFont val="Times New Roman"/>
        <family val="1"/>
      </rPr>
      <t xml:space="preserve">      </t>
    </r>
    <r>
      <rPr>
        <sz val="10"/>
        <color indexed="8"/>
        <rFont val="Arial"/>
        <family val="2"/>
      </rPr>
      <t>Pro rata to direct allocation of land and property maintenance
2.      Analysis of staff time determined by hierarchy detailed above under employment costs</t>
    </r>
  </si>
  <si>
    <t>Materials storage</t>
  </si>
  <si>
    <t>1. Pro rata to direct allocation of materials and consumables</t>
  </si>
  <si>
    <r>
      <rPr>
        <b/>
        <sz val="9"/>
        <rFont val="Arial"/>
        <family val="2"/>
      </rPr>
      <t>Sludge costs</t>
    </r>
    <r>
      <rPr>
        <sz val="9"/>
        <rFont val="Arial"/>
        <family val="2"/>
      </rPr>
      <t>: expenditure above should not include any sludge costs</t>
    </r>
  </si>
  <si>
    <t>4P - Non-financial data for WR, WT and WD - Wholesale water</t>
  </si>
  <si>
    <t>Current year</t>
  </si>
  <si>
    <t>4P.1</t>
  </si>
  <si>
    <t>Proportion of distribution input derived from impounding reservoirs</t>
  </si>
  <si>
    <t>BN4833</t>
  </si>
  <si>
    <t>Propn 0 to 1</t>
  </si>
  <si>
    <t>4P.2</t>
  </si>
  <si>
    <t>Proportion of distribution input derived from pumped storage reservoirs</t>
  </si>
  <si>
    <t>BN4834</t>
  </si>
  <si>
    <t>4P.3</t>
  </si>
  <si>
    <t>Proportion of distribution input derived from river abstractions</t>
  </si>
  <si>
    <t>BN4838</t>
  </si>
  <si>
    <t>4P.4</t>
  </si>
  <si>
    <t>Proportion of distribution input derived from groundwater works,excluding managed aquifer recharge (MAR) water supply schemes</t>
  </si>
  <si>
    <t>BN4848</t>
  </si>
  <si>
    <t>4P.5</t>
  </si>
  <si>
    <t>Proportion of distribution input derived from artificial recharge (AR) water supply schemes</t>
  </si>
  <si>
    <t>BN4846</t>
  </si>
  <si>
    <t>4P.6</t>
  </si>
  <si>
    <t>Proportion of distribution input derived from aquifer storage and recovery (ASR) water supply schemes</t>
  </si>
  <si>
    <t>BN4847</t>
  </si>
  <si>
    <t>4P.7</t>
  </si>
  <si>
    <t>Proportion of distribution input derived from saline abstractions</t>
  </si>
  <si>
    <t>BN4854</t>
  </si>
  <si>
    <t>4P.8</t>
  </si>
  <si>
    <t>Proportion of distribution input derived from water reuse schemes</t>
  </si>
  <si>
    <t>BN4855</t>
  </si>
  <si>
    <t>4P.9</t>
  </si>
  <si>
    <t>Number of impounding reservoirs</t>
  </si>
  <si>
    <t>BN4830</t>
  </si>
  <si>
    <t>nr</t>
  </si>
  <si>
    <t>4P.10</t>
  </si>
  <si>
    <t>Number of pumped storage reservoirs</t>
  </si>
  <si>
    <t>BN4849</t>
  </si>
  <si>
    <t>4P.11</t>
  </si>
  <si>
    <t>Number of river abstractions</t>
  </si>
  <si>
    <t>BN4835</t>
  </si>
  <si>
    <t>4P.12</t>
  </si>
  <si>
    <t>Number of groundwater works excluding managed aquifer recharge (MAR) water supply schemes</t>
  </si>
  <si>
    <t>BN4851</t>
  </si>
  <si>
    <t>4P.13</t>
  </si>
  <si>
    <t>Number of artificial recharge (AR) water supply schemes</t>
  </si>
  <si>
    <t>BN4852</t>
  </si>
  <si>
    <t>4P.14</t>
  </si>
  <si>
    <t>Number of aquifer storage and recovery (ASR) water supply schemes</t>
  </si>
  <si>
    <t>BN4853</t>
  </si>
  <si>
    <t>4P.15</t>
  </si>
  <si>
    <t>Number of saline abstraction schemes</t>
  </si>
  <si>
    <t>BN4856</t>
  </si>
  <si>
    <t>4P.16</t>
  </si>
  <si>
    <t>Total number of sources</t>
  </si>
  <si>
    <t>BN4843</t>
  </si>
  <si>
    <t>4P.17</t>
  </si>
  <si>
    <t>Number of reuse schemes</t>
  </si>
  <si>
    <t>BN4857</t>
  </si>
  <si>
    <t>4P.18</t>
  </si>
  <si>
    <t>Total number of water reservoirs</t>
  </si>
  <si>
    <t>BN10190</t>
  </si>
  <si>
    <t>4P.19</t>
  </si>
  <si>
    <t>Total capacity of water reservoirs</t>
  </si>
  <si>
    <t>BN10191</t>
  </si>
  <si>
    <t>Ml</t>
  </si>
  <si>
    <t>4P.20</t>
  </si>
  <si>
    <t>Total number of intake and source pumping stations</t>
  </si>
  <si>
    <t>W5003</t>
  </si>
  <si>
    <t>4P.21</t>
  </si>
  <si>
    <t>Total number of raw water transport stations</t>
  </si>
  <si>
    <t>WR001</t>
  </si>
  <si>
    <t>4P.22</t>
  </si>
  <si>
    <t>Total capacity of intake and source pumping stations</t>
  </si>
  <si>
    <t>W5003CAP</t>
  </si>
  <si>
    <t>kW</t>
  </si>
  <si>
    <t>4P.23</t>
  </si>
  <si>
    <t>Total capacity of raw water transfer pumping stations</t>
  </si>
  <si>
    <t>WR002</t>
  </si>
  <si>
    <t>4P.24</t>
  </si>
  <si>
    <t>Total length of raw water abstraction mains and other conveyors</t>
  </si>
  <si>
    <t>BN10290</t>
  </si>
  <si>
    <t>km</t>
  </si>
  <si>
    <t>4P.25</t>
  </si>
  <si>
    <t>Average pumping head – raw water abstraction</t>
  </si>
  <si>
    <t>BN4861</t>
  </si>
  <si>
    <t>m.hd</t>
  </si>
  <si>
    <t>4P.26</t>
  </si>
  <si>
    <t>Average pumping head – raw water transport</t>
  </si>
  <si>
    <t>BN4862</t>
  </si>
  <si>
    <t>4P.27</t>
  </si>
  <si>
    <t>Total length of raw and pre-treated (non-potable) water transport mains</t>
  </si>
  <si>
    <t>BN4858</t>
  </si>
  <si>
    <t>4P.28</t>
  </si>
  <si>
    <t>Water resources capacity (measured using water resources yield)</t>
  </si>
  <si>
    <t>BN4859</t>
  </si>
  <si>
    <t>Ml/d</t>
  </si>
  <si>
    <t>4P.29</t>
  </si>
  <si>
    <t>Total water treated at all SW simple disinfection works</t>
  </si>
  <si>
    <t>CPMW0098</t>
  </si>
  <si>
    <t>4P.30</t>
  </si>
  <si>
    <t>Total water treated at all SW1 works</t>
  </si>
  <si>
    <t>CPMW0104</t>
  </si>
  <si>
    <t>4P.31</t>
  </si>
  <si>
    <t>Total water treated at all SW2 works</t>
  </si>
  <si>
    <t>CPMW0110</t>
  </si>
  <si>
    <t>4P.32</t>
  </si>
  <si>
    <t>Total water treated at all SW3 works</t>
  </si>
  <si>
    <t>CPMW0116</t>
  </si>
  <si>
    <t>4P.33</t>
  </si>
  <si>
    <t>Total water treated at all SW4 works</t>
  </si>
  <si>
    <t>CPMW0165</t>
  </si>
  <si>
    <t>4P.34</t>
  </si>
  <si>
    <t>Total water treated at all SW5 works</t>
  </si>
  <si>
    <t>CPMW0166</t>
  </si>
  <si>
    <t>4P.35</t>
  </si>
  <si>
    <t>Total water treated at all SW6 works</t>
  </si>
  <si>
    <t>CPMW0167</t>
  </si>
  <si>
    <t>4P.36</t>
  </si>
  <si>
    <t>Total water treated at all GW simple disinfection works</t>
  </si>
  <si>
    <t>CPMW0027</t>
  </si>
  <si>
    <t>4P.37</t>
  </si>
  <si>
    <t>Total water treated at all GW1 works</t>
  </si>
  <si>
    <t>CPMW0033</t>
  </si>
  <si>
    <t>4P.38</t>
  </si>
  <si>
    <t>Total water treated at all GW2 works</t>
  </si>
  <si>
    <t>CPMW0039</t>
  </si>
  <si>
    <t>4P.39</t>
  </si>
  <si>
    <t>Total water treated at all GW3 works</t>
  </si>
  <si>
    <t>CPMW0045</t>
  </si>
  <si>
    <t>4P.40</t>
  </si>
  <si>
    <t>Total water treated at all GW4 works</t>
  </si>
  <si>
    <t>CPMW0185</t>
  </si>
  <si>
    <t>4P.41</t>
  </si>
  <si>
    <t>Total water treated at all GW5 works</t>
  </si>
  <si>
    <t>CPMW0197</t>
  </si>
  <si>
    <t>4P.42</t>
  </si>
  <si>
    <t>Total water treated at all GW6 works</t>
  </si>
  <si>
    <t>CPMW0198</t>
  </si>
  <si>
    <t>4P.43</t>
  </si>
  <si>
    <t>Total water treated at more than one type of works</t>
  </si>
  <si>
    <t>CPMW001A</t>
  </si>
  <si>
    <t>4P.44</t>
  </si>
  <si>
    <t>Total number of SW simple disinfection works</t>
  </si>
  <si>
    <t>CPMW0015</t>
  </si>
  <si>
    <t>4P.45</t>
  </si>
  <si>
    <t>Total number of SW1 works</t>
  </si>
  <si>
    <t>BN10491</t>
  </si>
  <si>
    <t>4P.46</t>
  </si>
  <si>
    <t>Total number of SW2 works</t>
  </si>
  <si>
    <t>BN10490</t>
  </si>
  <si>
    <t>4P.47</t>
  </si>
  <si>
    <t>Total number of SW3 works</t>
  </si>
  <si>
    <t>BN10590</t>
  </si>
  <si>
    <t>4P.48</t>
  </si>
  <si>
    <t>Total number of SW4 works</t>
  </si>
  <si>
    <t>BN10597</t>
  </si>
  <si>
    <t>4P.49</t>
  </si>
  <si>
    <t>Total number of SW5 works</t>
  </si>
  <si>
    <t>BN10598</t>
  </si>
  <si>
    <t>4P.50</t>
  </si>
  <si>
    <t>Total number of SW6 works</t>
  </si>
  <si>
    <t>BN10599</t>
  </si>
  <si>
    <t>4P.51</t>
  </si>
  <si>
    <t>Total number of GW simple disinfection works</t>
  </si>
  <si>
    <t>CPMW0021</t>
  </si>
  <si>
    <t>4P.52</t>
  </si>
  <si>
    <t>Total number of GW1 works</t>
  </si>
  <si>
    <t>BN10791</t>
  </si>
  <si>
    <t>4P.53</t>
  </si>
  <si>
    <t>Total number of GW2 works</t>
  </si>
  <si>
    <t>BN10790</t>
  </si>
  <si>
    <t>4P.54</t>
  </si>
  <si>
    <t>Total number of GW3 works</t>
  </si>
  <si>
    <t>BN10890</t>
  </si>
  <si>
    <t>4P.55</t>
  </si>
  <si>
    <t>Total number of GW4 works</t>
  </si>
  <si>
    <t>BN10897</t>
  </si>
  <si>
    <t>4P.56</t>
  </si>
  <si>
    <t>Total number of GW5 works</t>
  </si>
  <si>
    <t>BN10898</t>
  </si>
  <si>
    <t>4P.57</t>
  </si>
  <si>
    <t>Total number of GW6 works</t>
  </si>
  <si>
    <t>BN10899</t>
  </si>
  <si>
    <t>4P.58</t>
  </si>
  <si>
    <t>Number of treatment works requiring remedial action because of raw water deterioration</t>
  </si>
  <si>
    <t>W4005</t>
  </si>
  <si>
    <t>4P.59</t>
  </si>
  <si>
    <t>Zonal population receiving water treated with orthophosphate</t>
  </si>
  <si>
    <t>BN10901</t>
  </si>
  <si>
    <t>4P.60</t>
  </si>
  <si>
    <t>Average pumping head – water treatment</t>
  </si>
  <si>
    <t>BN10902</t>
  </si>
  <si>
    <t>Water distribution</t>
  </si>
  <si>
    <t>4P.61</t>
  </si>
  <si>
    <t>Total length of potable mains as at 31 March</t>
  </si>
  <si>
    <t>BN1100</t>
  </si>
  <si>
    <t>4P.62</t>
  </si>
  <si>
    <t>Total length of potable mains relined</t>
  </si>
  <si>
    <t>BN1204</t>
  </si>
  <si>
    <t>4P.63</t>
  </si>
  <si>
    <t>Total length of potable mains renewed</t>
  </si>
  <si>
    <t>BN1200</t>
  </si>
  <si>
    <t>4P.64</t>
  </si>
  <si>
    <t>Total length of new potable mains</t>
  </si>
  <si>
    <t>BN1208</t>
  </si>
  <si>
    <t>4P.65</t>
  </si>
  <si>
    <t>Total length of potable water mains (&lt;=320mm)</t>
  </si>
  <si>
    <t>BN14990</t>
  </si>
  <si>
    <t>4P.66</t>
  </si>
  <si>
    <t>Total length of potable water mains &gt;320mm - &lt;=450mm</t>
  </si>
  <si>
    <t>BN14890</t>
  </si>
  <si>
    <t>4P.67</t>
  </si>
  <si>
    <t>Total length of potable water mains &gt;450mm - &lt;=610mm</t>
  </si>
  <si>
    <t>BN14790</t>
  </si>
  <si>
    <t>4P.68</t>
  </si>
  <si>
    <t>Total length of potable water mains  &gt; 610mm</t>
  </si>
  <si>
    <t>BN14690</t>
  </si>
  <si>
    <t>4P.69</t>
  </si>
  <si>
    <t>Capacity of booster pumping stations</t>
  </si>
  <si>
    <t>BN11300CAP</t>
  </si>
  <si>
    <t>4P.70</t>
  </si>
  <si>
    <t>Capacity of service reservoirs</t>
  </si>
  <si>
    <t>BN10900CAP</t>
  </si>
  <si>
    <t>4P.71</t>
  </si>
  <si>
    <t>Capacity of water towers</t>
  </si>
  <si>
    <t>BN11030CAP</t>
  </si>
  <si>
    <t>4P.72</t>
  </si>
  <si>
    <t>Distribution input</t>
  </si>
  <si>
    <t>BN1000</t>
  </si>
  <si>
    <t>4P.73</t>
  </si>
  <si>
    <t>Water delivered (non-potable)</t>
  </si>
  <si>
    <t>BN2350</t>
  </si>
  <si>
    <t>4P.74</t>
  </si>
  <si>
    <t>Water delivered (potable)</t>
  </si>
  <si>
    <t>BN2330</t>
  </si>
  <si>
    <t>4P.75</t>
  </si>
  <si>
    <t>Water delivered (billed measured residential)</t>
  </si>
  <si>
    <t>BN2000</t>
  </si>
  <si>
    <t>4P.76</t>
  </si>
  <si>
    <t>Water delivered (billed measured business)</t>
  </si>
  <si>
    <t>BN2010</t>
  </si>
  <si>
    <t>4P.77</t>
  </si>
  <si>
    <t>Total leakage</t>
  </si>
  <si>
    <t>BN2345</t>
  </si>
  <si>
    <t>4P.78</t>
  </si>
  <si>
    <t>Distribution losses</t>
  </si>
  <si>
    <t>BN2340</t>
  </si>
  <si>
    <t>4P.79</t>
  </si>
  <si>
    <t>Water taken unbilled</t>
  </si>
  <si>
    <t>BN2327</t>
  </si>
  <si>
    <t>4P.80</t>
  </si>
  <si>
    <t>Number of lead communication pipes</t>
  </si>
  <si>
    <t>BN11600</t>
  </si>
  <si>
    <t>4P.81</t>
  </si>
  <si>
    <t>Number of galvanised iron communication pipes</t>
  </si>
  <si>
    <t>BN11610</t>
  </si>
  <si>
    <t>4P.82</t>
  </si>
  <si>
    <t>Number of other communication pipes</t>
  </si>
  <si>
    <t>BN11620</t>
  </si>
  <si>
    <t>4P.83</t>
  </si>
  <si>
    <t>Number of booster pumping stations</t>
  </si>
  <si>
    <t>BN11390</t>
  </si>
  <si>
    <t>4P.84</t>
  </si>
  <si>
    <t>Total number of service reservoirs</t>
  </si>
  <si>
    <t>BN10990</t>
  </si>
  <si>
    <t>4P.85</t>
  </si>
  <si>
    <t>Number of water towers</t>
  </si>
  <si>
    <t>BN11090</t>
  </si>
  <si>
    <t>4P.86</t>
  </si>
  <si>
    <t>Total length of potable mains laid or structurally refurbished pre-1880</t>
  </si>
  <si>
    <t>BB13000</t>
  </si>
  <si>
    <t>4P.87</t>
  </si>
  <si>
    <t>Total length of potable mains laid or structurally refurbished between 1881 and 1900</t>
  </si>
  <si>
    <t>BB13010</t>
  </si>
  <si>
    <t>4P.88</t>
  </si>
  <si>
    <t>Total length of potable mains laid or structurally refurbished between 1901 and 1920</t>
  </si>
  <si>
    <t>BB13020</t>
  </si>
  <si>
    <t>4P.89</t>
  </si>
  <si>
    <t>Total length of potable mains laid or structurally refurbished between 1921 and 1940</t>
  </si>
  <si>
    <t>BB13030</t>
  </si>
  <si>
    <t>4P.90</t>
  </si>
  <si>
    <t>Total length of potable mains laid or structurally refurbished between 1941 and 1960</t>
  </si>
  <si>
    <t>BB13040</t>
  </si>
  <si>
    <t>4P.91</t>
  </si>
  <si>
    <t>Total length of potable mains laid or structurally refurbished between 1961 and 1980</t>
  </si>
  <si>
    <t>BB13050</t>
  </si>
  <si>
    <t>4P.92</t>
  </si>
  <si>
    <t>Total length of potable mains laid or structurally refurbished between 1981 and 2000</t>
  </si>
  <si>
    <t>BB13060</t>
  </si>
  <si>
    <t>4P.93</t>
  </si>
  <si>
    <t>Total length of potable mains laid or structurally refurbished post 2001</t>
  </si>
  <si>
    <t>BB13070</t>
  </si>
  <si>
    <t>4P.94</t>
  </si>
  <si>
    <t>Average pumping head – treated water distribution</t>
  </si>
  <si>
    <t>BN4870</t>
  </si>
  <si>
    <t>Band Disclosure (nr)</t>
  </si>
  <si>
    <t>4P.95</t>
  </si>
  <si>
    <t>WTWs in size band 1</t>
  </si>
  <si>
    <t>WTW001NR</t>
  </si>
  <si>
    <t>Nr</t>
  </si>
  <si>
    <t>4P.96</t>
  </si>
  <si>
    <t>WTWs in size band 2</t>
  </si>
  <si>
    <t>WTW002NR</t>
  </si>
  <si>
    <t>4P.97</t>
  </si>
  <si>
    <t>WTWs in size band 3</t>
  </si>
  <si>
    <t>WTW003NR</t>
  </si>
  <si>
    <t>4P.98</t>
  </si>
  <si>
    <t>WTWs in size band 4</t>
  </si>
  <si>
    <t>WTW004NR</t>
  </si>
  <si>
    <t>4P.99</t>
  </si>
  <si>
    <t>WTWs in size band 5</t>
  </si>
  <si>
    <t>WTW005NR</t>
  </si>
  <si>
    <t>4P.100</t>
  </si>
  <si>
    <t>WTWs in size band 6</t>
  </si>
  <si>
    <t>WTW006NR</t>
  </si>
  <si>
    <t>4P.101</t>
  </si>
  <si>
    <t>WTWs in size band 7</t>
  </si>
  <si>
    <t>WTW007NR</t>
  </si>
  <si>
    <t>4P.102</t>
  </si>
  <si>
    <t>WTWs in size band 8</t>
  </si>
  <si>
    <t>WTW008NR</t>
  </si>
  <si>
    <t>Band Disclosure (%)</t>
  </si>
  <si>
    <t>4P.103</t>
  </si>
  <si>
    <t>Proportion of Total DI band 1</t>
  </si>
  <si>
    <t>WTW001PN</t>
  </si>
  <si>
    <t>%</t>
  </si>
  <si>
    <t>4P.104</t>
  </si>
  <si>
    <t>Proportion of Total DI band 2</t>
  </si>
  <si>
    <t>WTW002PN</t>
  </si>
  <si>
    <t>4P.105</t>
  </si>
  <si>
    <t>Proportion of Total DI band 3</t>
  </si>
  <si>
    <t>WTW003PN</t>
  </si>
  <si>
    <t>4P.106</t>
  </si>
  <si>
    <t>Proportion of Total DI band 4</t>
  </si>
  <si>
    <t>WTW004PN</t>
  </si>
  <si>
    <t>4P.107</t>
  </si>
  <si>
    <t>Proportion of Total DI band 5</t>
  </si>
  <si>
    <t>WTW005PN</t>
  </si>
  <si>
    <t>4P.108</t>
  </si>
  <si>
    <t>Proportion of Total DI band 6</t>
  </si>
  <si>
    <t>WTW006PN</t>
  </si>
  <si>
    <t>4P.109</t>
  </si>
  <si>
    <t>Proportion of Total DI band 7</t>
  </si>
  <si>
    <t>WTW007PN</t>
  </si>
  <si>
    <t>4P.110</t>
  </si>
  <si>
    <t>Proportion of Total DI band 8</t>
  </si>
  <si>
    <t>WTW008PN</t>
  </si>
  <si>
    <t>Proportion of distribution input derived from impounding (gravity fed) reservoirs, including bulk supply. Operational sources from which no water has been obtained in the report year should not be included in the number of sources</t>
  </si>
  <si>
    <t xml:space="preserve">Proportion of distribution input derived from pumped storage reservoirs including bulk supply. Operational sources from which no water has been obtained in the report year should not be included in the number of sources. Please refer to additional guidance relating to number of sources.
Pumped storage reservoirs will receive an element of gravity flow.  If this flow makes a material contribution (&gt;20%) to the volume of the reservoir the distribution input from this source should be allocated proportionally between the two reservoir types.  When reporting source numbers the source should be allocated according to the type of flow that delivers the larger part of the reservoir’s input.  For example, if 60% of the reservoir’s volume is pumped river water the source should be counted as a pumped storage source. </t>
  </si>
  <si>
    <t>Proportion of distribution input derived from river abstractions including bulk supply. Operational sources from which no water has been obtained in the report year should not be included in the number of sources. Please refer to additional guidance relating to number of sources</t>
  </si>
  <si>
    <t>Proportion of distribution input derived from groundwater works including bulk supply, but excluding managed aquifer recharge (MAR) water supply schemes. Operational sources from which no water has been obtained in the report year should not be included in the number of sources.  Please refer to additional guidance relating to number of sources.</t>
  </si>
  <si>
    <t>Proportion of distribution input derived from AR supply schemes including bulk supply. AR schemes are a subset of managed aquifer recharge (MAR) schemes, which functions by recharging an aquifer before or after abstraction.  The water abstracted is not necessarily the water that  has been recharged, so the water can be of natural quality and require more complex treatment. This excludes aquifer storage and recovery (ASR) water supply schemes (see line below)</t>
  </si>
  <si>
    <t>Proportion of distribution input derived from ASR supply schemes including bulk supply. ASR schemes are a subset of managed aquifer recharge (MAR) schemes, which functions by recharging an aquifer, storing that water and maintaining its quality.  The aim is to enable simple and less costly treatment of the re-abstracted water, and that the water recharged is predominantly the water that is re-abstracted. This excludes artificial recharge (AR) water supply schemes (see line above)</t>
  </si>
  <si>
    <t>Proportion of distribution input derived from saline abstractions including bulk supply. Operational sources from which no water has been obtained in the report year should not be included in the number of sources.</t>
  </si>
  <si>
    <t>Proportion of distribution input derived from reuse schemes. Direct effluent reuse, not returned to the environment.</t>
  </si>
  <si>
    <t>Number of sources of impounding reservoirs. Please refer to additional guidance in line 16 relating to number of sources</t>
  </si>
  <si>
    <t xml:space="preserve">Number of sources of pumped storage reservoirs. Please refer to additional guidance in line 16 relating to number of sources.
Pumped storage reservoirs will receive an element of gravity flow. The source should be allocated according to the type of flow that delivers the larger part of the reservoir’s input.  For example, if 60% of the reservoir’s volume is pumped river water the source should be counted as a pumped storage source. </t>
  </si>
  <si>
    <t>Number of sources of river abstractions. Please refer to additional guidance in line 16 relating to number of sources</t>
  </si>
  <si>
    <t>Number of sources of groundwater works, excluding MAR water supply schemes. Please refer to additional guidance in line 16 relating to number of sources. For detailed definitions of water supply schemes, see associated data lines for distribution input.</t>
  </si>
  <si>
    <t>Number of sources of AR water supply schemes. Please refer to additional guidance in line 16 relating to number of sources. For detailed definitions of water supply schemes, see associated data lines for distribution input.</t>
  </si>
  <si>
    <t>Number of sources of ASR water supply schemes. Please refer to additional guidance in line 16 relating to number of sources. For detailed definitions of water supply schemes, see associated data lines for distribution input.</t>
  </si>
  <si>
    <t>Total number of sources of saline abstraction schemes. Please refer to additional guidance in line 4P.16 relating to number of sources</t>
  </si>
  <si>
    <t>The total number of sources operated by a company. This should equal the sum of lines 9 to 15.
Subject to the relevant appendix in RAG4 a source is defined as an independent raw water supply that directly supplies a treatment works, such as impounding reservoirs, river abstractions and groundwater works. Standby or mothballed sources from which no water has been obtained in the year should not be included.</t>
  </si>
  <si>
    <t>Total number of reuse schemes. Do not include in number of sources (line 16).</t>
  </si>
  <si>
    <t>All reservoirs used for holding raw water. This line shall include impounding reservoirs, pumped storage reservoirs and bank side storage facilities.</t>
  </si>
  <si>
    <t>Total design/construction capacity of all reservoirs used for holding raw water. This line shall include impounding reservoirs, pumped storage reservoirs and bank side storage facilities.</t>
  </si>
  <si>
    <t>The total number of intake, raw water transport and source pumping stations associated with potable, non-potable and raw water systems. For the avoidance of doubt this is the number of sites as opposed to the number of individual pumps.</t>
  </si>
  <si>
    <t>Total number of number of raw water transport stations. For the avoidance of doubt this is the number of sites as opposed to the number of individual pumps.</t>
  </si>
  <si>
    <t>Total kW's of all abstraction pumpsets (duty, assist and standby - irrespective of the number that may be working at any one time) associated with Raw water abstraction. Refer to RAG 2 Appendix 2 for proportional allocation.</t>
  </si>
  <si>
    <t>Total kW's of all transfer pumpsets (duty, assist and standby - irrespective of the number that may be working at any one time) associated with Raw water transfer.</t>
  </si>
  <si>
    <t>The length of all mains or other conveyors associated with raw water abstraction either between water resources defined assets (eg a river intake pumping station and a surface water reservoir) or between the sources or from source and the first water resource asset. Include all green coloured pipework in the examples given in Appendix 2 of RAG4.07.</t>
  </si>
  <si>
    <t>Average pumping head for the raw water abstraction business unit as defined in RAG 4 and RAG 2. This is to be calculated using actual pumping head rather than the rating of the pumps.</t>
  </si>
  <si>
    <t>Average pumping head for the raw water transport business unit as defined in RAG 4 and RAG 2. This is to be calculated using actual pumping head rather than the rating of the pumps.</t>
  </si>
  <si>
    <t>The length of all raw and pre-treated (non-potable) water mains. Include i) all amber coloured pipework in the examples given in Appendix 2 of RAG4.07, ii) raw water and pre-treated (non-potable) mains which deliver non-potable water to the end customer or a 3rd party water company, and iii) partially treated water mains which deliver non-potable water to the end customer (eg industrial process water and fire-fighting mains) or a 3rd party water company. Exclude raw water abstraction mains and other conveyors reported in 4P.24 and raw and partially treated water mains that are situated within the boundaries of the water treatment service.</t>
  </si>
  <si>
    <t>The company level water resources capacity, which should be the sum of all company water resource zones (WRZs) across all of its licensed areas.
Capacity is measured in terms of water resources yield which captures the average volume of water available from the environment and constrained by water resources control assets. See RAG 4.08 Appendix 2 for guidance on the calculation of water resources yield.</t>
  </si>
  <si>
    <t>The average daily distribution input derived from surface water works providing simple disinfection and pre-aeration only. Bulk supplies received should be included and bulk exports should be omitted.</t>
  </si>
  <si>
    <t>The average daily distribution input derived from surface water works providing simple physical treatment only. Bulk supplies received should be included and bulk exports should be omitted.</t>
  </si>
  <si>
    <t>The average daily distribution input derived from surface water works providing single stage complex physical or chemical treatment but excluding processes in W4, W5 &amp; W6. Bulk supplies received should be included and bulk exports should be omitted.</t>
  </si>
  <si>
    <t>The average daily distribution input derived from surface water works providing more than one stage of complex treatment but excluding processes in W4, W5 &amp; W6. Bulk supplies received should be included and bulk exports should be omitted.</t>
  </si>
  <si>
    <t>The average daily distribution input derived from surface water works providing one of the processes with very high operating costs. Bulk supplies received should be included and bulk exports should be omitted.</t>
  </si>
  <si>
    <t>The average daily distribution input derived from surface water works providing two or more of the processes with very high operating costs. Bulk supplies received should be included and bulk exports should be omitted.</t>
  </si>
  <si>
    <t>The average daily distribution input derived from surface water works providing processes with extremely high operating costs. Bulk supplies received should be included and bulk exports should be omitted.</t>
  </si>
  <si>
    <t>The average daily distribution input derived from ground water works providing simple physical treatment only. Bulk supplies received should be included and bulk exports should be omitted.</t>
  </si>
  <si>
    <t>The average daily distribution input derived from ground water works providing single stage complex physical or chemical treatment but excluding processes in W4, W5 &amp; W6. Bulk supplies received should be included and bulk exports should be omitted.</t>
  </si>
  <si>
    <t>The average daily distribution input derived from ground water works providing more than one stage of complex treatment but excluding processes in W4, W5 &amp; W6. Bulk supplies received should be included and bulk exports should be omitted.</t>
  </si>
  <si>
    <t>The average daily distribution input derived from ground water works providing one of the processes with very high operating costs. Bulk supplies received should be included and bulk exports should be omitted.</t>
  </si>
  <si>
    <t>The average daily distribution input derived from ground water works providing two or more of the processes with very high operating costs. Bulk supplies received should be included and bulk exports should be omitted.</t>
  </si>
  <si>
    <t>The average daily distribution input derived from ground water works providing processes with extremely high operating costs. Bulk supplies received should be included and bulk exports should be omitted.</t>
  </si>
  <si>
    <t>Where water is treated at more than one type of works shown in lines 24 to 37 above, the average daily input which is recorded more than once in rows 24 to 37 above, entered as a negative.</t>
  </si>
  <si>
    <t>Total number of surface water works providing simple disinfection and pre-aeration only</t>
  </si>
  <si>
    <t>Total number of surface water works providing simple physical treatment only</t>
  </si>
  <si>
    <t>Total number of surface water works providing single stage complex physical or chemical treatment but excluding processes in W4, W5 &amp; W6</t>
  </si>
  <si>
    <t>Total number of surface water works providing more than one stage of complex treatment but excluding processes in W4, W5 &amp; W6</t>
  </si>
  <si>
    <t>Total number of surface water works providing one of the processes with very high operating costs</t>
  </si>
  <si>
    <t>Total number of surface water works providing two or more of the processes with very high operating costs</t>
  </si>
  <si>
    <t>Total number of surface water works providing processes with extremely high operating costs</t>
  </si>
  <si>
    <t>Total number of ground water works providing simple disinfection and pre-aeration only</t>
  </si>
  <si>
    <t>Total number of ground water works providing simple physical treatment only</t>
  </si>
  <si>
    <t>Total number of ground water works providing single stage complex physical or chemical treatment but excluding processes in W4, W5 &amp; W6</t>
  </si>
  <si>
    <t>Total number of ground water works providing more than one stage of complex treatment but excluding processes in W4, W5 &amp; W6</t>
  </si>
  <si>
    <t>Total number of ground water works providing one of the processes with very high operating costs</t>
  </si>
  <si>
    <t>Total number of ground water works providing two or more of the processes with very high operating costs</t>
  </si>
  <si>
    <t>Total number of ground water works providing processes with extremely high operating costs</t>
  </si>
  <si>
    <t>The number of water treatment works that require remedial action because of raw water deterioration. All works should be supported by the drinking water inspectorate (DWI) or in the case of planned activity be proposed to the DWI. The works should be included in the year the substantive activity is planned to take place.</t>
  </si>
  <si>
    <t>Zonal population receiving water treated with orthophosphate, in thousands</t>
  </si>
  <si>
    <t>Average pumping head for the Treatment business unit as defined in RAG 4 and RAG 2. This is to be calculated using actual pumping head rather than the rating of the pumps.</t>
  </si>
  <si>
    <t>Treatment type guidance</t>
  </si>
  <si>
    <t xml:space="preserve">This section covers the proportion of distribution input derived from works falling into each category of water treatment and the numbers of works in each category as detailed in the table. </t>
  </si>
  <si>
    <t>The proportions entered in lines 1 to 8 should sum to unity. The proportion of water in each source category is a measure of how difficult a company's water is to treat. When classifying the water into one of the categories, the following guidelines should be followed.
• Water abstracted from boreholes or springs and pumped directly to a treatment works should be classified as borehole water.
• Water abstracted from a river and transported directly to a treatment works (either by pumping or by gravity) should be classified as river water.
• Water that is transported directly to a treatment works from a reservoir which has been filled by a river should be classified as water from reservoirs (this is because, in general, while the water is stored in the reservoir, sediments will settle making the water easier to treat).
• Water that is transported from a reservoir, via a river, to a treatment works should be classified as water from a river.
If multiple sources feed a works (for example a river and a number of boreholes) and the flow from these sources is combined prior to treatment, then all of the flow entering the works can be categorised as the more difficult to treat water. (In this example, all of the water would be categorised as river water.)</t>
  </si>
  <si>
    <t>For Water Treatment, rows 29 to 60:</t>
  </si>
  <si>
    <t xml:space="preserve">For both groundwater and surface water, a works is here defined as an individual location which receives raw or partially treated water for treatment (excluding secondary disinfection) and direct delivery to customers. 
For the avoidance of doubt:
• if the output of a site needs to be blended so as to be come potable, then that site in itself is not defined as a works. However, where the total treatment process is split between a number of sites, The DI entering treated distribution should be split pro rata between bands based on the volumes treated at the individual sites. </t>
  </si>
  <si>
    <t>• the pre-aeration of deep borehole water is included in category SD,correction</t>
  </si>
  <si>
    <t>• Companies should include in Lines 44-57 water treatment works that have not been used in the year but have not been decommissioned and state in their commentary any instances where this is the case.</t>
  </si>
  <si>
    <t>The total length of potable water mains on 31 March of report year</t>
  </si>
  <si>
    <t>Total length of potable mains relined in report year. Include all spray applied lining.</t>
  </si>
  <si>
    <t>Total length of potable mains renewed in report year. Include mains whose prime purpose is renewal of an existing main, even where existing main remains in service (i.e. is not abandoned immediately on commissioning of new main). Include mains sleeving/pipe cracking/sliplining where used for this category of work.</t>
  </si>
  <si>
    <t>Total length of new potable mains laid in report year. Include new mains and mains renewals involving upsizing, whose prime justification is the requirement for additional capacity.</t>
  </si>
  <si>
    <t>The length of all potable water mains less than or equal to 320mm. Include all elements of trunk and distribution assets and system ancillaries. Include facilities intended for standby and emergency supplies.</t>
  </si>
  <si>
    <t>The length of all potable water mains greater than 320mm up to and including 450mm Include all elements of trunk and distribution assets and system ancillaries. Include facilities intended for standby and emergency supplies.</t>
  </si>
  <si>
    <t>The length of all potable water mains greater than 450mm up to and including 610mm Include all elements of trunk and distribution assets and system ancillaries. Include facilities intended for standby and emergency supplies.</t>
  </si>
  <si>
    <t>The length of all potable water mains greater than 610mm. Include all elements of trunk and distribution assets and system ancillaries. Include facilities intended for standby and emergency supplies.</t>
  </si>
  <si>
    <t>Total kW's of all treated water pumpsets (duty, assist and standby - irrespective of the number that may be working at any one time) associated with Treated water distribution (into and within). Refer to RAG 2 Appendix 2 for proportional allocation.</t>
  </si>
  <si>
    <t>The installed design/constructed capacity of treated water service reservoirs within the water supply system including treated water reservoirs at water treatment works and any secondary disinfection plant on reservoir sites. Include break pressure tanks. Exclude decommissioned assets.</t>
  </si>
  <si>
    <t>The installed design/constructed capacity of treated water storage towers within the water supply system. Exclude decommissioned assets.</t>
  </si>
  <si>
    <t>Distribution input is the average amount of potable water entering the distribution system. Please refer to the additional guidance for a diagrammatic representation of what this should include.</t>
  </si>
  <si>
    <t>All non-potable water supplied as part of the appointed business. Include all non-potable water charged at standard and non-standard rates.</t>
  </si>
  <si>
    <t xml:space="preserve">All potable water supplied as part of the appointed business. This includes:                                                                                                                                                                                                    
a) the average volume of water delivered for billed measured residential and businesses;
b) the estimated volume of water delivered for billed unmeasured residential and businesses;
c) supply pipe leakage; 
meter under registration for water delivered which is measured
d) unbilled water taken legally for legitimate purposes (public supplies for which no charge is made e.g. some sewer flushing etc, uncharged church supplies, fire training and fire-fighting supplies where these are not charged irrespective of whether or not they are metered). Do not include volumes associated with leakage allowance rebates to metered customers;
e) water taken illegally providing it is based on actual occurrences using sound and auditable identification and recording procedures (if not this should be treated as distribution losses and excluded from this line). </t>
  </si>
  <si>
    <t>Average volume of water delivered to residential properties which is measured (Ml/d). This is to include supply pipe leakage and meter under-registration. Additional meters fitted to measured residential properties for ancillary supplies (e.g. external hosepipes) which are non-commercial are to be included, as should any fitted to unmeasured residential properties if this is how revenue is allocated. Exclude miscellaneous use (Distribution system operational use, Water taken legally unbilled and Water taken illegally unbilled).</t>
  </si>
  <si>
    <t>Average volume of water delivered to businesses which is measured (Ml/d). This is to include supply pipe leakage and meter under-registration. Additional meters fitted to measured businesses for ancillary supplies (e.g. external hosepipes) which are non-commercial are to be included, as should any fitted to unmeasured businesses if this is how revenue is allocated. Exclude miscellaneous use (Distribution system operational use, Water taken legally unbilled and Water taken illegally unbilled).</t>
  </si>
  <si>
    <t>Total leakage measures the sum of distribution losses and supply pipe losses in megalitres per day (Ml/d). It includes any uncontrolled losses between the treatment works and the customer’s stop tap. It does not include internal plumbing losses.</t>
  </si>
  <si>
    <t xml:space="preserve">Distribution losses represent the losses on the company's potable water distribution system and so excludes supply pipe leakage. </t>
  </si>
  <si>
    <t>Total water taken unbilled (whether legally or illegally). Water used by the company for mains tests, flushing, washouts, running to waste, or incurred through burst mains or other leakage should be excluded.</t>
  </si>
  <si>
    <t>The total number of lead communication pipes within the undertaker's supply area.</t>
  </si>
  <si>
    <t>The total number of galvanised iron communication pipes within the undertaker's supply area.</t>
  </si>
  <si>
    <t>The total number of other (excluding lead &amp; galvanised iron) communication pipes within the undertaker's supply area.</t>
  </si>
  <si>
    <t>The number of booster pumping stations within the distribution system (potable only). Include those relating to peak network capacity provision and those designed to provide resilience and back up for pump failure.</t>
  </si>
  <si>
    <t>The number of treated water service reservoirs within the water supply system including treated water reservoirs at water treatment works and any secondary disinfection plant on reservoir sites. Include break pressure tanks. Exclude decommissioned assets. A single structure divided into separate cells counts as one reservoir.</t>
  </si>
  <si>
    <t>The number of treated water service towers within the water supply system. Exclude decommissioned assets.</t>
  </si>
  <si>
    <t>Total length of mains laid or structurally refurbished pre-1880</t>
  </si>
  <si>
    <t>Total length of mains laid or structurally refurbished between 1881 and 1900</t>
  </si>
  <si>
    <t>Total length of mains laid or structurally refurbished between 1901 and 1920</t>
  </si>
  <si>
    <t>Total length of mains laid or structurally refurbished between 1921 and 1940</t>
  </si>
  <si>
    <t>Total length of mains laid or structurally refurbished between 1941 and 1960</t>
  </si>
  <si>
    <t>Total length of mains laid or structurally refurbished between 1961 and 1980</t>
  </si>
  <si>
    <t>Total length of mains laid or structurally refurbished between 1981 and 2000</t>
  </si>
  <si>
    <t>Total length of mains laid or structurally refurbished post 2001</t>
  </si>
  <si>
    <t>Average pumping head for the treated water distribution business unit as defined in RAG 4 and RAG 2 This is to be calculated using actual pumping head rather than the rating of the pumps.</t>
  </si>
  <si>
    <t>95 - 102</t>
  </si>
  <si>
    <t>Please disclose the number of WTW for each banding. See Additional Guidance.</t>
  </si>
  <si>
    <t>103 - 110</t>
  </si>
  <si>
    <t>Please disclose the the proportion (%) of Total DI for each banding. See Additional Guidance</t>
  </si>
  <si>
    <t>The categories of treatment types are:</t>
  </si>
  <si>
    <t>Examples</t>
  </si>
  <si>
    <t>SD: Works providing simple disinfection only;</t>
  </si>
  <si>
    <r>
      <rPr>
        <sz val="10"/>
        <color indexed="8"/>
        <rFont val="Symbol"/>
        <family val="1"/>
        <charset val="2"/>
      </rPr>
      <t>·</t>
    </r>
    <r>
      <rPr>
        <sz val="7"/>
        <color indexed="8"/>
        <rFont val="Times New Roman"/>
        <family val="1"/>
      </rPr>
      <t xml:space="preserve">   </t>
    </r>
    <r>
      <rPr>
        <sz val="10"/>
        <color indexed="8"/>
        <rFont val="Arial"/>
        <family val="2"/>
      </rPr>
      <t xml:space="preserve">Marginal chlorination
</t>
    </r>
    <r>
      <rPr>
        <sz val="10"/>
        <color indexed="8"/>
        <rFont val="Symbol"/>
        <family val="1"/>
        <charset val="2"/>
      </rPr>
      <t>·</t>
    </r>
    <r>
      <rPr>
        <sz val="10"/>
        <color indexed="8"/>
        <rFont val="Arial"/>
        <family val="2"/>
      </rPr>
      <t>   Pre-aeration</t>
    </r>
  </si>
  <si>
    <t xml:space="preserve">W1:  Simple disinfection plus simple physical treatment only;   </t>
  </si>
  <si>
    <r>
      <rPr>
        <sz val="10"/>
        <color indexed="8"/>
        <rFont val="Symbol"/>
        <family val="1"/>
        <charset val="2"/>
      </rPr>
      <t>·</t>
    </r>
    <r>
      <rPr>
        <sz val="7"/>
        <color indexed="8"/>
        <rFont val="Times New Roman"/>
        <family val="1"/>
      </rPr>
      <t>   </t>
    </r>
    <r>
      <rPr>
        <sz val="10"/>
        <color indexed="8"/>
        <rFont val="Arial"/>
        <family val="2"/>
      </rPr>
      <t xml:space="preserve">Rapid gravity filtration
</t>
    </r>
    <r>
      <rPr>
        <sz val="10"/>
        <color indexed="8"/>
        <rFont val="Symbol"/>
        <family val="1"/>
        <charset val="2"/>
      </rPr>
      <t>·</t>
    </r>
    <r>
      <rPr>
        <sz val="10"/>
        <color indexed="8"/>
        <rFont val="Arial"/>
        <family val="2"/>
      </rPr>
      <t xml:space="preserve">   Slow sand filtration
</t>
    </r>
    <r>
      <rPr>
        <sz val="10"/>
        <color indexed="8"/>
        <rFont val="Symbol"/>
        <family val="1"/>
        <charset val="2"/>
      </rPr>
      <t>·</t>
    </r>
    <r>
      <rPr>
        <sz val="10"/>
        <color indexed="8"/>
        <rFont val="Arial"/>
        <family val="2"/>
      </rPr>
      <t>   Pressure filtration</t>
    </r>
  </si>
  <si>
    <t>W2: Single stage complex physical or chemical treatment;
W3: More than one stage of complex treatment; but excluding processes in W4, W5 or W6.</t>
  </si>
  <si>
    <r>
      <rPr>
        <sz val="9"/>
        <color indexed="8"/>
        <rFont val="Symbol"/>
        <family val="1"/>
        <charset val="2"/>
      </rPr>
      <t>·</t>
    </r>
    <r>
      <rPr>
        <sz val="9"/>
        <color indexed="8"/>
        <rFont val="Arial"/>
        <family val="2"/>
      </rPr>
      <t xml:space="preserve"> </t>
    </r>
    <r>
      <rPr>
        <sz val="7"/>
        <color indexed="8"/>
        <rFont val="Times New Roman"/>
        <family val="1"/>
      </rPr>
      <t>  </t>
    </r>
    <r>
      <rPr>
        <sz val="10"/>
        <color indexed="8"/>
        <rFont val="Arial"/>
        <family val="2"/>
      </rPr>
      <t xml:space="preserve">Super chlorination
</t>
    </r>
    <r>
      <rPr>
        <sz val="10"/>
        <color indexed="8"/>
        <rFont val="Symbol"/>
        <family val="1"/>
        <charset val="2"/>
      </rPr>
      <t>·</t>
    </r>
    <r>
      <rPr>
        <sz val="10"/>
        <color indexed="8"/>
        <rFont val="Arial"/>
        <family val="2"/>
      </rPr>
      <t xml:space="preserve">   Coagulation
</t>
    </r>
    <r>
      <rPr>
        <sz val="10"/>
        <color indexed="8"/>
        <rFont val="Symbol"/>
        <family val="1"/>
        <charset val="2"/>
      </rPr>
      <t>·</t>
    </r>
    <r>
      <rPr>
        <sz val="10"/>
        <color indexed="8"/>
        <rFont val="Arial"/>
        <family val="2"/>
      </rPr>
      <t xml:space="preserve">   Flocculation
</t>
    </r>
    <r>
      <rPr>
        <sz val="10"/>
        <color indexed="8"/>
        <rFont val="Symbol"/>
        <family val="1"/>
        <charset val="2"/>
      </rPr>
      <t>·</t>
    </r>
    <r>
      <rPr>
        <sz val="10"/>
        <color indexed="8"/>
        <rFont val="Arial"/>
        <family val="2"/>
      </rPr>
      <t xml:space="preserve">   Biofiltration
</t>
    </r>
    <r>
      <rPr>
        <sz val="10"/>
        <color indexed="8"/>
        <rFont val="Symbol"/>
        <family val="1"/>
        <charset val="2"/>
      </rPr>
      <t>·</t>
    </r>
    <r>
      <rPr>
        <sz val="10"/>
        <color indexed="8"/>
        <rFont val="Arial"/>
        <family val="2"/>
      </rPr>
      <t xml:space="preserve">   pH correction
</t>
    </r>
    <r>
      <rPr>
        <sz val="10"/>
        <color indexed="8"/>
        <rFont val="Symbol"/>
        <family val="1"/>
        <charset val="2"/>
      </rPr>
      <t>·</t>
    </r>
    <r>
      <rPr>
        <sz val="10"/>
        <color indexed="8"/>
        <rFont val="Arial"/>
        <family val="2"/>
      </rPr>
      <t>   Softening</t>
    </r>
  </si>
  <si>
    <t>W4: Single stage complex physical or chemical treatment with significantly higher operating costs than in W2/W3;
W5: More than one stage of complex, high cost treatment;</t>
  </si>
  <si>
    <r>
      <rPr>
        <sz val="6.3"/>
        <color indexed="8"/>
        <rFont val="Symbol"/>
        <family val="1"/>
        <charset val="2"/>
      </rPr>
      <t>·</t>
    </r>
    <r>
      <rPr>
        <sz val="9"/>
        <color indexed="8"/>
        <rFont val="Arial"/>
        <family val="2"/>
      </rPr>
      <t xml:space="preserve">   Membrane filtration (excluding desalination)
</t>
    </r>
    <r>
      <rPr>
        <sz val="9"/>
        <color indexed="8"/>
        <rFont val="Symbol"/>
        <family val="1"/>
        <charset val="2"/>
      </rPr>
      <t>·</t>
    </r>
    <r>
      <rPr>
        <sz val="9"/>
        <color indexed="8"/>
        <rFont val="Arial"/>
        <family val="2"/>
      </rPr>
      <t xml:space="preserve">   Ozone addition
</t>
    </r>
    <r>
      <rPr>
        <sz val="9"/>
        <color indexed="8"/>
        <rFont val="Symbol"/>
        <family val="1"/>
        <charset val="2"/>
      </rPr>
      <t>·</t>
    </r>
    <r>
      <rPr>
        <sz val="9"/>
        <color indexed="8"/>
        <rFont val="Arial"/>
        <family val="2"/>
      </rPr>
      <t xml:space="preserve">   Activated carbon / pesticide removal
</t>
    </r>
    <r>
      <rPr>
        <sz val="9"/>
        <color indexed="8"/>
        <rFont val="Symbol"/>
        <family val="1"/>
        <charset val="2"/>
      </rPr>
      <t>·</t>
    </r>
    <r>
      <rPr>
        <sz val="9"/>
        <color indexed="8"/>
        <rFont val="Arial"/>
        <family val="2"/>
      </rPr>
      <t xml:space="preserve">   UV treatment
</t>
    </r>
    <r>
      <rPr>
        <sz val="9"/>
        <color indexed="8"/>
        <rFont val="Symbol"/>
        <family val="1"/>
        <charset val="2"/>
      </rPr>
      <t>·</t>
    </r>
    <r>
      <rPr>
        <sz val="9"/>
        <color indexed="8"/>
        <rFont val="Arial"/>
        <family val="2"/>
      </rPr>
      <t xml:space="preserve">   Arsenic removal
</t>
    </r>
    <r>
      <rPr>
        <sz val="9"/>
        <color indexed="8"/>
        <rFont val="Symbol"/>
        <family val="1"/>
        <charset val="2"/>
      </rPr>
      <t>·</t>
    </r>
    <r>
      <rPr>
        <sz val="9"/>
        <color indexed="8"/>
        <rFont val="Arial"/>
        <family val="2"/>
      </rPr>
      <t>   Nitrate removal</t>
    </r>
  </si>
  <si>
    <t>W6: Works with one or more very high cost processes;</t>
  </si>
  <si>
    <r>
      <rPr>
        <sz val="9"/>
        <color indexed="8"/>
        <rFont val="Symbol"/>
        <family val="1"/>
        <charset val="2"/>
      </rPr>
      <t>·</t>
    </r>
    <r>
      <rPr>
        <sz val="7"/>
        <color indexed="8"/>
        <rFont val="Times New Roman"/>
        <family val="1"/>
      </rPr>
      <t>   </t>
    </r>
    <r>
      <rPr>
        <sz val="10"/>
        <color indexed="8"/>
        <rFont val="Arial"/>
        <family val="2"/>
      </rPr>
      <t xml:space="preserve">Desalination 
</t>
    </r>
    <r>
      <rPr>
        <sz val="10"/>
        <color indexed="8"/>
        <rFont val="Symbol"/>
        <family val="1"/>
        <charset val="2"/>
      </rPr>
      <t>·</t>
    </r>
    <r>
      <rPr>
        <sz val="10"/>
        <color indexed="8"/>
        <rFont val="Arial"/>
        <family val="2"/>
      </rPr>
      <t>   Re-use</t>
    </r>
  </si>
  <si>
    <t>Band Guidance</t>
  </si>
  <si>
    <t xml:space="preserve">Size Band </t>
  </si>
  <si>
    <t>Distributed Input MI/d</t>
  </si>
  <si>
    <t>Band 1</t>
  </si>
  <si>
    <t>&lt; 2</t>
  </si>
  <si>
    <t>Band 2</t>
  </si>
  <si>
    <t>≤ 2 &amp; &lt;4</t>
  </si>
  <si>
    <t>Band 3</t>
  </si>
  <si>
    <t>≤ 4 &amp; &lt; 8</t>
  </si>
  <si>
    <t>Band 4</t>
  </si>
  <si>
    <t>≤ 8 &amp; &lt; 16</t>
  </si>
  <si>
    <t>Band 5</t>
  </si>
  <si>
    <t>≤ 16 &amp; &lt; 32</t>
  </si>
  <si>
    <t>Band 6</t>
  </si>
  <si>
    <t>≤ 32 &amp; &lt; 64</t>
  </si>
  <si>
    <t>Band 7</t>
  </si>
  <si>
    <t>≤ 64 &amp; &lt; 128</t>
  </si>
  <si>
    <t>Band 8</t>
  </si>
  <si>
    <t>≥ 128</t>
  </si>
  <si>
    <t>4Q - Non-financial data - Properties, population and other - Wholesale water</t>
  </si>
  <si>
    <t>Properties and population</t>
  </si>
  <si>
    <t>4Q.1</t>
  </si>
  <si>
    <t>Residential properties billed for measured water (external meter)</t>
  </si>
  <si>
    <t>BN2110</t>
  </si>
  <si>
    <t>4Q.2</t>
  </si>
  <si>
    <t>Residential properties billed for measured water (not external meter)</t>
  </si>
  <si>
    <t>BN2115</t>
  </si>
  <si>
    <t>4Q.3</t>
  </si>
  <si>
    <t>Business properties billed measured water</t>
  </si>
  <si>
    <t>BN2210</t>
  </si>
  <si>
    <t>4Q.4</t>
  </si>
  <si>
    <t>Residential properties billed for unmeasured water</t>
  </si>
  <si>
    <t>BN2100</t>
  </si>
  <si>
    <t>4Q.5</t>
  </si>
  <si>
    <t>Business properties billed unmeasured water</t>
  </si>
  <si>
    <t>BN2200</t>
  </si>
  <si>
    <t>4Q.6</t>
  </si>
  <si>
    <t>Total business connected properties at year end</t>
  </si>
  <si>
    <t>BN2221</t>
  </si>
  <si>
    <t>000s</t>
  </si>
  <si>
    <t>4Q.7</t>
  </si>
  <si>
    <t>Total residential connected properties at year end</t>
  </si>
  <si>
    <t>BN2161</t>
  </si>
  <si>
    <t>4Q.8</t>
  </si>
  <si>
    <t>Total connected properties at year end</t>
  </si>
  <si>
    <t>BN1001</t>
  </si>
  <si>
    <t>4Q.9</t>
  </si>
  <si>
    <t>Number of residential meters renewed</t>
  </si>
  <si>
    <t>BN1765</t>
  </si>
  <si>
    <t>4Q.10</t>
  </si>
  <si>
    <t>Number of business meters renewed</t>
  </si>
  <si>
    <t>BN1767</t>
  </si>
  <si>
    <t>4Q.11</t>
  </si>
  <si>
    <t>Number of meters installed at request of optants</t>
  </si>
  <si>
    <t>BN1715</t>
  </si>
  <si>
    <t>4Q.12</t>
  </si>
  <si>
    <t>Number of selective meters installed</t>
  </si>
  <si>
    <t>BN1711</t>
  </si>
  <si>
    <t>4Q.13</t>
  </si>
  <si>
    <t>Total number of new business connections</t>
  </si>
  <si>
    <t>BP3405</t>
  </si>
  <si>
    <t>4Q.14</t>
  </si>
  <si>
    <r>
      <t xml:space="preserve">Total number of new </t>
    </r>
    <r>
      <rPr>
        <sz val="10"/>
        <rFont val="Arial"/>
        <family val="2"/>
      </rPr>
      <t>residential</t>
    </r>
    <r>
      <rPr>
        <sz val="10"/>
        <color indexed="8"/>
        <rFont val="Arial"/>
        <family val="2"/>
      </rPr>
      <t xml:space="preserve"> connections</t>
    </r>
  </si>
  <si>
    <t>BP3400</t>
  </si>
  <si>
    <t>4Q.15</t>
  </si>
  <si>
    <t>Total population served</t>
  </si>
  <si>
    <t>BN2590</t>
  </si>
  <si>
    <t>4Q.16</t>
  </si>
  <si>
    <t>Number of business meters (billed properties)</t>
  </si>
  <si>
    <t>BN11630</t>
  </si>
  <si>
    <t>4Q.17</t>
  </si>
  <si>
    <t>Number of residential meters (billed properties)</t>
  </si>
  <si>
    <t>BN11640</t>
  </si>
  <si>
    <t>4Q.18</t>
  </si>
  <si>
    <t>Company area</t>
  </si>
  <si>
    <t>SYS03</t>
  </si>
  <si>
    <t>km2</t>
  </si>
  <si>
    <t>Other</t>
  </si>
  <si>
    <t>4Q.19</t>
  </si>
  <si>
    <t>Number of lead communication pipes replaced for water quality</t>
  </si>
  <si>
    <t>BN1231</t>
  </si>
  <si>
    <t>4Q.20</t>
  </si>
  <si>
    <t>Total supply side enhancements to the supply demand balance (dry year critical / peak conditions)</t>
  </si>
  <si>
    <t>W3007SO</t>
  </si>
  <si>
    <t>4Q.21</t>
  </si>
  <si>
    <t>Total supply side enhancements to the supply demand balance (dry year annual average conditions)</t>
  </si>
  <si>
    <t>W3008SO</t>
  </si>
  <si>
    <t>4Q.22</t>
  </si>
  <si>
    <t>Total demand side enhancements to the supply demand balance (dry year critical / peak conditions)</t>
  </si>
  <si>
    <t>W3007DO</t>
  </si>
  <si>
    <t>4Q.23</t>
  </si>
  <si>
    <t>Total demand side enhancements to the supply demand balance (dry year annual average conditions)</t>
  </si>
  <si>
    <t>W3008DO</t>
  </si>
  <si>
    <t>4Q.24</t>
  </si>
  <si>
    <t>Energy consumption - network plus</t>
  </si>
  <si>
    <t>BM902ECNP</t>
  </si>
  <si>
    <t>MWh</t>
  </si>
  <si>
    <t>4Q.25</t>
  </si>
  <si>
    <t>Energy consumption - water resources</t>
  </si>
  <si>
    <t>BM902ECWR</t>
  </si>
  <si>
    <t>4Q.26</t>
  </si>
  <si>
    <t>Energy consumption - wholesale</t>
  </si>
  <si>
    <t>BM102ECWW</t>
  </si>
  <si>
    <t>4Q.27</t>
  </si>
  <si>
    <t>Mean Zonal Compliance</t>
  </si>
  <si>
    <t>QEBW0180</t>
  </si>
  <si>
    <t>4Q.28</t>
  </si>
  <si>
    <t>Compliance Risk Index</t>
  </si>
  <si>
    <t>QEBW0183</t>
  </si>
  <si>
    <t>Event Risk Index</t>
  </si>
  <si>
    <t>QEBW0184</t>
  </si>
  <si>
    <t>4Q.30</t>
  </si>
  <si>
    <t>Volume of Leakage above or below the sustainable economic Level</t>
  </si>
  <si>
    <t>BN2341</t>
  </si>
  <si>
    <t>Average number of billed metered residential properties with external meters. An external meter is one located underground on the customer's underground supply pipe. Closeness to the property boundary is not important. Exclude void properties.</t>
  </si>
  <si>
    <t>Average number of billed metered residential properties (not externally metered). An internal meter is one located inside the customer's property or attached to the property at above ground level in a box or cabinet. All other meters should be classed as external. Exclude void properties.</t>
  </si>
  <si>
    <t>Average number of business properties billed for measured water within the supply area. Exclude miscellaneous users</t>
  </si>
  <si>
    <t xml:space="preserve">Average number of residential properties billed for unmeasured water within the supply area.  Exclude void properties. </t>
  </si>
  <si>
    <t>Average number of business billed for unmeasured water within the supply area.  Exclude miscellaneous users.</t>
  </si>
  <si>
    <t>The total number of  business properties connected to the water distribution system at the end of the report year. This must include properties which are connected but not necessarily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t>
  </si>
  <si>
    <t>The total number of residential properties connected to the water distribution system at the end of the report year. This must include properties which are connected but not necessarily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t>
  </si>
  <si>
    <t>The total number of properties (residential and business) connected to the distribution system at the end of the report year. This must include properties which are connected but not billed (for example, temporarily unoccupied) but should exclude properties which have been permanently disconnected. A group of properties supplied by a single connection should be counted as several properties. They should only be treated as a single property if a single bill covers the whole property.</t>
  </si>
  <si>
    <t>The total number of meters renewed at residential properties during the report year.</t>
  </si>
  <si>
    <t>The total number of meters renewed at  business properties during the report year.</t>
  </si>
  <si>
    <t>The total number of meters installed at the request of the  optants at existing residential properties during the year (Including where a company has installed a meter for social tariff purposes). Include meters installed at residential properties fitted in any location (e.g. internal, external in garden, external at boundary etc). Exclude all meters installed at the company's behest. For clarity and to avoid possible double counting, this should exclude meters installed at properties where the resident subsequently becomes an optant by virtue of switching to measured charges. These meters should have already been reported in line 12.</t>
  </si>
  <si>
    <t>The number of meters installed during the year at existing billed residential properties at the behest of the company. Include meters installed at household properties fitted in any location (e.g. internal, external in garden, external at boundary etc). Exclude all meters installed for meter optants or following property conversions.</t>
  </si>
  <si>
    <t>Total number of new business connections to a company's area of supply during the report year. This will cover the number of new business properties added for each year that were previously not connected for water supply. Exclude separation of common services, or other reconnections.</t>
  </si>
  <si>
    <t>Total number of new residential connections to a company's area of supply during the report year. This will cover the number of new residential properties added for each year that were previously not connected for water supply. Exclude separation of common services, or other reconnections.</t>
  </si>
  <si>
    <t>Total resident population served. This should include billed households supplied with unmeasured and measured water and billed business supplied with unmeasured and measured water. Please provide commentary on how you have calculated population and household growth including how you have taken account of the 2011 Census.</t>
  </si>
  <si>
    <t>The total number of business meters at billed properties within the company's area supply, exclude void properties and meters at properties that are charged on an unmeasured basis.</t>
  </si>
  <si>
    <t>The total number of residential meters at billed properties within the company's area of supply, exclude void properties and meters at properties that are charged on an unmeasured basis.</t>
  </si>
  <si>
    <t>Area of company in km2</t>
  </si>
  <si>
    <t>The total number of lead communication pipes replaced for quality reasons (as a result of the lead quality programme to deal with the revised Drinking Water Regulations). All replacement activity under quality, must have been confirmed by DWI in the schedule of works attached to a legally binding instrument of works. This must be consistent with the programme of work funded under the PR14 water quality enhancement programme (annex 4). Include all lead communication pipes which are replaced at customers' request under Regulation 30(1) of the Water Supply (Water Quality) Regulations 2016.</t>
  </si>
  <si>
    <t xml:space="preserve">Incremental supply side improvements delivered during the reporting year to the dry year critical / peak period supply demand balance as at the start of the reporting year. The reported value should account for all water resource zones.
Where dry year critical / peak conditions have not been presented in the current WRMP for a specific zone, the dry year annual average conditions should be substituted.
Supply side enhancements should include all resource and production options.
Interpretation of resource and production options, dycp and dyaa should align with water resources management plan guidance.                                                            </t>
  </si>
  <si>
    <t>Incremental supply side improvements delivered during the reporting year to the dry year annual average supply demand balance as at the start of the reporting year. The reported value should account for all water resource zones. 
Supply side enhancements should include all resource and production options.  
Interpretation of resource and production options, dycp and dyaa should align with water resources management plan guidance</t>
  </si>
  <si>
    <t xml:space="preserve">Incremental demand side improvements delivered during the reporting year to the dry year critical / peak period supply demand balance as at the start of the reporting year. The reported value should account for all water resource zones.
Where dry year critical / peak conditions have not been presented in the current WRMP for a specific zone, the dry year annual average conditions should be substituted.
Demand side enhancements should include all distribution and customer side options.
Interpretation of resource and production options, dycp and dyaa should align with water resources management plan guidance.
Demand side enhancements should be reported as a positive number
</t>
  </si>
  <si>
    <t xml:space="preserve">Incremental supply  demand side improvements delivered during the reporting year to the dry year annual average period supply demand balance as at the start of the reporting year. The reported value should account for all water resource zones.
Demand side enhancements should include all distribution and customer side options.
Interpretation of resource and production options, dycp and dyaa should align with water resources management plan guidance. 
Demand side enhancements should be reported as a positive number.  
</t>
  </si>
  <si>
    <t>Measure of energy usage (electricity, gas, liquid fuels) by the network+ wholesale business unit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t>
  </si>
  <si>
    <t>Measure of energy usage (electricity, gas, liquid fuels) by the water resource business units (irrespective of the power source). Energy usage should be measured as that which is either imported or self-generated and used in relevant business unit. No account should be taken of self-generated energy that is exported from the business unit where it is generated. Fleet transport and standby generation should be included as should an allowance for administrative buildings and head office function.</t>
  </si>
  <si>
    <t>Energy consumption – wholesale water business. Calculated as the sum of 4Q lines 24 and 25.</t>
  </si>
  <si>
    <t>DWI measure</t>
  </si>
  <si>
    <t>DWI measure of Compliance Risk.</t>
  </si>
  <si>
    <t>DWI measure of Event Risk.</t>
  </si>
  <si>
    <t>The variance between actual leakage and sustainable economic level of leakage. Leakage below the economic level will have a negative value. To be disclosed as MI/d.</t>
  </si>
  <si>
    <t>Lines 22 and 23 should exclude any costs incurred by the retail business unit. All demand management savings delivered in the reporting year should be included (whether funded as enhancement or maintenance).</t>
  </si>
  <si>
    <t>Lines 24, 25 and 26 relate to the energy costs associated with operating costs only. For consistency with the APR (Line 2B.1) this line should include all energy costs (including electricity, gas and fuel for vehicles, plant and machinery). These lines are intended to capture energy consumed; energy exported should not be included. Energy consumption should be allocated between lines 25 and 26 in a way that is consistent with the accounting separation units, i.e. 'network +' includes raw water distribution, water treatment and treated water distribution (in line with Ofwat's Water 2020 decisions document (May 2016)).</t>
  </si>
  <si>
    <t>4R - Non-financial data - Wastewater network and sludge - Wholesale wastewater</t>
  </si>
  <si>
    <t>Wastewater network</t>
  </si>
  <si>
    <t>4R.1</t>
  </si>
  <si>
    <t>Connectable properties served by s101A schemes completed in the report year</t>
  </si>
  <si>
    <t>S4002</t>
  </si>
  <si>
    <t>4R.2</t>
  </si>
  <si>
    <t>Number of s101A schemes completed in the report year</t>
  </si>
  <si>
    <t>S4002A</t>
  </si>
  <si>
    <t>4R.3</t>
  </si>
  <si>
    <t>Total pumping station capacity</t>
  </si>
  <si>
    <t>S4029</t>
  </si>
  <si>
    <t>4R.4</t>
  </si>
  <si>
    <t>Number of network pumping stations</t>
  </si>
  <si>
    <t>S6019</t>
  </si>
  <si>
    <t>4R.5</t>
  </si>
  <si>
    <t>Total number of sewer blockages</t>
  </si>
  <si>
    <t>BN13522</t>
  </si>
  <si>
    <t>4R.6</t>
  </si>
  <si>
    <t>Total number of gravity sewer collapses</t>
  </si>
  <si>
    <t>BN13521</t>
  </si>
  <si>
    <t>4R.7</t>
  </si>
  <si>
    <t>Total number of sewer rising main bursts / collapses</t>
  </si>
  <si>
    <t>BN13520</t>
  </si>
  <si>
    <t>4R.8</t>
  </si>
  <si>
    <t>Number of combined sewer overflows</t>
  </si>
  <si>
    <t>CPMS2005</t>
  </si>
  <si>
    <t>4R.9</t>
  </si>
  <si>
    <t>Number of emergency overflows</t>
  </si>
  <si>
    <t>CPMS2004</t>
  </si>
  <si>
    <t>4R.10</t>
  </si>
  <si>
    <t xml:space="preserve">Number of settled storm overflows </t>
  </si>
  <si>
    <t>CPMS2014</t>
  </si>
  <si>
    <t>4R.11</t>
  </si>
  <si>
    <r>
      <t xml:space="preserve">Sewer age </t>
    </r>
    <r>
      <rPr>
        <sz val="10"/>
        <rFont val="Gill Sans MT"/>
        <family val="2"/>
      </rPr>
      <t>profile (constructed post 2001)</t>
    </r>
  </si>
  <si>
    <t>BB2370</t>
  </si>
  <si>
    <t>4R.12</t>
  </si>
  <si>
    <t xml:space="preserve">Volume of trade effluent </t>
  </si>
  <si>
    <t>CPMS2012</t>
  </si>
  <si>
    <t>Ml/yr</t>
  </si>
  <si>
    <t>4R.13</t>
  </si>
  <si>
    <t>Volume of wastewater receiving treatment at sewage treatment works</t>
  </si>
  <si>
    <t>CPMS2015</t>
  </si>
  <si>
    <t>4R.14</t>
  </si>
  <si>
    <t>Length of gravity sewers rehabilitated</t>
  </si>
  <si>
    <t>BN13519</t>
  </si>
  <si>
    <t>4R.15</t>
  </si>
  <si>
    <t>Length of rising mains replaced or structurally refurbished</t>
  </si>
  <si>
    <t>BN13523</t>
  </si>
  <si>
    <t>4R.16</t>
  </si>
  <si>
    <t>Length of foul (only) public sewers</t>
  </si>
  <si>
    <t>BN13524</t>
  </si>
  <si>
    <t>4R.17</t>
  </si>
  <si>
    <t>Length of surface water (only) public sewers</t>
  </si>
  <si>
    <t>BN13525</t>
  </si>
  <si>
    <t>4R.18</t>
  </si>
  <si>
    <t>Length of combined public sewers</t>
  </si>
  <si>
    <t>BN13526</t>
  </si>
  <si>
    <t>4R.19</t>
  </si>
  <si>
    <t>Length of rising mains</t>
  </si>
  <si>
    <t>BN13527</t>
  </si>
  <si>
    <t>4R.20</t>
  </si>
  <si>
    <t>Length of other wastewater network pipework</t>
  </si>
  <si>
    <t>BN13534</t>
  </si>
  <si>
    <t>Km</t>
  </si>
  <si>
    <t>4R.21</t>
  </si>
  <si>
    <t>Total length of "legacy" public sewers as at 31 March</t>
  </si>
  <si>
    <t>BN13535</t>
  </si>
  <si>
    <t>4R.22</t>
  </si>
  <si>
    <t>Length of formerly private sewers and lateral drains (s105A sewers)</t>
  </si>
  <si>
    <t>BN13528</t>
  </si>
  <si>
    <t>4R.23</t>
  </si>
  <si>
    <t>Total sewage sludge produced, treated by incumbents</t>
  </si>
  <si>
    <t>BP05613</t>
  </si>
  <si>
    <t>ttds/ year</t>
  </si>
  <si>
    <t>4R.24</t>
  </si>
  <si>
    <t>Total sewage sludge produced, treated by 3rd party sludge service provider</t>
  </si>
  <si>
    <t>MP05614</t>
  </si>
  <si>
    <t>4R.25</t>
  </si>
  <si>
    <t xml:space="preserve">Total sewage sludge produced </t>
  </si>
  <si>
    <t>MP05611</t>
  </si>
  <si>
    <t>4R.26</t>
  </si>
  <si>
    <t>Total sewage sludge produced from non-appointed liquid waste treatment</t>
  </si>
  <si>
    <t>MP05613</t>
  </si>
  <si>
    <t>4R.27</t>
  </si>
  <si>
    <t>Percentage of sludge produced and treated at a site of STW and STC co-location</t>
  </si>
  <si>
    <t>MP05615</t>
  </si>
  <si>
    <t>4R.28</t>
  </si>
  <si>
    <t>Total sewage sludge disposed by incumbents</t>
  </si>
  <si>
    <t>BN1623</t>
  </si>
  <si>
    <t>4R.29</t>
  </si>
  <si>
    <t>Total sewage sludge disposed by 3rd party sludge service provider</t>
  </si>
  <si>
    <t>BN1622</t>
  </si>
  <si>
    <t>4R.30</t>
  </si>
  <si>
    <t>Total sewage sludge disposed</t>
  </si>
  <si>
    <t>BN1621</t>
  </si>
  <si>
    <t>4R.31</t>
  </si>
  <si>
    <t>Total measure of intersiting 'work' done by pipeline</t>
  </si>
  <si>
    <t>BN1640</t>
  </si>
  <si>
    <t>ttds*km/year</t>
  </si>
  <si>
    <t>4R.32</t>
  </si>
  <si>
    <t>Total measure of intersiting 'work' done by tanker</t>
  </si>
  <si>
    <t>BN1641</t>
  </si>
  <si>
    <t>4R.33</t>
  </si>
  <si>
    <t>Total measure of intersiting 'work' done by truck</t>
  </si>
  <si>
    <t>BN1642</t>
  </si>
  <si>
    <t>4R.34</t>
  </si>
  <si>
    <t>Total measure of intersiting 'work' done (all forms of transportation)</t>
  </si>
  <si>
    <t>BN1643</t>
  </si>
  <si>
    <t>4R.35</t>
  </si>
  <si>
    <t>Total measure of intersiting 'work' done by tanker (by volume transported)</t>
  </si>
  <si>
    <t>BN1644</t>
  </si>
  <si>
    <t>m3*km/year</t>
  </si>
  <si>
    <t>4R.36</t>
  </si>
  <si>
    <t>Total measure of 'work' done in sludge disposal operations by pipeline</t>
  </si>
  <si>
    <t>BN1648</t>
  </si>
  <si>
    <t>4R.37</t>
  </si>
  <si>
    <t>Total measure of 'work' done in sludge disposal operations by tanker</t>
  </si>
  <si>
    <t>BN1645</t>
  </si>
  <si>
    <t>4R.38</t>
  </si>
  <si>
    <t>Total measure of 'work' done in sludge disposal operations by truck</t>
  </si>
  <si>
    <t>BN1646</t>
  </si>
  <si>
    <t>4R.39</t>
  </si>
  <si>
    <t>Total measure of 'work' done in sludge disposal operations (all forms of transportation)</t>
  </si>
  <si>
    <t>BN1647</t>
  </si>
  <si>
    <t>4R.40</t>
  </si>
  <si>
    <t>Total measure of 'work' done by tanker in sludge disposal operations (by volume transported)</t>
  </si>
  <si>
    <t>BN1649</t>
  </si>
  <si>
    <t>4R.41</t>
  </si>
  <si>
    <t>Chemical P sludge as percentage of sludge produced at STWs</t>
  </si>
  <si>
    <t>MP05616</t>
  </si>
  <si>
    <t>The number of connectable properties (either identified as "polluting" or "likely to pollute") associated with s101A schemes completed in the report year and for which the capital costs are reported in Table 4M.</t>
  </si>
  <si>
    <t>The number of s101A schemes completed in the report year and for which the capital costs are reported in Table 4M.</t>
  </si>
  <si>
    <t>Total installed pumping capacity of all sewage pumping stations (including standby pumps).  Include foul, combined, stormwater and terminal pumping stations. Exclude inter-stage pumping within a sewage treatment works or sludge treatment centre. Report capacity of all installed pumps (irrespective of the number that may be working at any one time.)</t>
  </si>
  <si>
    <t>Number of pumping stations on sewerage network on 31 March of the reporting year. Pumping stations transferred into the incumbent's ownership by 31 March of the reporting year as a result of schemes made by the Secretary of State / Welsh Ministers under the Water Industry (Schemes for Adoption of Private Sewers) Regulations 2011 should be included.</t>
  </si>
  <si>
    <t>Total number of sewer blockages on the current network (ie. the sewerage network including private sewers and lateral drains transferred as a result of schemes made by the Secretary of State / Welsh Ministers under the Water Industry (Schemes for Adoption of Private Sewers) Regulations 2011.</t>
  </si>
  <si>
    <t>Total number of gravity sewer collapses on the current network (ie. the sewerage network including private sewers and lateral drains transferred as a result of schemes made by the Secretary of State / Welsh Ministers under the Water Industry (Schemes for Adoption of Private Sewers) Regulations 2011.</t>
  </si>
  <si>
    <t>Total number of rising mains bursts / collapses on the current network (ie. the sewerage network including private sewers and lateral drains transferred as a result of schemes made by the Secretary of State / Welsh Ministers under the Water Industry (Schemes for Adoption of Private Sewers) Regulations 2011.</t>
  </si>
  <si>
    <t>The total number of combined sewer overflows - a storm overflow (with no significant settlement) on a gravity sewer, a pumping station or STW inlet.</t>
  </si>
  <si>
    <t>The total number of emergency overflows at sewage pumping stations - an emergency overflow does not normally operate in storm conditions but is designed to operate in the event of asset failure i.e. electrical power failure, mechanical breakdown, rising main failure or blockage downstream. Must not be included if already counted as a CSO in line 8 (some overflows are permitted to operate as both an EO and a CSO) i.e. no overflows should be double counted. All emergency overflows at pumping stations should be included irrespective of whether they are located on the network or at a sewage treatment works.</t>
  </si>
  <si>
    <t>The total number of storm tank overflows - a storm overflow with significant settlement at a STW.</t>
  </si>
  <si>
    <t>Total length of sewer (including rising mains) laid or structurally refurbished post 2001. Reported length should include both legacy assets and formerly private sewers and lateral drains transferred into the company's ownership on (or in the case of rising mains, from) 1 October 2011.</t>
  </si>
  <si>
    <t>Total volume of trade effluent</t>
  </si>
  <si>
    <t>Calculated as the flow receiving treatment at sewage treatment works reported to the EA in the annual OMA report plus an estimate for the additional flow for all remaining works (typically those with a population equivalent of less than 250). This will include foul flows, surface and highway drainage and infiltration.</t>
  </si>
  <si>
    <t>Total length of sewer renovated or replaced in the report year.</t>
  </si>
  <si>
    <t>Total length of sewer rising mains replaced or structurally refurbished in the report year. The term 'structurally refurbished' is intended to capture any pipeline rehabilitation technique which results in an improvement in the structural integrity of the pipe such that its expected service life has been materially extended. The term has been used in the definition of data items in previous submissions (eg. Table S5 Line 15 of the 2013 business plan) and companies should interpret the term in a way that is consistent with such submissions. However, for the avoidance of uncertainty, companies are invited to clarify the way in which they've interpreted the term 'structurally refurbished' in the accompanying commentary.  If a company is unable to identify the actual length of rising main that has been replaced / structurally refurbished, then it should submit an estimate and fully explain the methodology used and the assumptions made in the accompanying commentary.</t>
  </si>
  <si>
    <t>Length of gravity foul (only) public sewers on 31 March of report year excluding formerly private sewers transferred into the company's ownership on 1 October 2011.</t>
  </si>
  <si>
    <t>Length of gravity surface water (only) public sewers on 31 March of report year excluding formerly private sewers transferred into the company's ownership on 1 October 2011.</t>
  </si>
  <si>
    <t>Length of gravity combined public sewers on 31 March of report year excluding formerly private sewers transferred into the company's ownership on 1 October 2011.</t>
  </si>
  <si>
    <t>Length of rising mains on 31 March of report year excluding formerly private sewers transferred into the company's ownership from 1 October 2011.</t>
  </si>
  <si>
    <t>Length of other wastewater network pipework on 31 March of report year excluding formerly private sewers transferred into the company's ownership on 1 October 2011 that are not captured in 4R lines 16 to 19 (eg sludge mains, overflow pipes, etc).</t>
  </si>
  <si>
    <t>Total length of "legacy" public sewers as at 31 March. Calculated as the sum of 4R lines 16 to 20 inclusive.</t>
  </si>
  <si>
    <t>Total length of formerly private sewers and lateral drains (s105A sewers) transferred into the company's ownership on (or in the case of rising mains, from) 1 October 2011.</t>
  </si>
  <si>
    <t>WWW Sludge  - Line definitions</t>
  </si>
  <si>
    <t>This is a measure of all the untreated sewage sludge (primary, secondary, tertiary) produced by in-area wastewater treatment processes in the report year which is either treated by the incumbent or remains untreated prior to disposal. Grit and screenings removed through preliminary treatment processes should be excluded. Cross-border imports should be excluded.    Sludge treated by managed contractors should be included; sludge treated by separate 3rd party service providers should be reported in 4R line 24.</t>
  </si>
  <si>
    <t>This is a measure of all the untreated sewage sludge (primary, secondary, tertiary) produced by in-area wastewater treatment processes in the report year which is treated by a 3rd party sludge service provider. Grit and screenings removed through preliminary treatment processes should be excluded. Cross-border imports should be excluded.  Sludge treated by managed contractors (as opposed to separate 3rd party service providers) should be excluded; instead it should be reported in 4R line 23.</t>
  </si>
  <si>
    <t>Calculated as the sum of 4R lines 23 and 24.</t>
  </si>
  <si>
    <t>This is an estimate of all the untreated sewage sludge (primary, secondary, tertiary) produced by in-area wastewater treatment processes in the report year, and which is produced as a result of treating non-appointed liquid wastes through appointed wastewater treatment assets. Because this sludge is generated at in-area wastewater treatment sites we expect this quantity to be included in the total given in 4R line 25 above. We expect companies to explain the basis of this estimate.</t>
  </si>
  <si>
    <t>The percentage of the sludge quantity reported in 4R.25 that is produced at co-located sites. For the purposes of this definition:
i) "co-located" includes sites where the STC is physically separate but the sludge is transferred from a wastewater treatment site by pipeline, and ii) STC means any site where thickening to &gt;10%DS, and/or dewatering and or microbial reduction (eg digestion, lime stabilisation etc) is undertaken.</t>
  </si>
  <si>
    <t>The total amount of sewage sludge treated and disposed of during the report year by the incumbent expressed in thousands of tonnes of dry solids of sludge disposed by the whole service. This should include disposal to farmland (irrespective of whether spreading is undertaken by the 3rd party service provider or the farmer), landfill, incineration, composting and other routes. This will be different from sewage sludge produced due to:
- quantities of lime used in lime treated sludge, 
- losses of volatile solids in the treatment process, and
- changes in the amount of sludge stockpiled at sludge treatment centres.
Sludge disposed of by managed contractors should be included; sludge disposed of by separate 3rd party service providers should be reported in 4R line 29.</t>
  </si>
  <si>
    <t>The total amount of sewage sludge treated and disposed of during the report year by a 3rd party sludge service provider expressed in thousands of tonnes of dry solids of sludge produced by the whole service. This should include recycling to farmland (irrespective of whether spreading is undertaken by the 3rd party service provider or the farmer) and disposal to landfill, incineration, land restoration/ reclamation, composting and other routes.. This may be different from sewage sludge produced due to:
- quantities of lime used in lime treated sludge, 
- losses of volatile solids in the treatment process, and
- changes in the amount of sludge stockpiled at sludge treatment centres.
Sludge disposed of by managed contractors (as opposed to separate 3rd party service providers) should be excluded; instead it should be reported in 4R line 28.</t>
  </si>
  <si>
    <t>Calculated as the sum of 4R lines 28 and 29.</t>
  </si>
  <si>
    <t>Total work done in intersiting sludge operations by pipeline during the report year measured as the product of sludge mass (in ttds) multiplied by distance conveyed (in km). Based on actual length of pipeline from sludge holding tanks to STC, not straight line distance. This measure should not include sludge transported between STWs via a gravity sewer, the operating costs of which are allocated to Network+.
(km1*tds1)+(km2*tds2)+…...(kmN*tdsN)</t>
  </si>
  <si>
    <t xml:space="preserve">Total work done in intersiting sludge operations carried out by road tanker during the report year measured as the product of sludge mass (in ttds) multiplied by distance travelled (in km) in transporting the sludge. Based on actual distance travelled from sludge holding tanks to STC, not straight line distance. If actual road distances aren't available please estimate this road distance and state in comments if this is the case. Work done by other forms of transport of liquid sludge (eg tractors) should be included in this line. This measure should exclude the distance travelled by vehicles to the sewage treatment works to collect the sludge. 
(km1*tds1)+(km2*tds2)+…...(kmN*tdsN)
</t>
  </si>
  <si>
    <t>Total work done in intersiting sludge operations carried out by truck during the report year measured as the product of sludge mass (in ttds) multiplied by distance travelled (in km) in transporting the sludge. Based on actual distance travelled from sludge holding tanks to STC, not straight line distance. If actual road distances aren't available please estimate this road distance and state in comments if this is the case. This measure should exclude the distance travelled by vehicles to the sewage treatment works to collect the sludge.
(km1*tds1)+(km2*tds2)+…...(kmN*tdsN)</t>
  </si>
  <si>
    <t>Calculated as the sum of 4R lines 31, 32  and 33.</t>
  </si>
  <si>
    <r>
      <t>Total work done in intersiting sludge operations carried out by road tanker during the report year measured as the product of sludge volume (in m</t>
    </r>
    <r>
      <rPr>
        <vertAlign val="superscript"/>
        <sz val="10"/>
        <color indexed="8"/>
        <rFont val="Arial"/>
        <family val="2"/>
      </rPr>
      <t>3</t>
    </r>
    <r>
      <rPr>
        <sz val="10"/>
        <color indexed="8"/>
        <rFont val="Arial"/>
        <family val="2"/>
      </rPr>
      <t>) multiplied by distance travelled (in km) in transporting the sludge. Based on actual distance travelled from sludge holding tanks to STC, not straight line distance. If actual road distances aren't available please estimate this road distance and state in commentary if this is the case. Work done by other forms of transport of liquid sludge (eg tractors) should be included in this line. This measure should exclude the distance travelled by vehicles to the sewage treatment works to collect the sludge. No account should be taken of distance travelled by empty tankers. 
(km1*m</t>
    </r>
    <r>
      <rPr>
        <vertAlign val="superscript"/>
        <sz val="10"/>
        <color indexed="8"/>
        <rFont val="Arial"/>
        <family val="2"/>
      </rPr>
      <t>3</t>
    </r>
    <r>
      <rPr>
        <sz val="10"/>
        <color indexed="8"/>
        <rFont val="Arial"/>
        <family val="2"/>
      </rPr>
      <t>1)+(km2*m</t>
    </r>
    <r>
      <rPr>
        <vertAlign val="superscript"/>
        <sz val="10"/>
        <color indexed="8"/>
        <rFont val="Arial"/>
        <family val="2"/>
      </rPr>
      <t>3</t>
    </r>
    <r>
      <rPr>
        <sz val="10"/>
        <color indexed="8"/>
        <rFont val="Arial"/>
        <family val="2"/>
      </rPr>
      <t>2)+…...(kmN*m</t>
    </r>
    <r>
      <rPr>
        <vertAlign val="superscript"/>
        <sz val="10"/>
        <color indexed="8"/>
        <rFont val="Arial"/>
        <family val="2"/>
      </rPr>
      <t>3</t>
    </r>
    <r>
      <rPr>
        <sz val="10"/>
        <color indexed="8"/>
        <rFont val="Arial"/>
        <family val="2"/>
      </rPr>
      <t xml:space="preserve">N)
</t>
    </r>
  </si>
  <si>
    <t xml:space="preserve">Total work done in sludge disposal operations carried out by pipeline (eg transport to an incinerator) during the report year measured as the product of sludge mass (in ttds) multiplied by distance travelled (in km). Based on actual distance travelled from the STC to the landbank, landfill site, land reclamation site or incinerator as appropriate, not straight line distance. 
(km1*tds1)+(km2*tds2)+…...(kmN*tdsN)
</t>
  </si>
  <si>
    <t>Total work done in sludge disposal operations carried out by road tanker during the report year measured as the product of sludge mass (in ttds) multiplied by distance travelled (in km) in transporting the sludge. Based on actual distance travelled from the STC to the landbank, landfill site or land reclamation site as appropriate, not straight line distance. If actual road distances aren't available please estimate this road distance and state in comments if this is the case. Work done by other forms of transport of liquid sludge (eg tractors) should be included in this line.
(km1*tds1)+(km2*tds2)+…...(kmN*tdsN)</t>
  </si>
  <si>
    <t xml:space="preserve">Total work done in sludge disposal operations carried out by truck during the report year measured as the product of sludge mass (in ttds) multiplied by distance travelled (in km) in transporting the sludge. Based on actual distance travelled from the STC to the landbank, landfill site or land reclamation site as appropriate, not straight line distance. If actual road distances aren't available please estimate this road distance and state in comments if this is the case. 
(km1*tds1)+(km2*tds2)+…...(kmN*tdsN)
</t>
  </si>
  <si>
    <t>Calculated as the sum of 4R lines 36, 37 and 38.</t>
  </si>
  <si>
    <r>
      <t>Total work done in sludge disposal operations carried out by road tanker during the report year measured as the product of sludge volume (in m</t>
    </r>
    <r>
      <rPr>
        <vertAlign val="superscript"/>
        <sz val="10"/>
        <color indexed="8"/>
        <rFont val="Arial"/>
        <family val="2"/>
      </rPr>
      <t>3</t>
    </r>
    <r>
      <rPr>
        <sz val="10"/>
        <color indexed="8"/>
        <rFont val="Arial"/>
        <family val="2"/>
      </rPr>
      <t>) multiplied by distance travelled (in km) in transporting the sludge. Based on actual distance travelled from the STC to the landbank, landfill site or land reclamation site as appropriate, not straight line distance. If actual road distances aren't available please estimate this road distance and state in comments if this is the case. Work done by other forms of transport of liquid sludge (eg tractors) should be included in this line. No account should be taken of distance travelled by empty tankers.
(km1*m</t>
    </r>
    <r>
      <rPr>
        <vertAlign val="superscript"/>
        <sz val="10"/>
        <color indexed="8"/>
        <rFont val="Arial"/>
        <family val="2"/>
      </rPr>
      <t>3</t>
    </r>
    <r>
      <rPr>
        <sz val="10"/>
        <color indexed="8"/>
        <rFont val="Arial"/>
        <family val="2"/>
      </rPr>
      <t>1)+(km2*m</t>
    </r>
    <r>
      <rPr>
        <vertAlign val="superscript"/>
        <sz val="10"/>
        <color indexed="8"/>
        <rFont val="Arial"/>
        <family val="2"/>
      </rPr>
      <t>3</t>
    </r>
    <r>
      <rPr>
        <sz val="10"/>
        <color indexed="8"/>
        <rFont val="Arial"/>
        <family val="2"/>
      </rPr>
      <t>2)+…...(kmN*m</t>
    </r>
    <r>
      <rPr>
        <vertAlign val="superscript"/>
        <sz val="10"/>
        <color indexed="8"/>
        <rFont val="Arial"/>
        <family val="2"/>
      </rPr>
      <t>3</t>
    </r>
    <r>
      <rPr>
        <sz val="10"/>
        <color indexed="8"/>
        <rFont val="Arial"/>
        <family val="2"/>
      </rPr>
      <t xml:space="preserve">N)
</t>
    </r>
  </si>
  <si>
    <t>The total quantity of sludge produced at wastewater treatment works which use chemical dosing for phosphorous removal expressed as a percentage of total sludge produced at all in area wastewater treatment works (ie 4R Line 25)</t>
  </si>
  <si>
    <t>For the purposes of reporting quantities of sludge produced (lines 4R 23 to 25), this is measured ideally at the boundary between the Network plus and Bioresources business units as defined in RAG 4 or if not, at the point of treatment. There should be continuous measurement via instrumentation rather than by composite or spot sampling. 
Where both the incumbent and a 3rd party service provider undertake different stages of sludge treatment eg dewatering followed by lime stabilisation, sludge quantities should not be doubled-counted and should be reported either in 4R line 23 or 4R line 24, not both. Where this situation occurs the company should report on the quantity involved and the line to which it has been allocated in the commentary. 
For the purposes of reporting against 4R lines 27 and 28, sludge disposal operations for sludge recycled to farmland are assumed to end upon arrival at the field. Accordingly, no account need be taken of changes in the quantity of sludge stored in field piles when completing these lines.</t>
  </si>
  <si>
    <t>4S - Non-financial data - sewage treatment - Wholesale wastewater</t>
  </si>
  <si>
    <t>Treatment categories</t>
  </si>
  <si>
    <t>Treatment works consents</t>
  </si>
  <si>
    <t>Primary</t>
  </si>
  <si>
    <t>Secondary</t>
  </si>
  <si>
    <t>Tertiary</t>
  </si>
  <si>
    <t>Phosphorus</t>
  </si>
  <si>
    <r>
      <t>BOD</t>
    </r>
    <r>
      <rPr>
        <b/>
        <vertAlign val="subscript"/>
        <sz val="10"/>
        <color indexed="30"/>
        <rFont val="Gill Sans MT"/>
        <family val="2"/>
      </rPr>
      <t>5</t>
    </r>
  </si>
  <si>
    <t>Ammonia</t>
  </si>
  <si>
    <t>Activated Sludge</t>
  </si>
  <si>
    <t>Biological</t>
  </si>
  <si>
    <t>A1</t>
  </si>
  <si>
    <t>A2</t>
  </si>
  <si>
    <t>B1</t>
  </si>
  <si>
    <t>B2</t>
  </si>
  <si>
    <t>&lt;=0.5mg/l</t>
  </si>
  <si>
    <t>&gt;0.5 to &lt;=1mg/l</t>
  </si>
  <si>
    <t>&gt;1mg/l</t>
  </si>
  <si>
    <t>No permit</t>
  </si>
  <si>
    <t>&lt;=7mg/l</t>
  </si>
  <si>
    <t>&gt;7 to &lt;=10mg/l</t>
  </si>
  <si>
    <t>&gt;10 to &lt;=20mg/l</t>
  </si>
  <si>
    <t>&gt;20mg/l</t>
  </si>
  <si>
    <t>&lt;=1mg/l</t>
  </si>
  <si>
    <t>&gt;1 to &lt;=3mg/l</t>
  </si>
  <si>
    <t>&gt;3 to &lt;=10mg/l</t>
  </si>
  <si>
    <t>&gt;10mg/l</t>
  </si>
  <si>
    <t>Load received at sewage treatment works in 2019-20</t>
  </si>
  <si>
    <t>4S.1</t>
  </si>
  <si>
    <t>Load received by STWs in size band 1</t>
  </si>
  <si>
    <r>
      <t>kg BOD</t>
    </r>
    <r>
      <rPr>
        <vertAlign val="subscript"/>
        <sz val="10"/>
        <color indexed="8"/>
        <rFont val="Gill Sans MT"/>
        <family val="2"/>
      </rPr>
      <t>5</t>
    </r>
    <r>
      <rPr>
        <sz val="10"/>
        <color indexed="8"/>
        <rFont val="Gill Sans MT"/>
        <family val="2"/>
      </rPr>
      <t>/day</t>
    </r>
  </si>
  <si>
    <t>4S.2</t>
  </si>
  <si>
    <t>Load received by STWs in size band 2</t>
  </si>
  <si>
    <t>4S.3</t>
  </si>
  <si>
    <t>Load received by STWs in size band 3</t>
  </si>
  <si>
    <t>4S.4</t>
  </si>
  <si>
    <t>Load received by STWs in size band 4</t>
  </si>
  <si>
    <t>4S.5</t>
  </si>
  <si>
    <t>Load received by STWs in size band 5</t>
  </si>
  <si>
    <t>4S.6</t>
  </si>
  <si>
    <t>Load received by STWs above size band 5</t>
  </si>
  <si>
    <t>4S.7</t>
  </si>
  <si>
    <t>Total load received</t>
  </si>
  <si>
    <t>4S.8</t>
  </si>
  <si>
    <t xml:space="preserve">Load received from trade effluent customers at treatment works </t>
  </si>
  <si>
    <t>Number of sewage treatment works at 31 March 2020</t>
  </si>
  <si>
    <t>4S.9</t>
  </si>
  <si>
    <t>STWs in size band 1</t>
  </si>
  <si>
    <t>4S.10</t>
  </si>
  <si>
    <t>STWs in size band 2</t>
  </si>
  <si>
    <t>4S.11</t>
  </si>
  <si>
    <t>STWs in size band 3</t>
  </si>
  <si>
    <t>4S.12</t>
  </si>
  <si>
    <t>STWs in size band 4</t>
  </si>
  <si>
    <t>4S.13</t>
  </si>
  <si>
    <t>STWs in size band 5</t>
  </si>
  <si>
    <t>4S.14</t>
  </si>
  <si>
    <t>STWs above size band 5</t>
  </si>
  <si>
    <t>4S.15</t>
  </si>
  <si>
    <t>Total number of works</t>
  </si>
  <si>
    <t>BoN Code</t>
  </si>
  <si>
    <t>Population equivalent</t>
  </si>
  <si>
    <t>4S.16</t>
  </si>
  <si>
    <t>Current population equivalent served by STWs</t>
  </si>
  <si>
    <t>4S.17</t>
  </si>
  <si>
    <t>Current population equivalent served by discharge relocation schemes</t>
  </si>
  <si>
    <t>4S.18</t>
  </si>
  <si>
    <t>Current population equivalent served by filter bed STWs with tightened/new P consents</t>
  </si>
  <si>
    <t>4S.19</t>
  </si>
  <si>
    <t>Current population equivalent served by activated sludge STWs with tightened/new P consents</t>
  </si>
  <si>
    <t>4S.20</t>
  </si>
  <si>
    <t>Current population equivalent served by groundwater protection schemes</t>
  </si>
  <si>
    <t>4S.21</t>
  </si>
  <si>
    <t>Current population equivalent served by STWs with a Flow1 driver scheme</t>
  </si>
  <si>
    <t>4S.22</t>
  </si>
  <si>
    <t>Current population equivalent served by STWs with tightened/new N consents</t>
  </si>
  <si>
    <t>4S.23</t>
  </si>
  <si>
    <t>Current population equivalent served by STWs with tightened/new sanitary parameter consents</t>
  </si>
  <si>
    <t>4S.24</t>
  </si>
  <si>
    <t>Current population equivalent served by STWs with tightened/new UV consents</t>
  </si>
  <si>
    <t>4S.25</t>
  </si>
  <si>
    <t>Population equivalent treatment capacity enhancement</t>
  </si>
  <si>
    <r>
      <t>Average daily pollution loads in kg BOD</t>
    </r>
    <r>
      <rPr>
        <vertAlign val="subscript"/>
        <sz val="10"/>
        <color indexed="8"/>
        <rFont val="Arial"/>
        <family val="2"/>
      </rPr>
      <t>5</t>
    </r>
    <r>
      <rPr>
        <sz val="10"/>
        <color indexed="8"/>
        <rFont val="Arial"/>
        <family val="2"/>
      </rPr>
      <t xml:space="preserve"> received by sewage treatment works of size band 1. (See additional guidance)</t>
    </r>
  </si>
  <si>
    <r>
      <t>Average daily pollution loads in kg BOD</t>
    </r>
    <r>
      <rPr>
        <vertAlign val="subscript"/>
        <sz val="10"/>
        <color indexed="8"/>
        <rFont val="Arial"/>
        <family val="2"/>
      </rPr>
      <t>5</t>
    </r>
    <r>
      <rPr>
        <sz val="10"/>
        <color indexed="8"/>
        <rFont val="Arial"/>
        <family val="2"/>
      </rPr>
      <t xml:space="preserve"> received by sewage treatment works of size band 2. (See additional guidance)</t>
    </r>
  </si>
  <si>
    <r>
      <t>Average daily pollution loads in kg BOD</t>
    </r>
    <r>
      <rPr>
        <vertAlign val="subscript"/>
        <sz val="10"/>
        <color indexed="8"/>
        <rFont val="Arial"/>
        <family val="2"/>
      </rPr>
      <t>5</t>
    </r>
    <r>
      <rPr>
        <sz val="10"/>
        <color indexed="8"/>
        <rFont val="Arial"/>
        <family val="2"/>
      </rPr>
      <t xml:space="preserve"> received by sewage treatment works of size band 3. (See additional guidance)</t>
    </r>
  </si>
  <si>
    <r>
      <t>Average daily pollution loads in kg BOD</t>
    </r>
    <r>
      <rPr>
        <vertAlign val="subscript"/>
        <sz val="10"/>
        <color indexed="8"/>
        <rFont val="Arial"/>
        <family val="2"/>
      </rPr>
      <t>5</t>
    </r>
    <r>
      <rPr>
        <sz val="10"/>
        <color indexed="8"/>
        <rFont val="Arial"/>
        <family val="2"/>
      </rPr>
      <t xml:space="preserve"> received by sewage treatment works of size band 4. (See additional guidance)</t>
    </r>
  </si>
  <si>
    <r>
      <t>Average daily pollution loads in kg BOD</t>
    </r>
    <r>
      <rPr>
        <vertAlign val="subscript"/>
        <sz val="10"/>
        <color indexed="8"/>
        <rFont val="Arial"/>
        <family val="2"/>
      </rPr>
      <t>5</t>
    </r>
    <r>
      <rPr>
        <sz val="10"/>
        <color indexed="8"/>
        <rFont val="Arial"/>
        <family val="2"/>
      </rPr>
      <t xml:space="preserve"> received by sewage treatment works of size band 5. (See additional guidance)</t>
    </r>
  </si>
  <si>
    <r>
      <t>Average daily pollution loads in kg BOD</t>
    </r>
    <r>
      <rPr>
        <vertAlign val="subscript"/>
        <sz val="10"/>
        <color indexed="8"/>
        <rFont val="Arial"/>
        <family val="2"/>
      </rPr>
      <t>5</t>
    </r>
    <r>
      <rPr>
        <sz val="10"/>
        <color indexed="8"/>
        <rFont val="Arial"/>
        <family val="2"/>
      </rPr>
      <t xml:space="preserve"> received by sewage treatment works above size band 5. (See additional guidance). The reported value in line 6 should agree with those reported in Table 4O line 9.</t>
    </r>
  </si>
  <si>
    <r>
      <t>Average daily pollution loads in kg BOD</t>
    </r>
    <r>
      <rPr>
        <vertAlign val="subscript"/>
        <sz val="10"/>
        <color indexed="8"/>
        <rFont val="Arial"/>
        <family val="2"/>
      </rPr>
      <t>5</t>
    </r>
    <r>
      <rPr>
        <sz val="10"/>
        <color indexed="8"/>
        <rFont val="Arial"/>
        <family val="2"/>
      </rPr>
      <t xml:space="preserve"> received by sewage treatment works of all sizes. Calculated as sum of 4S lines 1 to 6.</t>
    </r>
  </si>
  <si>
    <r>
      <t>Average daily pollution load  in kg BOD</t>
    </r>
    <r>
      <rPr>
        <vertAlign val="subscript"/>
        <sz val="10"/>
        <color indexed="8"/>
        <rFont val="Arial"/>
        <family val="2"/>
      </rPr>
      <t>5</t>
    </r>
    <r>
      <rPr>
        <sz val="10"/>
        <color indexed="8"/>
        <rFont val="Arial"/>
        <family val="2"/>
      </rPr>
      <t xml:space="preserve"> received by sewage treatment works of all sizes from trade effluent customers.</t>
    </r>
  </si>
  <si>
    <t>Number of sewage treatment works of size band 1. (See additional guidance)</t>
  </si>
  <si>
    <t>Number of sewage treatment works of size band 2. (See additional guidance)</t>
  </si>
  <si>
    <t>Number of sewage treatment works of size band 3. (See additional guidance)</t>
  </si>
  <si>
    <t>Number of sewage treatment works of size band 4. (See additional guidance)</t>
  </si>
  <si>
    <t>Number of sewage treatment works of size band 5. (See additional guidance)</t>
  </si>
  <si>
    <t>Number of sewage treatment works of size band above size band 5. (See additional guidance)</t>
  </si>
  <si>
    <t>Total number of sewage treatment works of all sizes. Calculated as sum of 4S lines 9 to 14.</t>
  </si>
  <si>
    <r>
      <t>Population equivalent (resident) connected to sewage treatment works. Equivalent population should be calculated on the basis of 60g BOD</t>
    </r>
    <r>
      <rPr>
        <vertAlign val="subscript"/>
        <sz val="10"/>
        <color indexed="8"/>
        <rFont val="Arial"/>
        <family val="2"/>
      </rPr>
      <t>5</t>
    </r>
    <r>
      <rPr>
        <sz val="10"/>
        <color indexed="8"/>
        <rFont val="Arial"/>
        <family val="2"/>
      </rPr>
      <t xml:space="preserve"> per capita per day. Imported effluents should be included in calculation. No account should be taken of holiday population.</t>
    </r>
  </si>
  <si>
    <t xml:space="preserve">Population equivalent served by schemes to relocate the discharge to receiving waters, delivered in the report year and for which capital costs are reported in Table 4M line 21. Exclude population equivalent served where the output has primarily been met through opex rather than capex solutions. </t>
  </si>
  <si>
    <t>Population equivalent served by biological filter STWs at which there are new or tightened consent conditions for phosphorus, delivered in the report year and for which capital costs are reported in Table 4M line 18. Exclude population equivalent served where the output has primarily been met through opex rather than capex solutions.</t>
  </si>
  <si>
    <t xml:space="preserve">Population equivalent served by activated sludge STWs at which there are new or tightened consent conditions for phosphorus, delivered in the report year and for which capital costs are reported in Table 4M line 17. Exclude population equivalent served where the output has primarily been met through opex rather than capex solutions.  </t>
  </si>
  <si>
    <t>Population equivalent served by schemes to deliver improvements driven by the EU Groundwater Directive, delivered in the report. and for which capital costs are reported in Table 4M line 14. Exclude population equivalent served where the output has primarily been met through opex rather than capex solutions.</t>
  </si>
  <si>
    <t>Current population equivalent served by STWs with a Flow1 driver code, delivered in the report and for which capital costs are reported in Table 4M line 22. Exclude population equivalent served where the output has primarily been met through opex rather than capex solutions.</t>
  </si>
  <si>
    <t>Population equivalent served by STWs at which there are new or tightened consent conditions for nitrogen, delivered in the report and for which capital costs are reported in Table 4M line 16. Exclude population equivalent served where the output has primarily been met through opex rather than capex solutions.</t>
  </si>
  <si>
    <t>Population equivalent served by STWs at which there are new or tightened consent conditions for one or more sanitary parameters, delivered in the report year and for which capital costs are reported in Table 4M line 19. Exclude population equivalent served where the output has primarily been met through opex rather than capex solutions.</t>
  </si>
  <si>
    <t>Population equivalent served by STWs at which there are new or tightened consent conditions for microbiological parameters to meet the requirements of the EU Shellfish Waters or revised Bathing Water Directives, delivered in the report year and for which capital costs are reported in Table 4M line 20. Exclude population equivalent served where the output has primarily been met through opex rather than capex solutions.</t>
  </si>
  <si>
    <t>The increase in treatment capacity, from company action, measured in population equivalent. The increase must be measured from the previous year’s capacity of existing sewage treatment works and the previous capacity at each works must be the higher of the then current design capacity or the company's revised understanding of actual capacity before the company’s action.</t>
  </si>
  <si>
    <t>Additional information on definitions</t>
  </si>
  <si>
    <t>Primary sewage treatment works</t>
  </si>
  <si>
    <t>Treatment methods are restricted to primary treatment (screening, comminution, maceration, grit and detritus removal, pre-aeration and grease removal, storm tanks, plus primary sedimentation, including where assisted by the addition of chemicals e.g. Clariflow).</t>
  </si>
  <si>
    <t>Secondary activated works</t>
  </si>
  <si>
    <t>Sewage treatment works providing secondary activated sludge treatment methods whose treatment methods include those for primary works plus works whose treatment methods include activated sludge (including diffused air aeration, coarse bubble aeration, mechanical aeration, oxygen injection, submerged filters) and other equivalent techniques including deep shaft process, extended aeration (single, double and triple ditches) and biological aerated filters as secondary treatment.</t>
  </si>
  <si>
    <t>Secondary biological works</t>
  </si>
  <si>
    <t>Sewage treatment works providing secondary biological treatment methods whose treatment methods include those for primary works plus works whose treatment methods include rotating biological contractors and biological filtration (including conventional filtration, high rate filtration, alternating double filtration and double filtration, root zone treatment (where used as a secondary treatment stage).</t>
  </si>
  <si>
    <t>Tertiary activated works</t>
  </si>
  <si>
    <t>A1 - Works with a secondary activated sludge process whose treatment methods also include prolonged settlement in conventional lagoons or raft lagoons, irrigation over grassland, constructed wetlands, root zone treatment (where used as a tertiary stage), drum filters, microstrainers, slow sand filters, tertiary nitrifying filters, wedge wire clarifiers or Clariflow installed in humus tanks, where used as a tertiary treatment stage.  
A2 - Works with a secondary activated sludge process whose treatment methods also include rapid-gravity sand filters, moving bed filters, pressure filters, nutrient removal control using physico-chemical and biological methods, disinfection, hard COD and colour removal, where used a s a tertiary treatment stage.</t>
  </si>
  <si>
    <t>Tertiary biological works</t>
  </si>
  <si>
    <t>B1 - Works with a secondary stage biological process whose treatment methods also include prolonged settlement in conventional lagoons or raft lagoons, irrigation over grassland, constructed wetlands, root zone treatment (where used as a tertiary stage), drum filters, microstrainers, slow sand filters, tertiary nitrifying filters, wedge wire clarifiers or Clariflow installed in humus tanks, where used as a tertiary treatment stage.  
B2 - Works with a secondary biological process whose treatment methods also include rapid-gravity sand filters, moving bed filters, pressure filters, nutrient removal control using physico-chemical and biological methods, disinfection, hard COD and colour removal, where used as a tertiary treatment stage.</t>
  </si>
  <si>
    <r>
      <t>The average daily load received (in kg of BOD</t>
    </r>
    <r>
      <rPr>
        <vertAlign val="subscript"/>
        <sz val="10"/>
        <color indexed="8"/>
        <rFont val="Arial"/>
        <family val="2"/>
      </rPr>
      <t>5</t>
    </r>
    <r>
      <rPr>
        <sz val="10"/>
        <color indexed="8"/>
        <rFont val="Arial"/>
        <family val="2"/>
      </rPr>
      <t>/day) by STWs of size band 1 (&lt;= 15kg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</si>
  <si>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r>
      <t>The average daily load received (in kg of BOD</t>
    </r>
    <r>
      <rPr>
        <vertAlign val="subscript"/>
        <sz val="10"/>
        <color indexed="8"/>
        <rFont val="Arial"/>
        <family val="2"/>
      </rPr>
      <t>5</t>
    </r>
    <r>
      <rPr>
        <sz val="10"/>
        <color indexed="8"/>
        <rFont val="Arial"/>
        <family val="2"/>
      </rPr>
      <t>/day) by STWs of size band 2 (15 - 30kg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</si>
  <si>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r>
      <t>The average daily load received (in kg of BOD</t>
    </r>
    <r>
      <rPr>
        <vertAlign val="subscript"/>
        <sz val="10"/>
        <color indexed="8"/>
        <rFont val="Arial"/>
        <family val="2"/>
      </rPr>
      <t>5</t>
    </r>
    <r>
      <rPr>
        <sz val="10"/>
        <color indexed="8"/>
        <rFont val="Arial"/>
        <family val="2"/>
      </rPr>
      <t>/day) by STWs of size band 3 (30 - 120kg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</si>
  <si>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r>
      <t>The average daily load received (in kg of BOD</t>
    </r>
    <r>
      <rPr>
        <vertAlign val="subscript"/>
        <sz val="10"/>
        <color indexed="8"/>
        <rFont val="Arial"/>
        <family val="2"/>
      </rPr>
      <t>5</t>
    </r>
    <r>
      <rPr>
        <sz val="10"/>
        <color indexed="8"/>
        <rFont val="Arial"/>
        <family val="2"/>
      </rPr>
      <t>/day) by STWs of size band 4 (120 - 600kg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</si>
  <si>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r>
      <t>The average daily load received (in kg of BOD</t>
    </r>
    <r>
      <rPr>
        <vertAlign val="subscript"/>
        <sz val="10"/>
        <color indexed="8"/>
        <rFont val="Arial"/>
        <family val="2"/>
      </rPr>
      <t>5</t>
    </r>
    <r>
      <rPr>
        <sz val="10"/>
        <color indexed="8"/>
        <rFont val="Arial"/>
        <family val="2"/>
      </rPr>
      <t>/day) by STWs of size band 5 (600 - 1500kg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</si>
  <si>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r>
      <t>The average daily load received (in kg of BOD</t>
    </r>
    <r>
      <rPr>
        <vertAlign val="subscript"/>
        <sz val="10"/>
        <color indexed="8"/>
        <rFont val="Arial"/>
        <family val="2"/>
      </rPr>
      <t>5</t>
    </r>
    <r>
      <rPr>
        <sz val="10"/>
        <color indexed="8"/>
        <rFont val="Arial"/>
        <family val="2"/>
      </rPr>
      <t>/day) by STWs above size band 5 (&gt;1500kg BOD</t>
    </r>
    <r>
      <rPr>
        <vertAlign val="subscript"/>
        <sz val="10"/>
        <color indexed="8"/>
        <rFont val="Arial"/>
        <family val="2"/>
      </rPr>
      <t>5</t>
    </r>
    <r>
      <rPr>
        <sz val="10"/>
        <color indexed="8"/>
        <rFont val="Arial"/>
        <family val="2"/>
      </rPr>
      <t>/day) for each treatment category. The convention outlined under the common definitions should be used to calculate the load for each STW. Companies must classify the size band of a works using resident population only. Companies must include non-resident population when reporting loads.</t>
    </r>
  </si>
  <si>
    <t>In accordance with RAG 4 (Appendix 1), tankered waste is not part of the appointed business and should therefore be excluded from consideration when completing lines 4S.1 to 4S.7 (and lines 4O.3 and 4O.9).</t>
  </si>
  <si>
    <t>4T - Non-financial data - sludge treatment - Wholesale wastewater</t>
  </si>
  <si>
    <t>by Incumbent</t>
  </si>
  <si>
    <t>by 3rd party sludge service providers</t>
  </si>
  <si>
    <t xml:space="preserve">Sludge treatment process  </t>
  </si>
  <si>
    <t>4T.1</t>
  </si>
  <si>
    <t>% Sludge - untreated</t>
  </si>
  <si>
    <t>BN5611</t>
  </si>
  <si>
    <t>4T.2</t>
  </si>
  <si>
    <t>% Sludge treatment process - raw sludge liming</t>
  </si>
  <si>
    <t>BN5612</t>
  </si>
  <si>
    <t>4T.3</t>
  </si>
  <si>
    <t>% Sludge treatment process - conventional AD</t>
  </si>
  <si>
    <t>BN5613</t>
  </si>
  <si>
    <t>4T.4</t>
  </si>
  <si>
    <t>% Sludge treatment process- advanced AD</t>
  </si>
  <si>
    <t>BN5614</t>
  </si>
  <si>
    <t>4T.5</t>
  </si>
  <si>
    <t>% Sludge treatment process - incineration of raw sludge</t>
  </si>
  <si>
    <t>BN5615</t>
  </si>
  <si>
    <t>4T.6</t>
  </si>
  <si>
    <t>% Sludge treatment process - incineration of digested sludge</t>
  </si>
  <si>
    <t>BN5616</t>
  </si>
  <si>
    <t>4T.7</t>
  </si>
  <si>
    <t>% Sludge treatment process - phyto-conditioning/composting</t>
  </si>
  <si>
    <t>BN5617</t>
  </si>
  <si>
    <t>4T.8</t>
  </si>
  <si>
    <t>% Sludge treatment process - other (specify)</t>
  </si>
  <si>
    <t>BN5618</t>
  </si>
  <si>
    <t>4T.9</t>
  </si>
  <si>
    <t>% Sludge treatment process - Total</t>
  </si>
  <si>
    <t>BN5619</t>
  </si>
  <si>
    <t>(Un-incinerated) sludge disposal route</t>
  </si>
  <si>
    <t>4T.10</t>
  </si>
  <si>
    <t>% Sludge disposal route - landfill, raw</t>
  </si>
  <si>
    <t>BN5620</t>
  </si>
  <si>
    <t>4T.11</t>
  </si>
  <si>
    <t>% Sludge disposal route - landfill, partly treated</t>
  </si>
  <si>
    <t>BN5621</t>
  </si>
  <si>
    <t>4T.12</t>
  </si>
  <si>
    <t>% Sludge disposal route - land restoration / reclamation</t>
  </si>
  <si>
    <t>BN5622</t>
  </si>
  <si>
    <t>4T.13</t>
  </si>
  <si>
    <t>% Sludge disposal route - sludge recycled to farmland</t>
  </si>
  <si>
    <t>BN5623</t>
  </si>
  <si>
    <t>4T.14</t>
  </si>
  <si>
    <t>% Sludge disposal route - other (specify)</t>
  </si>
  <si>
    <t>BN5624</t>
  </si>
  <si>
    <t>4T.15</t>
  </si>
  <si>
    <t>% Sludge disposal route - Total</t>
  </si>
  <si>
    <t>BN5625</t>
  </si>
  <si>
    <t>Percentage of sludge produced which is untreated prior to disposal</t>
  </si>
  <si>
    <t>Percentage of sludge produced which is untreated other than by liming</t>
  </si>
  <si>
    <t>Percentage of sludge produced which is treated by conventional AD (with or without liming)</t>
  </si>
  <si>
    <t>Percentage of sludge produced which is treated by advanced AD (with or without liming). (THP, EH, two-stage + PAS and APD)</t>
  </si>
  <si>
    <t>Percentage of sludge produced which is untreated other than by incineration</t>
  </si>
  <si>
    <t>Percentage of sludge produced which is digested and then incinerated</t>
  </si>
  <si>
    <t>Percentage of sludge produced which is phyto-conditioned or composted</t>
  </si>
  <si>
    <t>Percentage of sludge produced by other treatment type(s) (to be specified)</t>
  </si>
  <si>
    <t xml:space="preserve">Calculated as the sum of lines 1 to 8. The totals for the incumbent and 3rd party service provider columns should sum to 100% </t>
  </si>
  <si>
    <t>Percentage of (un-incinerated) sludge by disposal route - landfill, raw</t>
  </si>
  <si>
    <t>Percentage of (un-incinerated) sludge by disposal route - landfill, partly treated</t>
  </si>
  <si>
    <t>Percentage of (un-incinerated) sludge by disposal route - land restoration / reclamation</t>
  </si>
  <si>
    <t>Percentage of (un-incinerated) sludge by disposal route - recycled to farmland</t>
  </si>
  <si>
    <t>Percentage of (un-incinerated) sludge by disposal route - other (specify)</t>
  </si>
  <si>
    <t xml:space="preserve">Calculated as the sum of lines 10 to 14. The totals for the incumbent and 3rd party service provider columns should sum to 100% </t>
  </si>
  <si>
    <t xml:space="preserve">The quantity of sludge produced to which the percentages reported in lines 1 to 9 (inclusive) relate should be that reported in Table 4R, line 25. </t>
  </si>
  <si>
    <t>4U - Non-financial data - Properties, population and other - Wholesale wastewater</t>
  </si>
  <si>
    <t>4U.1</t>
  </si>
  <si>
    <t>Residential properties connected during the year</t>
  </si>
  <si>
    <t>BP3410</t>
  </si>
  <si>
    <t>4U.2</t>
  </si>
  <si>
    <t>Business properties connected during the year</t>
  </si>
  <si>
    <t>BP3415</t>
  </si>
  <si>
    <t>4U.3</t>
  </si>
  <si>
    <t>Residential properties billed unmeasured sewage</t>
  </si>
  <si>
    <t>BN2130</t>
  </si>
  <si>
    <t>4U.4</t>
  </si>
  <si>
    <t>Residential properties billed measured sewage</t>
  </si>
  <si>
    <t>BN2140</t>
  </si>
  <si>
    <t>4U.5</t>
  </si>
  <si>
    <t>Residential properties billed for sewage</t>
  </si>
  <si>
    <t>BN2150</t>
  </si>
  <si>
    <t>4U.6</t>
  </si>
  <si>
    <t>Business properties billed unmeasured sewage</t>
  </si>
  <si>
    <t>BN2250</t>
  </si>
  <si>
    <t>4U.7</t>
  </si>
  <si>
    <t>Business properties billed measured sewage</t>
  </si>
  <si>
    <t>BN2260</t>
  </si>
  <si>
    <t>4U.8</t>
  </si>
  <si>
    <t>Business properties billed for sewage</t>
  </si>
  <si>
    <t>BN2270</t>
  </si>
  <si>
    <t>4U.9</t>
  </si>
  <si>
    <t>Void properties</t>
  </si>
  <si>
    <t>BN2285</t>
  </si>
  <si>
    <t>4U.10</t>
  </si>
  <si>
    <t>Total number of properties</t>
  </si>
  <si>
    <t>BN1178</t>
  </si>
  <si>
    <t>4U.11</t>
  </si>
  <si>
    <t>Resident population</t>
  </si>
  <si>
    <t>BN2630</t>
  </si>
  <si>
    <t>4U.12</t>
  </si>
  <si>
    <t>Non-resident population</t>
  </si>
  <si>
    <t>BN2620</t>
  </si>
  <si>
    <t>4U.13</t>
  </si>
  <si>
    <t>BM902ECNPS</t>
  </si>
  <si>
    <t>4U.14</t>
  </si>
  <si>
    <t>Energy consumption - sludge</t>
  </si>
  <si>
    <t>BM602EC</t>
  </si>
  <si>
    <t>4U.15</t>
  </si>
  <si>
    <t>BM902ECWS</t>
  </si>
  <si>
    <t>4U.16</t>
  </si>
  <si>
    <t>Population resident in National Parks, SSSIs and Areas of Outstanding Natural Beauty (AONBs)</t>
  </si>
  <si>
    <t>BN1609</t>
  </si>
  <si>
    <t>4U.17</t>
  </si>
  <si>
    <t>Total sewerage catchment area</t>
  </si>
  <si>
    <t>BN1176CA</t>
  </si>
  <si>
    <t>4U.18</t>
  </si>
  <si>
    <t>Designated bathing waters</t>
  </si>
  <si>
    <t>BN1615</t>
  </si>
  <si>
    <t>4U.19</t>
  </si>
  <si>
    <t>Number of intermittent discharge sites with event duration monitoring</t>
  </si>
  <si>
    <t>S4016</t>
  </si>
  <si>
    <t>4U.20</t>
  </si>
  <si>
    <t>Number of monitors for flow monitoring at STWs</t>
  </si>
  <si>
    <t>STWM001</t>
  </si>
  <si>
    <t>4U.21</t>
  </si>
  <si>
    <t>Number of odour related complaints</t>
  </si>
  <si>
    <t>S4017</t>
  </si>
  <si>
    <t>4U.22</t>
  </si>
  <si>
    <t>Volume of storage provided at CSOs, storm tanks, etc to meet spill frequency objectives</t>
  </si>
  <si>
    <t>S4026</t>
  </si>
  <si>
    <t>m3</t>
  </si>
  <si>
    <t>4U.23</t>
  </si>
  <si>
    <t xml:space="preserve">Total volume of network storage </t>
  </si>
  <si>
    <t>CPMS2016</t>
  </si>
  <si>
    <t>The number of new residential properties added for each period within the company's sewerage area during the report year.</t>
  </si>
  <si>
    <t>The number of new business properties added for each period within the company's sewerage area during the report year. This should be the number of new connections; disconnections and demolished properties should not be netted off.</t>
  </si>
  <si>
    <t>Average number of residential properties billed for unmeasured sewerage within the undertaker's area. Exclude void properties.</t>
  </si>
  <si>
    <t>Average number of residential properties billed for measured sewerage within the undertaker's area. Exclude void properties. Include residential properties billed for measured water supply where sewerage bills are based on value of water supplied.</t>
  </si>
  <si>
    <t>Residential properties billed for sewage. Calculated as the sum of 4U lines 3 and 4.</t>
  </si>
  <si>
    <t>Average number of business properties billed for unmeasured sewerage. Exclude void properties.</t>
  </si>
  <si>
    <t>Average number of business properties billed for measured sewerage, include trade effluent customers. Exclude void properties.</t>
  </si>
  <si>
    <t>Business properties billed for sewage. Calculated as the sum of 4U lines 6 and 7.</t>
  </si>
  <si>
    <t>Average number of properties (residential and business) within the undertaker's area which are connected to the sewerage system but do not receive a charge as there are no occupants. This should not include properties that do not receive a bill because it would be uneconomical to do so.</t>
  </si>
  <si>
    <t>Total number of connected properties. Calculated as the sum of 4U lines 5, 8 and 9.</t>
  </si>
  <si>
    <t>The annual average resident population connected to the sewerage system.</t>
  </si>
  <si>
    <t>The annual average holiday and tourist population connected to the sewerage system. Do not include daily commuters or day visitors.</t>
  </si>
  <si>
    <t>Non-resident population (reported in line 12) should comprise holiday and tourist population. An acceptable method of estimation would be to obtain from tourist boards estimates of the number of bed spaces available for non-residents. Except where there is firm evidence to the contrary, companies should assume a two-thirds occupancy rate for four months in the year. Non-resident population should exclude day visitors and daily commuters.</t>
  </si>
  <si>
    <t>Measure of energy usage (electricity, gas, liquid fuels) by the network+ wholesale business unit (irrespective of the power source). Energy usage should be measured as that which is either imported or self-generated and used in relevant business unit. No account should be taken of self-generated energy that is exported. Fleet transport and standby generation should be included as should an allowance for administrative buildings and head office function.</t>
  </si>
  <si>
    <t xml:space="preserve">Measure of energy usage (electricity, gas, liquid fuels) by the sludge wholesale business unit (irrespective of the power source). Energy usage should be measured as that which is either imported or self-generated and used in relevant business unit. No account should be taken of self-generated energy that is exported. Fleet transport and standby generation should be included as should an allowance for administrative buildings and head office function. </t>
  </si>
  <si>
    <t>Energy consumption – wholesale wastewater business. Calculated as the sum of 4U Lines 13 and 14.</t>
  </si>
  <si>
    <t xml:space="preserve">Population resident within National Parks, SSSIs and Areas of Outstanding Natural Beauty designated by Natural England or by Natural Resources Wales. Population resident within areas designated under more than one category eg an SSSI within a National Park, should only be counted once. All relevant designations in a company's operating area should be included, not just those on land owned by the company. </t>
  </si>
  <si>
    <t xml:space="preserve">Total area of sewered catchments. Note: This will be less than the operating area within which company as the sewerage undertaker is licensed to provide sewerage services (owing to the exclusion of unsewered areas). </t>
  </si>
  <si>
    <t>Number of EU designated coastal bathing waters within the company's operating area. Inland bathing waters should be excluded unless i) bathing water quality is impacted by any water company discharge and ii) their designation has resulted in a tightening of the permit conditions of the discharge.</t>
  </si>
  <si>
    <t>Number of intermittent discharge sites at which event duration monitors are installed during the report year. The associated capital costs are reported in Table 4M, line 6. For AMP5 these are the outputs included in the sewerage service quality enhancement schedule (Annex 4-S) driven by the revised EU Bathing Water or Shellfish Waters Directives (driver codes rB5 and S8 respectively). For AMP6 these are the outputs required by the Environment Agency (or Natural Resources Wales) under driver codes rB5, S8, EDM1, EDM2 and EDMW.</t>
  </si>
  <si>
    <t>Number of STWs at which NEP flow monitoring schemes under driver code Flow3 have been delivered in the report year and for which the associated capital costs are reported in Table 4M, Line 9.</t>
  </si>
  <si>
    <t>The total number of complaints received in any format during the year relating to odour from sewerage service assets.</t>
  </si>
  <si>
    <t xml:space="preserve">Volume of new or additional storage provided to meet new or tightened spill frequency objectives at CSOs, storm tank overflows etc, delivered in the report year and for which the associated capital costs are reported in Table 4M, Line 11. Storage volumes associated with non-NEP schemes (eg that provided for the prevention of sewer flooding to properties) should be excluded.
The volume reported should be the volume required to meet the permit conditions (most commonly the storage volume that must be filled before any discharge takes place), rather than what was actually constructed (which may be different due to factors related to the design or construction).
</t>
  </si>
  <si>
    <t>Total of all storage facilities across company network. Total volume of network storage should include the volume enclosed by the length of pipework reported in Table 4R Lines 21 and 22 plus the usable volume of on-line and off-line storage tanks below the level of overflow weirs. The volume of manholes should be excluded.</t>
  </si>
  <si>
    <t>Non-resident population (4U Line 12)
Non-resident population should comprise holiday and tourist population. An acceptable method of estimation would be to obtain from tourist boards estimates of the number of bed spaces available for non-residents. Except where there is firm evidence to the contrary, companies should assume a two-thirds occupancy rate for four months in the year. Non-resident population should exclude day visitors and daily commuters.</t>
  </si>
  <si>
    <t>Where companies have followed a different methodology, they should provide details of the approach in their commentary.</t>
  </si>
  <si>
    <t xml:space="preserve">4V - Operating cost analysis - water resources </t>
  </si>
  <si>
    <t>Impounding Reservoir</t>
  </si>
  <si>
    <t>Pumped Storage</t>
  </si>
  <si>
    <t>River Abstractions</t>
  </si>
  <si>
    <t>Groundwater, excluding MAR water supply schemes</t>
  </si>
  <si>
    <t>Artificial Recharge (AR) water supply schemes</t>
  </si>
  <si>
    <t>Aquifer Storage and Recovery (ASR) water supply schemes</t>
  </si>
  <si>
    <t>Opex analysis</t>
  </si>
  <si>
    <t>4V.1</t>
  </si>
  <si>
    <t>BM102</t>
  </si>
  <si>
    <t>4V.2</t>
  </si>
  <si>
    <t>Income Treated as negative expenditure</t>
  </si>
  <si>
    <t>BM836</t>
  </si>
  <si>
    <t>4V.3</t>
  </si>
  <si>
    <t>WS1003</t>
  </si>
  <si>
    <t>4V.4</t>
  </si>
  <si>
    <t>BM240</t>
  </si>
  <si>
    <t>4V.5</t>
  </si>
  <si>
    <t>WS1005</t>
  </si>
  <si>
    <t>4V.6</t>
  </si>
  <si>
    <t>WS1006</t>
  </si>
  <si>
    <t>4V.7</t>
  </si>
  <si>
    <t>- Other operating expenditure excluding renewals - direct</t>
  </si>
  <si>
    <t>BM108</t>
  </si>
  <si>
    <t>4V.8</t>
  </si>
  <si>
    <t>- Other operating expenditure excluding renewals - indirect</t>
  </si>
  <si>
    <t>BM110</t>
  </si>
  <si>
    <t>4V.9</t>
  </si>
  <si>
    <t>Total functional expenditure</t>
  </si>
  <si>
    <t>BM816</t>
  </si>
  <si>
    <t>4V.10</t>
  </si>
  <si>
    <t>BM817</t>
  </si>
  <si>
    <t>4V.11</t>
  </si>
  <si>
    <t>Total operating expenditure (excluding 3rd party)</t>
  </si>
  <si>
    <t>BM316</t>
  </si>
  <si>
    <t>4V.12</t>
  </si>
  <si>
    <t>Depreciation</t>
  </si>
  <si>
    <t>FT00865</t>
  </si>
  <si>
    <t>4V.13</t>
  </si>
  <si>
    <t>Total operating costs (excluding 3rd party)</t>
  </si>
  <si>
    <t>BM319</t>
  </si>
  <si>
    <t>BON code</t>
  </si>
  <si>
    <t>Raw water distribution</t>
  </si>
  <si>
    <t>Other expenditure - wholesale water</t>
  </si>
  <si>
    <t>4V.14</t>
  </si>
  <si>
    <t>Employment costs - directly allocated</t>
  </si>
  <si>
    <t>BM3010</t>
  </si>
  <si>
    <t>4V.15</t>
  </si>
  <si>
    <t>Employment costs - indirectly allocated</t>
  </si>
  <si>
    <t>BM3011</t>
  </si>
  <si>
    <t>4V.16</t>
  </si>
  <si>
    <t>Number FTEs consistent - directly allocated</t>
  </si>
  <si>
    <t>W3030</t>
  </si>
  <si>
    <t>4V.17</t>
  </si>
  <si>
    <t>Number FTEs consistent - indirectly allocated</t>
  </si>
  <si>
    <t>W3031</t>
  </si>
  <si>
    <t>4V.18</t>
  </si>
  <si>
    <t>Costs associated with Traffic Management Act</t>
  </si>
  <si>
    <t>W3032</t>
  </si>
  <si>
    <t>4V.19</t>
  </si>
  <si>
    <t>Canal &amp; River Trust service charges and discharge consents</t>
  </si>
  <si>
    <t>W3033</t>
  </si>
  <si>
    <t>4V.20</t>
  </si>
  <si>
    <t>Environment Agency service charges/ discharge consents</t>
  </si>
  <si>
    <t>W3034</t>
  </si>
  <si>
    <t>4V.21</t>
  </si>
  <si>
    <t>Other abstraction charges/ discharge consents</t>
  </si>
  <si>
    <t>W3035</t>
  </si>
  <si>
    <t>Other service charges / permits</t>
  </si>
  <si>
    <t>4V.22</t>
  </si>
  <si>
    <t>Statutory water softening</t>
  </si>
  <si>
    <t>W3036</t>
  </si>
  <si>
    <r>
      <rPr>
        <b/>
        <sz val="11"/>
        <rFont val="Arial"/>
        <family val="2"/>
      </rPr>
      <t>Additional guidance to this table:</t>
    </r>
    <r>
      <rPr>
        <sz val="11"/>
        <rFont val="Arial"/>
        <family val="2"/>
      </rPr>
      <t xml:space="preserve">
Artificial recharge (AR) schemes are a subset of managed aquifer recharge (MAR) schemes, which function by recharging an aquifer before or after abstraction. The water abstracted is not necessarily the water that has been recharged, so the water can be of natural quality and require more complex treatment.
Aquifer storage and recovery (ASR) schemes are a subset of managed aquifer recharge (MAR) schemes, which function by recharging an aquifer, storing that water and maintaining its quality. The aim is to enable simple and less costly treatment of the re-abstracted water, and that the water recharged is predominantly the water that is re-abstracted.</t>
    </r>
  </si>
  <si>
    <t>All energy costs, including the climate change levy and the carbon reduction commitment. Any cost savings from power generated internally should be netted off these costs.</t>
  </si>
  <si>
    <t>Income received from sales which are external to the appointed business and which directly relate to the water processes. It should be input as a negative number. This will include;
Electricity sales from sources such as Hydro, PV and wind to external parties.
Electricity sales from back-up generators under arrangements such as the National Grid ‘STOR’, “frequency response” and “dynamic demand”.</t>
  </si>
  <si>
    <t>Total cost of abstraction charges and/or discharge consents by the environment agency or canal &amp; river trust.</t>
  </si>
  <si>
    <t>Other Direct Costs not included in previous lines 4V.5 to 4V.6</t>
  </si>
  <si>
    <t>Other Indirect Costs not included in previous lines 4V.5 to 4V.6</t>
  </si>
  <si>
    <t>The sum of lines 4V.1 to 4V.8</t>
  </si>
  <si>
    <t>The cost of local authority rates. This should include both the local authority rates and cumulo rates.</t>
  </si>
  <si>
    <t>Total operating expenditure excluding 3rd party costs recorded in table 4D. The sum of lines 4V.9 to 4V.10.</t>
  </si>
  <si>
    <t>Historcial Deprection charge for relevant fixed asset</t>
  </si>
  <si>
    <t>Total operating expenditure for the wholesale business only within each business category. The sum of 4V lines 11 to 12.</t>
  </si>
  <si>
    <t>The gross salaries and wages of all employees directly attributable to the water service (water resources, raw water distribution, water treatment and treated water distribution), including payments resulting from bonus and profit-related payment schemes, employer’s National Insurance contributions, superannuation, pension liabilities, sick pay, sickness benefits, private health insurance, retirement awards, death in service benefits, paid leave, subsistence, travel, entertaining and conference expenses. The costs should include temporary/agency staff directly employed by the company, but should exclude the cost of contractors. To be entered as £m.</t>
  </si>
  <si>
    <t>The gross salaries and wages of all general and support (G&amp;S) employees indirectly attributed the water service. Where possible, such expenditure should be attributed on a causal basis, otherwise it should be apportioned in proportion to direct costs.  Gross salaries and wages include payments resulting from bonus and profit-related payment schemes, employer’s National Insurance contributions, superannuation, pension liabilities, sick pay, sickness benefits, private health insurance, retirement awards, death in service benefits, paid leave, subsistence, travel, entertaining and conference expenses. The costs should include temporary/agency staff directly employed by the company, but should exclude the cost of contractors. Further guidance on General and Supports costs is provided in Table 4O. To be entered as £m.</t>
  </si>
  <si>
    <t xml:space="preserve">Number of full time equivalents consistent with the employment costs reported in 4V line 14 and averaged over the year.  </t>
  </si>
  <si>
    <t>Number of full time equivalents consistent with the employment costs reported in 4V line 15 and averaged over the year.</t>
  </si>
  <si>
    <t>Costs associated with the impact of the introduction of permit schemes made pursuant to the Traffic Management Act and excluding penalties or fines incurred by the company.  To be entered as £</t>
  </si>
  <si>
    <t>Costs associated with Canal &amp; River Trust service charges and discharge consents. To be entered as £.</t>
  </si>
  <si>
    <t>Costs associated with Environment Agency service charges / discharge consents. To be entered as £.</t>
  </si>
  <si>
    <t>Costs associated with other service charges / discharge consents. To be entered as £.</t>
  </si>
  <si>
    <t>Costs associated with statutory requirements for the softening of water as directed by the relevant legislation. To be entered as £.</t>
  </si>
  <si>
    <t>4W - Operating cost analysis - sludge transport, treatment and disposal</t>
  </si>
  <si>
    <t>For the 12 months ended 31 March 2020</t>
  </si>
  <si>
    <t>Pipeline</t>
  </si>
  <si>
    <t>Tanker</t>
  </si>
  <si>
    <t>Truck</t>
  </si>
  <si>
    <t>Sludge transport method</t>
  </si>
  <si>
    <t>4W.1</t>
  </si>
  <si>
    <t>4W.2</t>
  </si>
  <si>
    <t>4W.3</t>
  </si>
  <si>
    <t>Discharge consents</t>
  </si>
  <si>
    <t>4W.4</t>
  </si>
  <si>
    <t>4W.5</t>
  </si>
  <si>
    <t>4W.6</t>
  </si>
  <si>
    <t>4W.7</t>
  </si>
  <si>
    <t xml:space="preserve"> - Other operating expenditure excluding renewals - direct</t>
  </si>
  <si>
    <t>4W.8</t>
  </si>
  <si>
    <t xml:space="preserve"> - Other operating expenditure excluding renewals - indirect</t>
  </si>
  <si>
    <t>4W.9</t>
  </si>
  <si>
    <t>4W.10</t>
  </si>
  <si>
    <t>4W.11</t>
  </si>
  <si>
    <t>4W.12</t>
  </si>
  <si>
    <t>4W.13</t>
  </si>
  <si>
    <t>Sludge treatment type</t>
  </si>
  <si>
    <t>Untreated sludge</t>
  </si>
  <si>
    <t>Raw sludge liming</t>
  </si>
  <si>
    <t>Conventional AD</t>
  </si>
  <si>
    <t>Advanced AD</t>
  </si>
  <si>
    <t>Incineration of raw sludge</t>
  </si>
  <si>
    <t>Incineration of digested Sludge</t>
  </si>
  <si>
    <t>Photo-conditioning / composting</t>
  </si>
  <si>
    <t>4W.14</t>
  </si>
  <si>
    <t>4W.15</t>
  </si>
  <si>
    <t>4W.16</t>
  </si>
  <si>
    <t>4W.17</t>
  </si>
  <si>
    <t>4W.18</t>
  </si>
  <si>
    <t>4W.19</t>
  </si>
  <si>
    <t>4W.20</t>
  </si>
  <si>
    <t>Other direct operating expenditure</t>
  </si>
  <si>
    <t>4W.21</t>
  </si>
  <si>
    <t>Other indirect operating expenditure</t>
  </si>
  <si>
    <t>4W.22</t>
  </si>
  <si>
    <t>4W.23</t>
  </si>
  <si>
    <t>4W.24</t>
  </si>
  <si>
    <t>4W.25</t>
  </si>
  <si>
    <t>4W.26</t>
  </si>
  <si>
    <t>Sludge disposal route</t>
  </si>
  <si>
    <t>Landfill, raw</t>
  </si>
  <si>
    <t>Landfill, partly treated</t>
  </si>
  <si>
    <t>Land restoration / reclamation</t>
  </si>
  <si>
    <t>Sludge recycled to farmland</t>
  </si>
  <si>
    <t>4W.27</t>
  </si>
  <si>
    <t>4W.28</t>
  </si>
  <si>
    <t>4W.29</t>
  </si>
  <si>
    <t>4W.30</t>
  </si>
  <si>
    <t>4W.31</t>
  </si>
  <si>
    <t>4W.32</t>
  </si>
  <si>
    <t>4W.33</t>
  </si>
  <si>
    <t>4W.34</t>
  </si>
  <si>
    <t>4W.35</t>
  </si>
  <si>
    <t>4W.36</t>
  </si>
  <si>
    <t>4W.37</t>
  </si>
  <si>
    <t>4W.38</t>
  </si>
  <si>
    <t>4W.39</t>
  </si>
  <si>
    <t>Other expenditure - Wholesale wastewater</t>
  </si>
  <si>
    <t>Network plus  sewage collection</t>
  </si>
  <si>
    <t>Network plus  sewage treatment</t>
  </si>
  <si>
    <t>4W.40</t>
  </si>
  <si>
    <t>4W.41</t>
  </si>
  <si>
    <t>4W.42</t>
  </si>
  <si>
    <t>Number FTEs - directly allocated</t>
  </si>
  <si>
    <t>4W.43</t>
  </si>
  <si>
    <t>Number FTEs - indirectly allocated</t>
  </si>
  <si>
    <t>4W.44</t>
  </si>
  <si>
    <t>Costs asscociated with Traffic Management Act</t>
  </si>
  <si>
    <t>4W.45</t>
  </si>
  <si>
    <t>Costs associated with Industrial Emissions Directive</t>
  </si>
  <si>
    <t>4W.46</t>
  </si>
  <si>
    <t>4W.47</t>
  </si>
  <si>
    <t>Environment Agency service charges / discharge consents</t>
  </si>
  <si>
    <t>4W.48</t>
  </si>
  <si>
    <t>1, 14, 27</t>
  </si>
  <si>
    <t>2, 15, 28</t>
  </si>
  <si>
    <t>Income received sales which are external to the appointed business and which directly relate to the wastewater processes. It should be input as a negative number. This will include;
Electricity sales from sources such as Hydro, PV, wind and CHP to external parties.
Electricity sales from back-up generators under arrangements such as the National Grid ‘STOR’, “frequency response” and “dynamic demand”.
Bio-methane gas sales to the National Grid.
Sludge and sludge products such as cake, granules etc. to external parties.</t>
  </si>
  <si>
    <t>3, 16, 29</t>
  </si>
  <si>
    <t>4, 17, 30</t>
  </si>
  <si>
    <t>5, 18, 31</t>
  </si>
  <si>
    <t xml:space="preserve">6, 19, 32 </t>
  </si>
  <si>
    <t>7, 20, 33</t>
  </si>
  <si>
    <t>Other Direct costs not included in previous lines;
• 4W.1 to 4W.6 (S tran)
• 4W.14 to 4W.19 (S treat)
• 4W.27 to 4W.32 (S disp)</t>
  </si>
  <si>
    <t>8, 21, 34</t>
  </si>
  <si>
    <t>Other Indirect costs not included in previous lines;
• 4W.1 to 4W.6 (S tran)
• 4W.14 to 4W.19 (S treat)
• 4W.27 to 4W.32 (S disp)</t>
  </si>
  <si>
    <t>9, 22, 35</t>
  </si>
  <si>
    <t>The sum of lines;
• 4W.1 to 4W.8 (S tran)
• 4W.14 to 4W.21 (S treat)
• 4W.27 to 4W.34 (S disp)</t>
  </si>
  <si>
    <t>10, 23, 36</t>
  </si>
  <si>
    <t>11, 24, 37</t>
  </si>
  <si>
    <t>Total operating expenditure excluding 3rd party costs recorded in table 4E. The sum of lines;
• 4W.9 to 4W.10 (S tran)
• 4W.22 to 4W.23 (S treat)
• 4W.35 to 4W.36 (S disp)</t>
  </si>
  <si>
    <t>12, 25, 38</t>
  </si>
  <si>
    <t>Historical Deprecation charge for relevant fixed asset.</t>
  </si>
  <si>
    <t>13, 26, 39</t>
  </si>
  <si>
    <t>Total of operating expenditure (excluding 3rd party costs) and depreciation costs. The sum of lines;
• 4W.11 to 4W.12 (S tran)
• 4W.24 to 4W.25 (S treat)
• 4W.37 to 4W.38 (S disp)</t>
  </si>
  <si>
    <t>The gross salaries and wages of all employees directly attributable to the wastewater service (sludge, sewage treatment and sewage collection), including payments resulting from bonus and profit-related payment schemes, employer’s National Insurance contributions, superannuation, pension liabilities, sick pay, sickness benefits, private health insurance, retirement awards, death in service benefits, paid leave, subsistence, travel, entertaining and conference expenses. The costs should include temporary/agency staff directly employed by the company, but should exclude the cost of contractors.</t>
  </si>
  <si>
    <t>The gross salaries and wages of all general and support (G&amp;S) employees indirectly attributed the wastewater service. Where possible, such expenditure should be attributed on a causal basis, otherwise it should be apportioned in proportion to direct costs.  Gross salaries and wages include payments resulting from bonus and profit-related payment schemes, employer’s National Insurance contributions, superannuation, pension liabilities, sick pay, sickness benefits, private health insurance, retirement awards, death in service benefits, paid leave, subsistence, travel, entertaining and conference expenses. The costs should include temporary/agency staff directly employed by the company, but should exclude the cost of contractors. Further guidance on General and Support costs is provided in Table 4O.</t>
  </si>
  <si>
    <t>Number of full time equivalents consistent with the employment costs reported in line 4W.40 and averaged over the year.</t>
  </si>
  <si>
    <t>Number of full time equivalents consistent with the employment costs reported in line 4W.41 and averaged over the year.</t>
  </si>
  <si>
    <t>Costs associated with the impact of the introduction of permit schemes made pursuant to the Traffic Management Act and excluding penalties or fines incurred by the company.  To be entered as £.</t>
  </si>
  <si>
    <t>Costs associated with industrial emissions directive</t>
  </si>
  <si>
    <t>Costs associated with Canal &amp; River Trust service charges and discharge consents.</t>
  </si>
  <si>
    <t>Costs associated with Environment Agency service charges / discharge consents.</t>
  </si>
  <si>
    <t>Costs associated with other service charges / discharge consents.</t>
  </si>
  <si>
    <t>Restructuring Costs</t>
  </si>
  <si>
    <t>Restructuring costs</t>
  </si>
  <si>
    <t>The Increase from last year is due to the completion of the Lower Thames abstraction mitigation measures and Childrey Warren WTW abstraction closure, showing a peak in spend in the year.</t>
  </si>
  <si>
    <t>The increase from last year reflects the increased activity in the Eel screen programme.</t>
  </si>
  <si>
    <t>The reduction from last year reflects the decreased activity in the lead comm pipe replacement programme.</t>
  </si>
  <si>
    <t>Minor movement from last year which reflects financial adjustments from previous years.</t>
  </si>
  <si>
    <t>The large increase from last year reflects an element of the report years mains rehabilitation programme being reported under Supply/Demand. This year the leakage target has been achieved, therefore a proportion of the mains rehab programme is deemed to contribute towards demand management though leakage reduction.
Last year the leakage target was not achieved therefore all mains rehab was reported under base maintenance.</t>
  </si>
  <si>
    <t>The increased activity from last year is driven by customer demand.</t>
  </si>
  <si>
    <t>The reduction reflects less activity in flooding resilience compared with last year.</t>
  </si>
  <si>
    <t>The increase from last year reflects the increased activity in the SEMD programme.</t>
  </si>
  <si>
    <t>The reduction in spend from last year is driven by a reduction in customer requests.</t>
  </si>
  <si>
    <t>The reduction from last year reflects a decrease in activity in the progressive customer metering programme and increased activity in meter replacement which is reported under base maintenance.</t>
  </si>
  <si>
    <t>Increase in spend from 18/19 to 19/20 due to starting up two new schemes (Finchampstead and Toot Baldon) as well as continuing the Charvil scheme.</t>
  </si>
  <si>
    <t>No reported spend.</t>
  </si>
  <si>
    <t>Increase in spend from 18/19 to 19/20 due to a new project at Mogden STW.</t>
  </si>
  <si>
    <t>Negative adjustment due to spend being reclassified from capex to opex. Relates to spend reported in 17/18.</t>
  </si>
  <si>
    <t>Increased spend to deliver NEP outputs in 19/20.</t>
  </si>
  <si>
    <t>Reduction in spend from 18/19 to 19/20 is due to closing out the AMP6 programme.</t>
  </si>
  <si>
    <t>Minor negative adjustment related to overaccrual on a project that delivered benefit in a previous year.</t>
  </si>
  <si>
    <t>Negative adjustment moving spend from line 17 (P removal) offset by positive adjustment moving spend to line 19 (sanitary parameters). These adjustments relate to spend from previous years. The reason for making the adjustments is due to better information about how the project costs were split between the different NEP drivers. Spend relates to the NEP no deterioration programme (project D339).</t>
  </si>
  <si>
    <t>The definition for this line states that spend must be "to meet new or tightened consent conditions for Phosphorus." Reported spend includes £5.9m to meet the NEP P requirements for Rusper STW, despite this being achieved by redirecting effluent to a neighbouring STW and thereby negating the need for a new or tightened consent.</t>
  </si>
  <si>
    <t>No material reported spend.</t>
  </si>
  <si>
    <t>Level of spend is similar to the previous year.</t>
  </si>
  <si>
    <t>Level of spend is similar to the previous year. Cumulative spend driven by Counters Creek project (£93m).</t>
  </si>
  <si>
    <t>Spend relates to closing out the Lee tunnel project.</t>
  </si>
  <si>
    <t>Minor adjustments related to a project that delivered benefit in a previous year.</t>
  </si>
  <si>
    <t>ABINGDON</t>
  </si>
  <si>
    <t>ALDERSHOT</t>
  </si>
  <si>
    <t>ALTON</t>
  </si>
  <si>
    <t>ASCOT</t>
  </si>
  <si>
    <t>AYLESBURY</t>
  </si>
  <si>
    <t>BANBURY</t>
  </si>
  <si>
    <t>BASINGSTOKE</t>
  </si>
  <si>
    <t>BECKTON</t>
  </si>
  <si>
    <t>BEDDINGTON</t>
  </si>
  <si>
    <t>BICESTER</t>
  </si>
  <si>
    <t>BISHOP'S STORTFORD</t>
  </si>
  <si>
    <t>BLACKBIRDS</t>
  </si>
  <si>
    <t>BORDON</t>
  </si>
  <si>
    <t>BRACKNELL</t>
  </si>
  <si>
    <t>BRENTWOOD</t>
  </si>
  <si>
    <t>CAMBERLEY</t>
  </si>
  <si>
    <t>CHERTSEY</t>
  </si>
  <si>
    <t>CHESHAM</t>
  </si>
  <si>
    <t>CIRENCESTER</t>
  </si>
  <si>
    <t>CRAWLEY</t>
  </si>
  <si>
    <t>CROSSNESS</t>
  </si>
  <si>
    <t>DEEPHAMS</t>
  </si>
  <si>
    <t>DIDCOT</t>
  </si>
  <si>
    <t>DORKING</t>
  </si>
  <si>
    <t>ESHER</t>
  </si>
  <si>
    <t>FARNHAM</t>
  </si>
  <si>
    <t>FLEET</t>
  </si>
  <si>
    <t>GODALMING</t>
  </si>
  <si>
    <t>GUILDFORD</t>
  </si>
  <si>
    <t>HARPENDEN</t>
  </si>
  <si>
    <t>HOGSMILL (A)</t>
  </si>
  <si>
    <t>HOGSMILL (A &amp; B)</t>
  </si>
  <si>
    <t>HORLEY</t>
  </si>
  <si>
    <t>LEATHERHEAD</t>
  </si>
  <si>
    <t>LITTLE MARLOW</t>
  </si>
  <si>
    <t>LONG REACH</t>
  </si>
  <si>
    <t>LUTON (EAST HYDE)</t>
  </si>
  <si>
    <t>MAIDENHEAD</t>
  </si>
  <si>
    <t>MAPLE LODGE</t>
  </si>
  <si>
    <t>MOGDEN</t>
  </si>
  <si>
    <t>NEWBURY</t>
  </si>
  <si>
    <t>OXFORD</t>
  </si>
  <si>
    <t>READING</t>
  </si>
  <si>
    <t>REIGATE</t>
  </si>
  <si>
    <t>RIVERSIDE</t>
  </si>
  <si>
    <t>RYE MEADS</t>
  </si>
  <si>
    <t>SANDHURST</t>
  </si>
  <si>
    <t>SLOUGH</t>
  </si>
  <si>
    <t>SWINDON</t>
  </si>
  <si>
    <t>WANTAGE</t>
  </si>
  <si>
    <t>WARGRAVE</t>
  </si>
  <si>
    <t>WINDSOR</t>
  </si>
  <si>
    <t>WITNEY</t>
  </si>
  <si>
    <t>WOKING</t>
  </si>
  <si>
    <t>BERKHAMSTED</t>
  </si>
  <si>
    <t>HOGSMILL</t>
  </si>
  <si>
    <t>WISLEY</t>
  </si>
  <si>
    <t>TB2</t>
  </si>
  <si>
    <t>TA2</t>
  </si>
  <si>
    <t>SAS</t>
  </si>
  <si>
    <t>TB1</t>
  </si>
  <si>
    <t>None</t>
  </si>
  <si>
    <t>Thames Gateway has not been run into supply this year as it was not required.</t>
  </si>
  <si>
    <t xml:space="preserve">Thames Water currently have no water  re-use schemes. New Re-Use schemes are included in our WRMP for delivery as future water resource options, see chapter 11 of the Thames Water Water Resource Management Plan for more details. </t>
  </si>
  <si>
    <t>1 site out of service.</t>
  </si>
  <si>
    <t>9 sites out of service, one site newly decommissioned.</t>
  </si>
  <si>
    <t>3 sites out of service.</t>
  </si>
  <si>
    <t>2 sites out of service.</t>
  </si>
  <si>
    <t>Total may not sum due to rounding</t>
  </si>
  <si>
    <t>The length reported in 2019/20 was actually delivered in 2017.  Although this is not compliant with the requirement we wanted to ensure that the additional 0.3 km of relined main was captured and we are not able to change the number previously reported.</t>
  </si>
  <si>
    <t>There has been an increase in the lengths of new mains this year compared with previous years.  This is due to a greater level of activity on reinforcement mains as well as an increase in the number of new developments in Thames Valley.</t>
  </si>
  <si>
    <t>Service Reservoir (3256.75) plus Break Pressure Tanks (0.01) - Reduction on service reservoir due to Forest Hill recalculation (reduction of 2.5Ml, from 4.5Ml in 2018/19 to 2Ml in 2019/20)</t>
  </si>
  <si>
    <t>Contribution from Mains Rehab utilises actuals in year 5, rather than estimated, as these were recorded. AR20 value also includes a minor improvement from the previous year due to paperwork on relays being closed out after the end of the year, despite the job being completed in the previous year (25).</t>
  </si>
  <si>
    <t>AR20 value also includes a minor improvement from the previous year due to paperwork on relays being closed out after the end of the year, despite the job being completed in the previous year (1).</t>
  </si>
  <si>
    <t>Culham removed, Bishopsford Road &amp; Ogbourne added (net +1)</t>
  </si>
  <si>
    <t>No change. Service Reservoir (240) plus Break Pressure Tanks (1)</t>
  </si>
  <si>
    <t xml:space="preserve">Due to the current COVID19 lockdown many businesses have had to close their offices/premises. Only key business sectors are currently able to remain open, with other businesses required to close or have staff work from home.
As a result of this situation we have seen a large number of transactions from retailers in the retail business market to mark their customers as vacant in the last 2 and half weeks of March following the announcement of the lockdown. These transactions have seen the relative vacancy rate for all business properties increase from just below 17% on the 16th March to just under 44% on the 1st April (an increase of 76k properties). 
This has caused a large movement in our business property base from last year in both water and waste, with significant decreases in our reported billed (Unmeasured and Measured) property numbers and a large increase to our reported void properties. </t>
  </si>
  <si>
    <t>As line 3</t>
  </si>
  <si>
    <t>Small Decrease in Business Properties due to reclassification of Business Properties as Residential</t>
  </si>
  <si>
    <t>52,976 Residential Meter Replacements were completed in Year 5 of AMP6. Install delivery in March was  impacted by COVID-19  when 1362 Installs were delivered against a forecast of 5151 installs due to work force stand downs as part of the COVID-19 response.</t>
  </si>
  <si>
    <t>8938 Business Replacements were delivered in year 5. This is made up of a combination of operational Reactive replacements and Proactive Replacements. 5522 Proactive Replacements were delivered against an OFWAT commitment of 5000, 522 additional installs delivered past the original commitment. The remaining 3,416 installs were driven by Operational Reactive replacements (Wholesale and Retail led) raised by the NHH Market.</t>
  </si>
  <si>
    <t>18,681 Optant installations were delivered in year 5 of AMP6. This was slightly lower than envisioned as March delivery was impacted by the COVID-19 event during what would usually be the most productive month for Optant installation activity in the financial year.</t>
  </si>
  <si>
    <t>The Progressive Metering Programme continued in Year 5 of AMP6 with a contribution of 31,110 new meter installs delivered.</t>
  </si>
  <si>
    <t xml:space="preserve">Adjustment of + 208 applied to AR20 volume from new data from AR19 </t>
  </si>
  <si>
    <t>Adjustment of + 2325 applied to AR20 volume from new data from AR19 - due to lag in data being available from Self-Lay Providers for New Connections</t>
  </si>
  <si>
    <t>The business meters have reduced due to the installation of single digital meters where previously there were main and bypass meters. Also a number have been reclassified to residential as part of our work with our partner Retailers as continued C17 adjustments and where retail properties are being redeveloped into residential housing.</t>
  </si>
  <si>
    <t>Observed increase is in line with the current metering programmes and expected small variations due to data quality re-allocation of meters. 
We have three major programmes that contribute to the year on year growth of billed household meters. 
- Optant (Customer opt in metering); in line with projections with a small variance due to the breaking up of local authority and housing association collective billing agreements 
- New builds; in line with population and development historical run rates 
- Progressive metering programme (Planned meter roll out); in line with forecast conversions of metered to billed status on customers switching to metered tariff from 1 or 2 year journeys.</t>
  </si>
  <si>
    <t>This number is generated from the output of 3 Delivery areas. 264 of the 12,887- outputs recorded here were delivered in years 3 &amp; 4 of this AMP but have not yet been claimed at audit. The total in year delivery stands at 12,623 outputs</t>
  </si>
  <si>
    <t>No schemes were planned or delivered this year</t>
  </si>
  <si>
    <t>No schemes were delivered this year with planned AMP6 Yr5 scheme deferred to AMP7. For London across AMP6 the planned target for supply enhancements of 42.83 Ml/d has been exceeded with a total of 47.2 Ml/d actual supply enhancements delivered</t>
  </si>
  <si>
    <t>This year, the demand side enhancements were made up of metering usage reduction, water efficiency usage reduction and leakage reduction</t>
  </si>
  <si>
    <t>Net MWh consumption, including electricity, gas, and liquid fuels. Energy used includes on-site renewable energy generation</t>
  </si>
  <si>
    <t>Typical performance seen over the AMP6 period was maintained.</t>
  </si>
  <si>
    <t>Good performance during 2019, with overall performance well before the target of 2.0</t>
  </si>
  <si>
    <t>SIgnificant increase in score compared to 2018 performance as a result of events at a number of the large process plants - where a large downstream popultion has a signifcant impact on the ERI score</t>
  </si>
  <si>
    <t>This reflects our outperformance of the leakage target (606 Ml/d) for 2019/20</t>
  </si>
  <si>
    <t>The number of sewer blockage clearances in 2019-20 has decreased by 3% from 2018-19.  The decrease in sewer blockages is driven by increasing volumes of planned waste network programmes delivered, including sewer maintenance and customer education</t>
  </si>
  <si>
    <t>The number of gravity sewer collapses in 2019-20 has increased by 42% from 2018-19.This increase is consistent with the year to year variability of gravity sewer collapse numbers through AMP6</t>
  </si>
  <si>
    <t>The number of rising main bursts in 2019-20 has reduced by 4% from 2018-19.  This performance is consistent with the previous two years following the transfer of private SPSs and their associated rising mains</t>
  </si>
  <si>
    <t>Both Permitted and unpermitted (328 + 78)</t>
  </si>
  <si>
    <t>The length of gravity sewer rehab completed in 2019-20 has decreased by 19% from 2018-19.  This is primarily because the number of reactive dig down and relining activities has reduced by 16% in the same time period, due to improved governance of the work raising process in operations</t>
  </si>
  <si>
    <t>The length of rising main repair completed in 2019-20 has decreased by 18% from 2018-19.  This is primarily because no planned rising main repair projects were delivered in year 5, whilst the number of reactive repair activities increased by 7% in the same time period</t>
  </si>
  <si>
    <t>Less sludge was recorded in cockpit than predicted in our Business Plan submission (quotes as 380.1ttDS).This was driven by a lower declared population equivalent and the impact of the wetter winter in 2019/20 flushing sludge from the network.
As stated in our April 2019 Business Plan submission we have used a triangulation calculation to look at process feed, biogas production and sludge disposal volumes to ascertain the total site sludge feed. This method is necessary to correct minor errors in instrument calibration and data omissions due to recording errors. </t>
  </si>
  <si>
    <t>We predicted in our Business Plan that c900tDS might be treated by 3rd Parties during the period, however we have been unable to find any companies with capacity at this time that can more economically treat sludge that doing so using internal service provisions. Thus no sludge sent to 3rd Party suppliers</t>
  </si>
  <si>
    <t>This was calculated by taking the total amount of cess waste imported into the inlet of all STWs (as recorded by the inlet works loggers). The cess being brought in has %DS too low to record on the cess logger material and so appears to show very lower levels</t>
  </si>
  <si>
    <t>Stable trend in the percentage reported, as most of our sludge is at the largest sites which are also STCs, but population changes haven't influenced the data</t>
  </si>
  <si>
    <t>More sludge recycled than previous years due to decrease in stockpile and less through Beckton SPG than previous year. Additionally far less sludge sent to restoration and through AD processes. In line with Business Plan predictions</t>
  </si>
  <si>
    <t>As no sludge treated by 3rd Parties, resultant sludge not disposed by them. In addition all our disposal activities are managed through in-house service.</t>
  </si>
  <si>
    <t>Slightly more transfer to Riverside from Beckton, making full use of THP</t>
  </si>
  <si>
    <t xml:space="preserve">We do not measure actual road distance and so have taken a random selection of radial distances, and checked the road distance using Google Maps. From this we have been able to calculate an average "conversion factor" that has been applied to the rest of the radial distances. This methodology applies to lines 4R.32, 33, 35, 37, 38 and 40. It should be noted that the scaling factor is different for intersite routes (where major trunk roads are used) compared to the disposal factor (where rural roads are used).
The increase since last year is a consequence of less liquid volume being sent between STW-STW transactions.  </t>
  </si>
  <si>
    <t>See line 32
No significant difference to previous year as same number of dewatering sites going to same treatment centres. In line with Business Plan prediction</t>
  </si>
  <si>
    <t>See line 32
The increase since last year is a consequence of less liquid volume being sent between STW-STW transactions.</t>
  </si>
  <si>
    <t>No disposal done by pipeline</t>
  </si>
  <si>
    <t>See line 32
No liquid disposal undertaken during year</t>
  </si>
  <si>
    <t>See line 32
Slight increase inline with increased disposal volume</t>
  </si>
  <si>
    <t>No significant change</t>
  </si>
  <si>
    <t>We have completed this block A and B of table 4S in line with Ofwat guidance such that the load removal and number of sites are recorded against a single process element.  For example at Deephams stw the load and site is listed under tertiary treatment not ASP.</t>
  </si>
  <si>
    <t xml:space="preserve">In 2019/20 we had no investment that meets this line's description. </t>
  </si>
  <si>
    <t>In 2019/20 we delivered 24 schemes that meet the definition of this line.  We have assumed that the definition of "population equivalent" matches line 16 of this table. Within this line, we have included a scheme to deliver the phosphorus requirements of Rusper STW listed on the NEP under this line, even though the final solution was achieved through transfering the effluent to a neighbouring STW and the new permit limit for phosphorus at Rusper was negated</t>
  </si>
  <si>
    <t>In 2019/20 we delivered one scheme that meets the definition of this line.  We have assumed that the definition of "population equivalent" matches line 16 of this table.</t>
  </si>
  <si>
    <t>In 2019/20 we had no investment that meets this line's description.</t>
  </si>
  <si>
    <t>In 2019/20 we delivered seven schemes that meet the definition of this line.  We have assumed that the definition of "population equivalent" matches line 16 of this table.</t>
  </si>
  <si>
    <t>Lower than predicted in Business Plan due to better managmetn control of restoration ctvities and plant availablity of treatment facilities. Some temporay liming carried out to reduce restoration disposal</t>
  </si>
  <si>
    <t>Reduction compared to last year as Basingstoke THP fully on line,</t>
  </si>
  <si>
    <t>Remaining at about same level of usage as the previous year.</t>
  </si>
  <si>
    <t>no incineration of digested cake undertaken</t>
  </si>
  <si>
    <t>No composting undertaken</t>
  </si>
  <si>
    <t>no other treatment options utilised</t>
  </si>
  <si>
    <t>no raw sludge sent to landfill</t>
  </si>
  <si>
    <t>no partially treated sludge sent to landfill</t>
  </si>
  <si>
    <t>Lower than predicted in Business Plan due to better managmetn control of restoration ctvities and plant availablity of treatmetn facilities. Some temporay liming carried out to reduce restoration disposal</t>
  </si>
  <si>
    <t>All biosolids to agriculture recycled in compliance with all rules and regulations and under 100% certification of biosolids assurance scheme.</t>
  </si>
  <si>
    <t>Large reduction from AR19 volume but in line with two previous submissions</t>
  </si>
  <si>
    <t>Large increase from AR19 but more in line with clean volumes and previous submissions</t>
  </si>
  <si>
    <t>As line 6</t>
  </si>
  <si>
    <t>Net MWh consumption, including electricity, gas, and liquid fuels. Energy used includes on-site renewable energy generation.</t>
  </si>
  <si>
    <t>We have no coastal bathing waters or inland bathing waters known to be impacted by our operations.</t>
  </si>
  <si>
    <t>93 new sites are now recording event and duration of any spills.</t>
  </si>
  <si>
    <t>Nine STWs have had first time FE flow monitoring installed under driver code Flow3</t>
  </si>
  <si>
    <t>No additional NEP storage provided in 2019/20 to meet spill frequency objectives</t>
  </si>
  <si>
    <t>Thames Water</t>
  </si>
  <si>
    <t>Thames Water Utilities Limited:  Cost assessment 2019/20</t>
  </si>
  <si>
    <t>The Cost Assessment 2019/20 contains detailed information about our company, and should be read in conjunction with the Annual Report and Annual Performance Report 2019/20, which can be found on our website here:</t>
  </si>
  <si>
    <t>https://corporate.thameswater.co.uk/about-us/our-investors/annual-results</t>
  </si>
  <si>
    <t xml:space="preserve">The Cost Assessment tables are required by our regulator, Ofwat, to provide extra information to our customers and stakeholders.  
The tables have been prepared in accordance with the Regulatory Accounting Guidelines ("RAGs") issued by Ofwat which are based on International Financial Reporting Standards ("IFRS"), International Accounting Standards ("IAS") and International Financial Reporting Interpretations Committee ("IFRIC") interpretations issued as ratified by the European Union. </t>
  </si>
  <si>
    <t xml:space="preserve">Where different treatments are specified by Ofwat, the Regulatory Accounting Guidelines take precedence.  </t>
  </si>
  <si>
    <t>Please find details of the information contained in this document summarised below:</t>
  </si>
  <si>
    <t>Table</t>
  </si>
  <si>
    <t>Title</t>
  </si>
  <si>
    <t>Link</t>
  </si>
  <si>
    <t>4J</t>
  </si>
  <si>
    <t>Atypical expenditure by business unit for the 12 months ended 31st March 2020 - wholesale water</t>
  </si>
  <si>
    <t>4K</t>
  </si>
  <si>
    <t>Atypical expenditure by business unit for the 12 months ended 31st March 2020 - wholesale wastewater</t>
  </si>
  <si>
    <t>4L</t>
  </si>
  <si>
    <t>Enhancement capital expenditure by purpose for the 12 months ended 31st March 2020 - wholesale water</t>
  </si>
  <si>
    <t>4M</t>
  </si>
  <si>
    <t>Enhancement capital expenditure by purpose for the 12 months ended 31st March 2020 - wholesale wastewater</t>
  </si>
  <si>
    <t>4N</t>
  </si>
  <si>
    <t>Operating expenditure - Sewage treatment for the 12 months ended 31st March 2020</t>
  </si>
  <si>
    <t>4O</t>
  </si>
  <si>
    <t>Wholesale wastewater service - Large sewage treatment works for the 12 months ended 31st March 2020</t>
  </si>
  <si>
    <t>4P</t>
  </si>
  <si>
    <t>Non-financial data for WR, WT and WD for the 12 months ended 31st March 2020 - wholesale water</t>
  </si>
  <si>
    <t>4Q</t>
  </si>
  <si>
    <t>Non-financial data - Properties, population and other for the 12 months ended 31st March 2020 - wholesale water</t>
  </si>
  <si>
    <t>4R</t>
  </si>
  <si>
    <t>Non-financial data - Wastewater network and sludge for the 12 months ended 31st March 2020 - wholesale wastewater</t>
  </si>
  <si>
    <t>4S</t>
  </si>
  <si>
    <t>Non-financial data - Sewage treatment for the 12 months ended 31st March 2020 - wholesale wastewater</t>
  </si>
  <si>
    <t>4T</t>
  </si>
  <si>
    <t>Non-financial data -Sludge treatment for the 12 month ended 31st March 2020 - Wholesale wastewater</t>
  </si>
  <si>
    <t>4U</t>
  </si>
  <si>
    <t>Non-financial data - Properties, population and other for the 12 months ended 31st March 2020 - wholesale waste water</t>
  </si>
  <si>
    <t>4V</t>
  </si>
  <si>
    <t>Operating cost analysis for the 12 months ended 31st March 2020 - Water Resources</t>
  </si>
  <si>
    <t>4W</t>
  </si>
  <si>
    <t>Operating cost analysis for the 12 months ended 31st March 2020 - Sludge Treatment</t>
  </si>
  <si>
    <t>NEP - Flow monitoring at water treatment works</t>
  </si>
  <si>
    <t>Quality spend at CSOs and quality allocation to Deephams inlet works</t>
  </si>
  <si>
    <t>Tideway quality (NEP). Excludes Lee Tunnel and sludge.</t>
  </si>
  <si>
    <t>Lee Tunnel</t>
  </si>
  <si>
    <t>NEP ~ Monitoring of pass forward flows at SPS and STW (flow4)</t>
  </si>
  <si>
    <t>Non-SEMD related security enhancement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</si>
</sst>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00"/>
    <numFmt numFmtId="165" formatCode="0.000%"/>
    <numFmt numFmtId="166" formatCode="0.0"/>
    <numFmt numFmtId="167" formatCode="0.0%"/>
    <numFmt numFmtId="168" formatCode="#,##0.0;\(#,##0.0\)\,\-"/>
  </numFmts>
  <fonts count="85">
    <font>
      <sz val="11"/>
      <color theme="1"/>
      <name val="Arial"/>
      <family val="2"/>
    </font>
    <font>
      <sz val="11"/>
      <color theme="1"/>
      <name val="Arial"/>
      <family val="2"/>
    </font>
    <font>
      <sz val="15"/>
      <color theme="0"/>
      <name val="Franklin Gothic Demi"/>
      <family val="2"/>
    </font>
    <font>
      <sz val="11"/>
      <color theme="0"/>
      <name val="Franklin Gothic Demi"/>
      <family val="2"/>
    </font>
    <font>
      <sz val="10"/>
      <name val="Arial"/>
      <family val="2"/>
    </font>
    <font>
      <sz val="10"/>
      <color theme="1"/>
      <name val="Arial"/>
      <family val="2"/>
    </font>
    <font>
      <sz val="10"/>
      <color rgb="FF0078C9"/>
      <name val="Franklin Gothic Demi"/>
      <family val="2"/>
    </font>
    <font>
      <sz val="9"/>
      <color theme="1"/>
      <name val="Arial"/>
      <family val="2"/>
    </font>
    <font>
      <sz val="8"/>
      <color theme="1"/>
      <name val="Arial"/>
      <family val="2"/>
    </font>
    <font>
      <sz val="10"/>
      <color rgb="FF000000"/>
      <name val="Gill Sans MT"/>
      <family val="2"/>
    </font>
    <font>
      <sz val="9"/>
      <color rgb="FF000000"/>
      <name val="Arial"/>
      <family val="2"/>
    </font>
    <font>
      <sz val="10"/>
      <color rgb="FF000000"/>
      <name val="Arial"/>
      <family val="2"/>
    </font>
    <font>
      <sz val="8"/>
      <color rgb="FF000000"/>
      <name val="Arial"/>
      <family val="2"/>
    </font>
    <font>
      <sz val="11"/>
      <color theme="1"/>
      <name val="Verdana"/>
      <family val="2"/>
    </font>
    <font>
      <sz val="8"/>
      <name val="Arial"/>
      <family val="2"/>
    </font>
    <font>
      <sz val="9"/>
      <name val="Arial"/>
      <family val="2"/>
    </font>
    <font>
      <u/>
      <sz val="10"/>
      <color rgb="FF000000"/>
      <name val="Arial"/>
      <family val="2"/>
    </font>
    <font>
      <sz val="10"/>
      <name val="Gill Sans MT"/>
      <family val="2"/>
    </font>
    <font>
      <sz val="10"/>
      <name val="Franklin Gothic Demi"/>
      <family val="2"/>
    </font>
    <font>
      <sz val="11"/>
      <color rgb="FF000000"/>
      <name val="Arial"/>
      <family val="2"/>
    </font>
    <font>
      <sz val="11"/>
      <name val="Arial"/>
      <family val="2"/>
    </font>
    <font>
      <sz val="10"/>
      <color rgb="FFFF0000"/>
      <name val="Arial"/>
      <family val="2"/>
    </font>
    <font>
      <sz val="11"/>
      <name val="Franklin Gothic Demi"/>
      <family val="2"/>
    </font>
    <font>
      <sz val="10"/>
      <color rgb="FF0078C9"/>
      <name val="Arial"/>
      <family val="2"/>
    </font>
    <font>
      <sz val="11"/>
      <color rgb="FF0078C9"/>
      <name val="Franklin Gothic Demi"/>
      <family val="2"/>
    </font>
    <font>
      <sz val="10"/>
      <color rgb="FFFF0000"/>
      <name val="Gill Sans MT"/>
      <family val="2"/>
    </font>
    <font>
      <sz val="11"/>
      <color rgb="FF000000"/>
      <name val="Verdana"/>
      <family val="2"/>
    </font>
    <font>
      <sz val="15"/>
      <color rgb="FFFFFFFF"/>
      <name val="Franklin Gothic Demi"/>
      <family val="2"/>
    </font>
    <font>
      <sz val="10"/>
      <color rgb="FFFFFFFF"/>
      <name val="Gill Sans MT"/>
      <family val="2"/>
    </font>
    <font>
      <b/>
      <sz val="10"/>
      <color rgb="FF000000"/>
      <name val="Gill Sans MT"/>
      <family val="2"/>
    </font>
    <font>
      <sz val="10"/>
      <color rgb="FF4472C4"/>
      <name val="Gill Sans MT"/>
      <family val="2"/>
    </font>
    <font>
      <b/>
      <sz val="10"/>
      <name val="Gill Sans MT"/>
      <family val="2"/>
    </font>
    <font>
      <sz val="12"/>
      <name val="Arial MT"/>
    </font>
    <font>
      <sz val="11"/>
      <name val="Calibri Light"/>
      <family val="2"/>
      <scheme val="major"/>
    </font>
    <font>
      <sz val="11"/>
      <color theme="1"/>
      <name val="Gill Sans MT"/>
      <family val="2"/>
    </font>
    <font>
      <sz val="8"/>
      <color theme="0"/>
      <name val="Arial"/>
      <family val="2"/>
    </font>
    <font>
      <sz val="11"/>
      <name val="Verdana"/>
      <family val="2"/>
    </font>
    <font>
      <sz val="10"/>
      <color rgb="FF000000"/>
      <name val="Franklin Gothic Demi"/>
      <family val="2"/>
    </font>
    <font>
      <sz val="10"/>
      <color theme="1"/>
      <name val="Franklin Gothic Demi"/>
      <family val="2"/>
    </font>
    <font>
      <sz val="15"/>
      <color theme="1"/>
      <name val="Franklin Gothic Demi"/>
      <family val="2"/>
    </font>
    <font>
      <sz val="10"/>
      <color theme="1"/>
      <name val="Gill Sans MT"/>
      <family val="2"/>
    </font>
    <font>
      <b/>
      <sz val="10"/>
      <color theme="1"/>
      <name val="Gill Sans MT"/>
      <family val="2"/>
    </font>
    <font>
      <b/>
      <sz val="10"/>
      <color rgb="FF0078C9"/>
      <name val="Gill Sans MT"/>
      <family val="2"/>
    </font>
    <font>
      <sz val="10"/>
      <color theme="0"/>
      <name val="Gill Sans MT"/>
      <family val="2"/>
    </font>
    <font>
      <b/>
      <sz val="9"/>
      <name val="Arial"/>
      <family val="2"/>
    </font>
    <font>
      <b/>
      <sz val="11"/>
      <color rgb="FFFF0000"/>
      <name val="Arial"/>
      <family val="2"/>
    </font>
    <font>
      <sz val="10"/>
      <color rgb="FF0078C9"/>
      <name val="Gill Sans MT"/>
      <family val="2"/>
    </font>
    <font>
      <b/>
      <sz val="11"/>
      <color theme="1"/>
      <name val="Arial"/>
      <family val="2"/>
    </font>
    <font>
      <b/>
      <sz val="10"/>
      <name val="Arial"/>
      <family val="2"/>
    </font>
    <font>
      <vertAlign val="subscript"/>
      <sz val="10"/>
      <name val="Arial"/>
      <family val="2"/>
    </font>
    <font>
      <sz val="11"/>
      <color rgb="FFFF0000"/>
      <name val="Arial"/>
      <family val="2"/>
    </font>
    <font>
      <vertAlign val="subscript"/>
      <sz val="10"/>
      <color indexed="8"/>
      <name val="Gill Sans MT"/>
      <family val="2"/>
    </font>
    <font>
      <sz val="10"/>
      <color indexed="8"/>
      <name val="Gill Sans MT"/>
      <family val="2"/>
    </font>
    <font>
      <vertAlign val="superscript"/>
      <sz val="8"/>
      <name val="Gill Sans MT"/>
      <family val="2"/>
    </font>
    <font>
      <vertAlign val="subscript"/>
      <sz val="8"/>
      <name val="Gill Sans MT"/>
      <family val="2"/>
    </font>
    <font>
      <sz val="8"/>
      <name val="Gill Sans MT"/>
      <family val="2"/>
    </font>
    <font>
      <vertAlign val="superscript"/>
      <sz val="8"/>
      <name val="Arial"/>
      <family val="2"/>
    </font>
    <font>
      <sz val="7"/>
      <color indexed="8"/>
      <name val="Times New Roman"/>
      <family val="1"/>
    </font>
    <font>
      <sz val="10"/>
      <color indexed="8"/>
      <name val="Arial"/>
      <family val="2"/>
    </font>
    <font>
      <sz val="10"/>
      <name val="Calibri Light"/>
      <family val="2"/>
      <scheme val="major"/>
    </font>
    <font>
      <sz val="8"/>
      <color indexed="8"/>
      <name val="Arial"/>
      <family val="2"/>
    </font>
    <font>
      <sz val="10"/>
      <color indexed="8"/>
      <name val="Symbol"/>
      <family val="1"/>
      <charset val="2"/>
    </font>
    <font>
      <sz val="9"/>
      <color indexed="8"/>
      <name val="Symbol"/>
      <family val="1"/>
      <charset val="2"/>
    </font>
    <font>
      <sz val="9"/>
      <color indexed="8"/>
      <name val="Arial"/>
      <family val="2"/>
    </font>
    <font>
      <sz val="6.3"/>
      <color indexed="8"/>
      <name val="Symbol"/>
      <family val="1"/>
      <charset val="2"/>
    </font>
    <font>
      <b/>
      <sz val="9"/>
      <color theme="1"/>
      <name val="Arial"/>
      <family val="2"/>
    </font>
    <font>
      <sz val="11"/>
      <color theme="1"/>
      <name val="Calibri"/>
      <family val="2"/>
    </font>
    <font>
      <sz val="9"/>
      <color theme="1"/>
      <name val="Gill Sans MT"/>
      <family val="2"/>
    </font>
    <font>
      <sz val="9"/>
      <color theme="1"/>
      <name val="Verdana"/>
      <family val="2"/>
    </font>
    <font>
      <vertAlign val="superscript"/>
      <sz val="10"/>
      <color indexed="8"/>
      <name val="Arial"/>
      <family val="2"/>
    </font>
    <font>
      <b/>
      <vertAlign val="subscript"/>
      <sz val="10"/>
      <color indexed="30"/>
      <name val="Gill Sans MT"/>
      <family val="2"/>
    </font>
    <font>
      <b/>
      <sz val="10"/>
      <color rgb="FFFF0000"/>
      <name val="Gill Sans MT"/>
      <family val="2"/>
    </font>
    <font>
      <vertAlign val="subscript"/>
      <sz val="10"/>
      <color indexed="8"/>
      <name val="Arial"/>
      <family val="2"/>
    </font>
    <font>
      <sz val="15"/>
      <color rgb="FF0078C9"/>
      <name val="Franklin Gothic Demi"/>
      <family val="2"/>
    </font>
    <font>
      <sz val="10"/>
      <color theme="1"/>
      <name val="Verdana"/>
      <family val="2"/>
    </font>
    <font>
      <u/>
      <sz val="10"/>
      <name val="Arial"/>
      <family val="2"/>
    </font>
    <font>
      <b/>
      <sz val="11"/>
      <name val="Arial"/>
      <family val="2"/>
    </font>
    <font>
      <sz val="15"/>
      <name val="Franklin Gothic Demi"/>
      <family val="2"/>
    </font>
    <font>
      <u/>
      <sz val="11"/>
      <color theme="10"/>
      <name val="Arial"/>
      <family val="2"/>
    </font>
    <font>
      <b/>
      <sz val="8.5"/>
      <color rgb="FF002664"/>
      <name val="Arial"/>
      <family val="2"/>
    </font>
    <font>
      <sz val="8.5"/>
      <name val="Arial"/>
      <family val="2"/>
    </font>
    <font>
      <u/>
      <sz val="9"/>
      <color theme="10"/>
      <name val="Arial"/>
      <family val="2"/>
    </font>
    <font>
      <b/>
      <sz val="8.5"/>
      <name val="Arial"/>
      <family val="2"/>
    </font>
    <font>
      <u/>
      <sz val="8.5"/>
      <color theme="10"/>
      <name val="Arial"/>
      <family val="2"/>
    </font>
    <font>
      <sz val="8.5"/>
      <color theme="1"/>
      <name val="Arial"/>
      <family val="2"/>
    </font>
  </fonts>
  <fills count="23">
    <fill>
      <patternFill patternType="none"/>
    </fill>
    <fill>
      <patternFill patternType="gray125"/>
    </fill>
    <fill>
      <patternFill patternType="solid">
        <fgColor rgb="FF003479"/>
        <bgColor indexed="64"/>
      </patternFill>
    </fill>
    <fill>
      <patternFill patternType="solid">
        <fgColor rgb="FFE0DCD8"/>
        <bgColor indexed="64"/>
      </patternFill>
    </fill>
    <fill>
      <patternFill patternType="solid">
        <fgColor rgb="FFE0DCD8"/>
        <bgColor rgb="FF000000"/>
      </patternFill>
    </fill>
    <fill>
      <patternFill patternType="solid">
        <fgColor rgb="FFFCEABF"/>
        <bgColor rgb="FF000000"/>
      </patternFill>
    </fill>
    <fill>
      <patternFill patternType="solid">
        <fgColor rgb="FFBFDDF1"/>
        <bgColor rgb="FF000000"/>
      </patternFill>
    </fill>
    <fill>
      <patternFill patternType="solid">
        <fgColor rgb="FFBDD7EE"/>
        <bgColor rgb="FF000000"/>
      </patternFill>
    </fill>
    <fill>
      <patternFill patternType="solid">
        <fgColor rgb="FFFE4819"/>
        <bgColor indexed="64"/>
      </patternFill>
    </fill>
    <fill>
      <patternFill patternType="solid">
        <fgColor rgb="FFFCEABF"/>
        <bgColor indexed="64"/>
      </patternFill>
    </fill>
    <fill>
      <patternFill patternType="solid">
        <fgColor rgb="FFBFDDF1"/>
        <bgColor indexed="64"/>
      </patternFill>
    </fill>
    <fill>
      <patternFill patternType="solid">
        <fgColor rgb="FFFF0000"/>
        <bgColor indexed="64"/>
      </patternFill>
    </fill>
    <fill>
      <patternFill patternType="solid">
        <fgColor rgb="FFFFFFFF"/>
        <bgColor rgb="FF000000"/>
      </patternFill>
    </fill>
    <fill>
      <patternFill patternType="solid">
        <fgColor rgb="FF003479"/>
        <bgColor rgb="FF000000"/>
      </patternFill>
    </fill>
    <fill>
      <patternFill patternType="solid">
        <fgColor theme="4" tint="0.59999389629810485"/>
        <bgColor indexed="64"/>
      </patternFill>
    </fill>
    <fill>
      <patternFill patternType="solid">
        <fgColor theme="2"/>
        <bgColor indexed="64"/>
      </patternFill>
    </fill>
    <fill>
      <patternFill patternType="solid">
        <fgColor indexed="9"/>
        <bgColor indexed="64"/>
      </patternFill>
    </fill>
    <fill>
      <patternFill patternType="solid">
        <fgColor indexed="65"/>
        <bgColor indexed="64"/>
      </patternFill>
    </fill>
    <fill>
      <patternFill patternType="solid">
        <fgColor rgb="FF1F497D"/>
        <bgColor indexed="64"/>
      </patternFill>
    </fill>
    <fill>
      <patternFill patternType="solid">
        <fgColor rgb="FFE0DCD8"/>
        <bgColor rgb="FFFF0000"/>
      </patternFill>
    </fill>
    <fill>
      <patternFill patternType="solid">
        <fgColor indexed="65"/>
        <bgColor rgb="FFFF0000"/>
      </patternFill>
    </fill>
    <fill>
      <patternFill patternType="solid">
        <fgColor rgb="FFFCEABF"/>
        <bgColor rgb="FFFF0000"/>
      </patternFill>
    </fill>
    <fill>
      <patternFill patternType="solid">
        <fgColor rgb="FFBFDDF1"/>
        <bgColor rgb="FFFF0000"/>
      </patternFill>
    </fill>
  </fills>
  <borders count="233">
    <border>
      <left/>
      <right/>
      <top/>
      <bottom/>
      <diagonal/>
    </border>
    <border>
      <left style="medium">
        <color rgb="FF857362"/>
      </left>
      <right style="thin">
        <color rgb="FF857362"/>
      </right>
      <top style="medium">
        <color rgb="FF857362"/>
      </top>
      <bottom/>
      <diagonal/>
    </border>
    <border>
      <left style="thin">
        <color rgb="FF857362"/>
      </left>
      <right style="thin">
        <color rgb="FF857362"/>
      </right>
      <top style="medium">
        <color rgb="FF857362"/>
      </top>
      <bottom/>
      <diagonal/>
    </border>
    <border>
      <left style="thin">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diagonal/>
    </border>
    <border>
      <left style="medium">
        <color rgb="FF857362"/>
      </left>
      <right/>
      <top style="medium">
        <color rgb="FF857362"/>
      </top>
      <bottom style="thin">
        <color rgb="FF857362"/>
      </bottom>
      <diagonal/>
    </border>
    <border>
      <left/>
      <right style="medium">
        <color rgb="FF857362"/>
      </right>
      <top style="medium">
        <color rgb="FF857362"/>
      </top>
      <bottom style="thin">
        <color rgb="FF857362"/>
      </bottom>
      <diagonal/>
    </border>
    <border>
      <left/>
      <right/>
      <top style="medium">
        <color rgb="FF857362"/>
      </top>
      <bottom style="thin">
        <color rgb="FF857362"/>
      </bottom>
      <diagonal/>
    </border>
    <border>
      <left style="medium">
        <color rgb="FF857362"/>
      </left>
      <right style="medium">
        <color rgb="FF857362"/>
      </right>
      <top style="medium">
        <color rgb="FF857362"/>
      </top>
      <bottom/>
      <diagonal/>
    </border>
    <border>
      <left style="medium">
        <color rgb="FF857362"/>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style="medium">
        <color rgb="FF857362"/>
      </top>
      <bottom style="medium">
        <color rgb="FF857362"/>
      </bottom>
      <diagonal/>
    </border>
    <border>
      <left/>
      <right style="medium">
        <color rgb="FF857362"/>
      </right>
      <top style="medium">
        <color rgb="FF857362"/>
      </top>
      <bottom style="medium">
        <color rgb="FF857362"/>
      </bottom>
      <diagonal/>
    </border>
    <border>
      <left/>
      <right/>
      <top style="medium">
        <color rgb="FF857362"/>
      </top>
      <bottom style="medium">
        <color rgb="FF857362"/>
      </bottom>
      <diagonal/>
    </border>
    <border>
      <left style="medium">
        <color rgb="FF857362"/>
      </left>
      <right style="thin">
        <color rgb="FF857362"/>
      </right>
      <top/>
      <bottom style="medium">
        <color rgb="FF857362"/>
      </bottom>
      <diagonal/>
    </border>
    <border>
      <left style="thin">
        <color rgb="FF857362"/>
      </left>
      <right style="thin">
        <color rgb="FF857362"/>
      </right>
      <top/>
      <bottom style="medium">
        <color rgb="FF857362"/>
      </bottom>
      <diagonal/>
    </border>
    <border>
      <left style="thin">
        <color rgb="FF857362"/>
      </left>
      <right style="medium">
        <color rgb="FF857362"/>
      </right>
      <top/>
      <bottom style="medium">
        <color rgb="FF857362"/>
      </bottom>
      <diagonal/>
    </border>
    <border>
      <left style="medium">
        <color rgb="FF857362"/>
      </left>
      <right style="thin">
        <color rgb="FF857362"/>
      </right>
      <top style="thin">
        <color rgb="FF857362"/>
      </top>
      <bottom style="medium">
        <color rgb="FF857362"/>
      </bottom>
      <diagonal/>
    </border>
    <border>
      <left/>
      <right style="medium">
        <color rgb="FF857362"/>
      </right>
      <top style="thin">
        <color rgb="FF857362"/>
      </top>
      <bottom style="medium">
        <color rgb="FF857362"/>
      </bottom>
      <diagonal/>
    </border>
    <border>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style="medium">
        <color rgb="FF857362"/>
      </left>
      <right style="medium">
        <color rgb="FF857362"/>
      </right>
      <top/>
      <bottom style="medium">
        <color rgb="FF857362"/>
      </bottom>
      <diagonal/>
    </border>
    <border>
      <left style="thin">
        <color rgb="FF857362"/>
      </left>
      <right/>
      <top/>
      <bottom style="medium">
        <color rgb="FF857362"/>
      </bottom>
      <diagonal/>
    </border>
    <border>
      <left style="medium">
        <color rgb="FF857362"/>
      </left>
      <right/>
      <top style="medium">
        <color rgb="FF857362"/>
      </top>
      <bottom/>
      <diagonal/>
    </border>
    <border>
      <left style="medium">
        <color rgb="FF857362"/>
      </left>
      <right style="thin">
        <color rgb="FF857362"/>
      </right>
      <top style="medium">
        <color rgb="FF857362"/>
      </top>
      <bottom style="thin">
        <color rgb="FF857362"/>
      </bottom>
      <diagonal/>
    </border>
    <border>
      <left style="thin">
        <color rgb="FF857362"/>
      </left>
      <right style="thin">
        <color rgb="FF857362"/>
      </right>
      <top style="medium">
        <color rgb="FF857362"/>
      </top>
      <bottom style="thin">
        <color rgb="FF857362"/>
      </bottom>
      <diagonal/>
    </border>
    <border>
      <left style="thin">
        <color rgb="FF857362"/>
      </left>
      <right style="medium">
        <color rgb="FF857362"/>
      </right>
      <top style="medium">
        <color rgb="FF857362"/>
      </top>
      <bottom style="thin">
        <color rgb="FF857362"/>
      </bottom>
      <diagonal/>
    </border>
    <border>
      <left/>
      <right style="thin">
        <color rgb="FF857362"/>
      </right>
      <top style="medium">
        <color rgb="FF857362"/>
      </top>
      <bottom style="thin">
        <color rgb="FF857362"/>
      </bottom>
      <diagonal/>
    </border>
    <border>
      <left style="thin">
        <color rgb="FF857362"/>
      </left>
      <right/>
      <top style="medium">
        <color rgb="FF857362"/>
      </top>
      <bottom style="thin">
        <color rgb="FF857362"/>
      </bottom>
      <diagonal/>
    </border>
    <border>
      <left style="medium">
        <color rgb="FF857362"/>
      </left>
      <right style="medium">
        <color rgb="FF857362"/>
      </right>
      <top style="medium">
        <color rgb="FF857362"/>
      </top>
      <bottom style="thin">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right style="medium">
        <color rgb="FF857362"/>
      </right>
      <top style="thin">
        <color rgb="FF857362"/>
      </top>
      <bottom style="thin">
        <color rgb="FF857362"/>
      </bottom>
      <diagonal/>
    </border>
    <border>
      <left/>
      <right style="thin">
        <color rgb="FF857362"/>
      </right>
      <top style="thin">
        <color rgb="FF857362"/>
      </top>
      <bottom style="thin">
        <color rgb="FF857362"/>
      </bottom>
      <diagonal/>
    </border>
    <border>
      <left style="thin">
        <color rgb="FF857362"/>
      </left>
      <right/>
      <top style="thin">
        <color rgb="FF857362"/>
      </top>
      <bottom style="thin">
        <color rgb="FF857362"/>
      </bottom>
      <diagonal/>
    </border>
    <border>
      <left style="medium">
        <color rgb="FF857362"/>
      </left>
      <right style="medium">
        <color rgb="FF857362"/>
      </right>
      <top style="thin">
        <color rgb="FF857362"/>
      </top>
      <bottom style="thin">
        <color rgb="FF857362"/>
      </bottom>
      <diagonal/>
    </border>
    <border>
      <left/>
      <right/>
      <top style="thin">
        <color rgb="FF857362"/>
      </top>
      <bottom style="thin">
        <color rgb="FF857362"/>
      </bottom>
      <diagonal/>
    </border>
    <border>
      <left style="thin">
        <color rgb="FF857362"/>
      </left>
      <right/>
      <top style="thin">
        <color rgb="FF857362"/>
      </top>
      <bottom style="medium">
        <color rgb="FF857362"/>
      </bottom>
      <diagonal/>
    </border>
    <border>
      <left style="medium">
        <color rgb="FF857362"/>
      </left>
      <right style="medium">
        <color rgb="FF857362"/>
      </right>
      <top style="thin">
        <color rgb="FF857362"/>
      </top>
      <bottom style="medium">
        <color rgb="FF857362"/>
      </bottom>
      <diagonal/>
    </border>
    <border>
      <left style="medium">
        <color rgb="FF857362"/>
      </left>
      <right/>
      <top style="thin">
        <color rgb="FF857362"/>
      </top>
      <bottom style="thin">
        <color rgb="FF857362"/>
      </bottom>
      <diagonal/>
    </border>
    <border>
      <left style="medium">
        <color rgb="FF857362"/>
      </left>
      <right style="medium">
        <color rgb="FF757171"/>
      </right>
      <top style="medium">
        <color rgb="FF757171"/>
      </top>
      <bottom style="thin">
        <color rgb="FF757171"/>
      </bottom>
      <diagonal/>
    </border>
    <border>
      <left style="medium">
        <color rgb="FF757171"/>
      </left>
      <right style="medium">
        <color rgb="FF857362"/>
      </right>
      <top style="medium">
        <color rgb="FF757171"/>
      </top>
      <bottom style="thin">
        <color rgb="FF757171"/>
      </bottom>
      <diagonal/>
    </border>
    <border>
      <left style="medium">
        <color rgb="FF857362"/>
      </left>
      <right style="medium">
        <color rgb="FF757171"/>
      </right>
      <top style="thin">
        <color rgb="FF757171"/>
      </top>
      <bottom style="thin">
        <color rgb="FF757171"/>
      </bottom>
      <diagonal/>
    </border>
    <border>
      <left style="medium">
        <color rgb="FF857362"/>
      </left>
      <right style="medium">
        <color rgb="FF857362"/>
      </right>
      <top/>
      <bottom style="thin">
        <color rgb="FF857362"/>
      </bottom>
      <diagonal/>
    </border>
    <border>
      <left style="medium">
        <color rgb="FF857362"/>
      </left>
      <right style="medium">
        <color rgb="FF757171"/>
      </right>
      <top style="thin">
        <color rgb="FF757171"/>
      </top>
      <bottom style="medium">
        <color rgb="FF757171"/>
      </bottom>
      <diagonal/>
    </border>
    <border>
      <left style="thin">
        <color rgb="FF857362"/>
      </left>
      <right style="thin">
        <color rgb="FF857362"/>
      </right>
      <top/>
      <bottom style="thin">
        <color rgb="FF857362"/>
      </bottom>
      <diagonal/>
    </border>
    <border>
      <left style="medium">
        <color rgb="FF857362"/>
      </left>
      <right style="medium">
        <color rgb="FF757171"/>
      </right>
      <top style="medium">
        <color rgb="FF857362"/>
      </top>
      <bottom style="thin">
        <color rgb="FF857362"/>
      </bottom>
      <diagonal/>
    </border>
    <border>
      <left style="medium">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style="thin">
        <color rgb="FF857362"/>
      </right>
      <top style="thin">
        <color rgb="FF857362"/>
      </top>
      <bottom/>
      <diagonal/>
    </border>
    <border>
      <left/>
      <right style="medium">
        <color rgb="FF857362"/>
      </right>
      <top style="thin">
        <color rgb="FF857362"/>
      </top>
      <bottom/>
      <diagonal/>
    </border>
    <border>
      <left style="thin">
        <color rgb="FF857362"/>
      </left>
      <right/>
      <top style="thin">
        <color rgb="FF857362"/>
      </top>
      <bottom/>
      <diagonal/>
    </border>
    <border>
      <left style="medium">
        <color rgb="FF857362"/>
      </left>
      <right style="medium">
        <color rgb="FF757171"/>
      </right>
      <top style="thin">
        <color rgb="FF857362"/>
      </top>
      <bottom style="medium">
        <color rgb="FF857362"/>
      </bottom>
      <diagonal/>
    </border>
    <border>
      <left style="medium">
        <color rgb="FF757171"/>
      </left>
      <right style="medium">
        <color rgb="FF857362"/>
      </right>
      <top style="thin">
        <color rgb="FF757171"/>
      </top>
      <bottom style="medium">
        <color rgb="FF757171"/>
      </bottom>
      <diagonal/>
    </border>
    <border>
      <left style="medium">
        <color rgb="FF857362"/>
      </left>
      <right style="medium">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medium">
        <color rgb="FF757171"/>
      </left>
      <right style="medium">
        <color rgb="FF757171"/>
      </right>
      <top style="medium">
        <color rgb="FF857362"/>
      </top>
      <bottom style="medium">
        <color rgb="FF857362"/>
      </bottom>
      <diagonal/>
    </border>
    <border>
      <left style="medium">
        <color theme="2" tint="-0.499984740745262"/>
      </left>
      <right style="thin">
        <color theme="2" tint="-0.499984740745262"/>
      </right>
      <top style="medium">
        <color theme="2" tint="-0.499984740745262"/>
      </top>
      <bottom/>
      <diagonal/>
    </border>
    <border>
      <left style="thin">
        <color theme="2" tint="-0.499984740745262"/>
      </left>
      <right/>
      <top style="medium">
        <color theme="2" tint="-0.499984740745262"/>
      </top>
      <bottom style="medium">
        <color theme="2" tint="-0.499984740745262"/>
      </bottom>
      <diagonal/>
    </border>
    <border>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style="medium">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top style="medium">
        <color theme="2" tint="-0.499984740745262"/>
      </top>
      <bottom style="thin">
        <color theme="2" tint="-0.499984740745262"/>
      </bottom>
      <diagonal/>
    </border>
    <border>
      <left/>
      <right/>
      <top style="medium">
        <color theme="2" tint="-0.499984740745262"/>
      </top>
      <bottom style="thin">
        <color theme="2" tint="-0.499984740745262"/>
      </bottom>
      <diagonal/>
    </border>
    <border>
      <left/>
      <right style="medium">
        <color theme="2" tint="-0.499984740745262"/>
      </right>
      <top style="medium">
        <color theme="2" tint="-0.499984740745262"/>
      </top>
      <bottom style="thin">
        <color theme="2" tint="-0.499984740745262"/>
      </bottom>
      <diagonal/>
    </border>
    <border>
      <left style="medium">
        <color theme="2" tint="-0.499984740745262"/>
      </left>
      <right style="thin">
        <color theme="2" tint="-0.499984740745262"/>
      </right>
      <top/>
      <bottom style="thin">
        <color theme="2" tint="-0.499984740745262"/>
      </bottom>
      <diagonal/>
    </border>
    <border>
      <left style="thin">
        <color theme="2" tint="-0.499984740745262"/>
      </left>
      <right/>
      <top style="thin">
        <color theme="2" tint="-0.499984740745262"/>
      </top>
      <bottom style="thin">
        <color theme="2" tint="-0.499984740745262"/>
      </bottom>
      <diagonal/>
    </border>
    <border>
      <left/>
      <right/>
      <top style="thin">
        <color theme="2" tint="-0.499984740745262"/>
      </top>
      <bottom style="thin">
        <color theme="2" tint="-0.499984740745262"/>
      </bottom>
      <diagonal/>
    </border>
    <border>
      <left/>
      <right style="medium">
        <color theme="2" tint="-0.499984740745262"/>
      </right>
      <top style="thin">
        <color theme="2" tint="-0.499984740745262"/>
      </top>
      <bottom style="thin">
        <color theme="2" tint="-0.499984740745262"/>
      </bottom>
      <diagonal/>
    </border>
    <border>
      <left style="medium">
        <color theme="2" tint="-0.499984740745262"/>
      </left>
      <right style="thin">
        <color theme="2" tint="-0.499984740745262"/>
      </right>
      <top style="thin">
        <color theme="2" tint="-0.499984740745262"/>
      </top>
      <bottom style="thin">
        <color theme="2" tint="-0.499984740745262"/>
      </bottom>
      <diagonal/>
    </border>
    <border>
      <left style="medium">
        <color theme="2" tint="-0.499984740745262"/>
      </left>
      <right/>
      <top style="medium">
        <color theme="2" tint="-0.499984740745262"/>
      </top>
      <bottom style="medium">
        <color theme="2" tint="-0.499984740745262"/>
      </bottom>
      <diagonal/>
    </border>
    <border>
      <left/>
      <right style="thin">
        <color theme="2" tint="-0.499984740745262"/>
      </right>
      <top style="medium">
        <color theme="2" tint="-0.499984740745262"/>
      </top>
      <bottom style="medium">
        <color theme="2" tint="-0.499984740745262"/>
      </bottom>
      <diagonal/>
    </border>
    <border>
      <left/>
      <right style="thin">
        <color theme="2" tint="-0.499984740745262"/>
      </right>
      <top style="medium">
        <color theme="2" tint="-0.499984740745262"/>
      </top>
      <bottom style="thin">
        <color theme="2" tint="-0.499984740745262"/>
      </bottom>
      <diagonal/>
    </border>
    <border>
      <left style="thin">
        <color theme="2" tint="-0.499984740745262"/>
      </left>
      <right style="thin">
        <color theme="2" tint="-0.499984740745262"/>
      </right>
      <top style="medium">
        <color theme="2" tint="-0.499984740745262"/>
      </top>
      <bottom style="thin">
        <color theme="2" tint="-0.499984740745262"/>
      </bottom>
      <diagonal/>
    </border>
    <border>
      <left style="thin">
        <color theme="2" tint="-0.499984740745262"/>
      </left>
      <right style="medium">
        <color theme="2" tint="-0.499984740745262"/>
      </right>
      <top style="medium">
        <color theme="2" tint="-0.499984740745262"/>
      </top>
      <bottom style="thin">
        <color theme="2" tint="-0.499984740745262"/>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rgb="FF857362"/>
      </top>
      <bottom/>
      <diagonal/>
    </border>
    <border>
      <left/>
      <right style="thin">
        <color theme="2" tint="-0.499984740745262"/>
      </right>
      <top style="thin">
        <color theme="2" tint="-0.499984740745262"/>
      </top>
      <bottom style="medium">
        <color theme="2" tint="-0.499984740745262"/>
      </bottom>
      <diagonal/>
    </border>
    <border>
      <left style="thin">
        <color theme="2" tint="-0.499984740745262"/>
      </left>
      <right style="thin">
        <color theme="2" tint="-0.499984740745262"/>
      </right>
      <top style="thin">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medium">
        <color theme="2" tint="-0.499984740745262"/>
      </bottom>
      <diagonal/>
    </border>
    <border>
      <left style="medium">
        <color theme="2" tint="-0.499984740745262"/>
      </left>
      <right style="thin">
        <color theme="2" tint="-0.499984740745262"/>
      </right>
      <top style="thin">
        <color theme="2" tint="-0.499984740745262"/>
      </top>
      <bottom style="medium">
        <color theme="2" tint="-0.499984740745262"/>
      </bottom>
      <diagonal/>
    </border>
    <border>
      <left/>
      <right/>
      <top/>
      <bottom style="medium">
        <color rgb="FF857362"/>
      </bottom>
      <diagonal/>
    </border>
    <border>
      <left style="thin">
        <color indexed="64"/>
      </left>
      <right style="thin">
        <color indexed="64"/>
      </right>
      <top style="thin">
        <color indexed="64"/>
      </top>
      <bottom style="thin">
        <color indexed="64"/>
      </bottom>
      <diagonal/>
    </border>
    <border>
      <left style="thin">
        <color rgb="FF857362"/>
      </left>
      <right/>
      <top style="medium">
        <color rgb="FF857362"/>
      </top>
      <bottom/>
      <diagonal/>
    </border>
    <border>
      <left style="thin">
        <color rgb="FF857362"/>
      </left>
      <right/>
      <top style="medium">
        <color rgb="FF857362"/>
      </top>
      <bottom style="medium">
        <color rgb="FF857362"/>
      </bottom>
      <diagonal/>
    </border>
    <border>
      <left style="thin">
        <color rgb="FF857362"/>
      </left>
      <right style="medium">
        <color rgb="FF757171"/>
      </right>
      <top style="medium">
        <color rgb="FF857362"/>
      </top>
      <bottom style="medium">
        <color rgb="FF857362"/>
      </bottom>
      <diagonal/>
    </border>
    <border>
      <left style="medium">
        <color rgb="FF757171"/>
      </left>
      <right style="thin">
        <color rgb="FF757171"/>
      </right>
      <top style="medium">
        <color rgb="FF757171"/>
      </top>
      <bottom/>
      <diagonal/>
    </border>
    <border>
      <left style="thin">
        <color rgb="FF757171"/>
      </left>
      <right/>
      <top style="medium">
        <color rgb="FF757171"/>
      </top>
      <bottom style="medium">
        <color rgb="FF757171"/>
      </bottom>
      <diagonal/>
    </border>
    <border>
      <left/>
      <right/>
      <top style="medium">
        <color rgb="FF757171"/>
      </top>
      <bottom style="medium">
        <color rgb="FF757171"/>
      </bottom>
      <diagonal/>
    </border>
    <border>
      <left/>
      <right style="thin">
        <color rgb="FF757171"/>
      </right>
      <top style="medium">
        <color rgb="FF757171"/>
      </top>
      <bottom style="medium">
        <color rgb="FF757171"/>
      </bottom>
      <diagonal/>
    </border>
    <border>
      <left style="medium">
        <color rgb="FF757171"/>
      </left>
      <right style="thin">
        <color rgb="FF757171"/>
      </right>
      <top style="medium">
        <color rgb="FF757171"/>
      </top>
      <bottom style="thin">
        <color rgb="FF757171"/>
      </bottom>
      <diagonal/>
    </border>
    <border>
      <left style="thin">
        <color rgb="FF757171"/>
      </left>
      <right/>
      <top style="medium">
        <color rgb="FF757171"/>
      </top>
      <bottom style="thin">
        <color rgb="FF757171"/>
      </bottom>
      <diagonal/>
    </border>
    <border>
      <left/>
      <right/>
      <top style="medium">
        <color rgb="FF757171"/>
      </top>
      <bottom style="thin">
        <color rgb="FF757171"/>
      </bottom>
      <diagonal/>
    </border>
    <border>
      <left/>
      <right style="thin">
        <color rgb="FF757171"/>
      </right>
      <top style="medium">
        <color rgb="FF757171"/>
      </top>
      <bottom style="thin">
        <color rgb="FF757171"/>
      </bottom>
      <diagonal/>
    </border>
    <border>
      <left style="medium">
        <color rgb="FF757171"/>
      </left>
      <right style="thin">
        <color rgb="FF757171"/>
      </right>
      <top/>
      <bottom style="thin">
        <color rgb="FF757171"/>
      </bottom>
      <diagonal/>
    </border>
    <border>
      <left style="thin">
        <color rgb="FF757171"/>
      </left>
      <right/>
      <top style="thin">
        <color rgb="FF757171"/>
      </top>
      <bottom style="thin">
        <color rgb="FF757171"/>
      </bottom>
      <diagonal/>
    </border>
    <border>
      <left/>
      <right/>
      <top style="thin">
        <color rgb="FF757171"/>
      </top>
      <bottom style="thin">
        <color rgb="FF757171"/>
      </bottom>
      <diagonal/>
    </border>
    <border>
      <left/>
      <right style="thin">
        <color rgb="FF757171"/>
      </right>
      <top style="thin">
        <color rgb="FF757171"/>
      </top>
      <bottom style="thin">
        <color rgb="FF757171"/>
      </bottom>
      <diagonal/>
    </border>
    <border>
      <left style="medium">
        <color rgb="FF757171"/>
      </left>
      <right style="thin">
        <color rgb="FF757171"/>
      </right>
      <top style="thin">
        <color rgb="FF757171"/>
      </top>
      <bottom style="thin">
        <color rgb="FF757171"/>
      </bottom>
      <diagonal/>
    </border>
    <border>
      <left style="medium">
        <color rgb="FF757171"/>
      </left>
      <right style="thin">
        <color rgb="FF757171"/>
      </right>
      <top style="thin">
        <color rgb="FF757171"/>
      </top>
      <bottom style="medium">
        <color rgb="FF757171"/>
      </bottom>
      <diagonal/>
    </border>
    <border>
      <left style="medium">
        <color rgb="FF857362"/>
      </left>
      <right style="thin">
        <color rgb="FF857362"/>
      </right>
      <top/>
      <bottom/>
      <diagonal/>
    </border>
    <border>
      <left style="thin">
        <color rgb="FF857362"/>
      </left>
      <right style="thin">
        <color rgb="FF857362"/>
      </right>
      <top/>
      <bottom/>
      <diagonal/>
    </border>
    <border>
      <left style="thin">
        <color rgb="FF857362"/>
      </left>
      <right style="medium">
        <color rgb="FF857362"/>
      </right>
      <top/>
      <bottom/>
      <diagonal/>
    </border>
    <border>
      <left style="medium">
        <color rgb="FF857362"/>
      </left>
      <right style="medium">
        <color rgb="FF857362"/>
      </right>
      <top/>
      <bottom/>
      <diagonal/>
    </border>
    <border>
      <left style="medium">
        <color rgb="FF857362"/>
      </left>
      <right/>
      <top/>
      <bottom style="medium">
        <color rgb="FF857362"/>
      </bottom>
      <diagonal/>
    </border>
    <border>
      <left style="medium">
        <color rgb="FF857362"/>
      </left>
      <right/>
      <top/>
      <bottom style="thin">
        <color rgb="FF857362"/>
      </bottom>
      <diagonal/>
    </border>
    <border>
      <left style="thin">
        <color rgb="FF857362"/>
      </left>
      <right style="medium">
        <color rgb="FF857362"/>
      </right>
      <top/>
      <bottom style="thin">
        <color rgb="FF857362"/>
      </bottom>
      <diagonal/>
    </border>
    <border>
      <left/>
      <right style="thin">
        <color rgb="FF857362"/>
      </right>
      <top/>
      <bottom style="thin">
        <color rgb="FF857362"/>
      </bottom>
      <diagonal/>
    </border>
    <border>
      <left/>
      <right/>
      <top/>
      <bottom style="thin">
        <color rgb="FF857362"/>
      </bottom>
      <diagonal/>
    </border>
    <border>
      <left style="medium">
        <color rgb="FF857362"/>
      </left>
      <right/>
      <top style="thin">
        <color rgb="FF857362"/>
      </top>
      <bottom/>
      <diagonal/>
    </border>
    <border>
      <left style="thin">
        <color rgb="FF857362"/>
      </left>
      <right style="medium">
        <color rgb="FF857362"/>
      </right>
      <top style="thin">
        <color rgb="FF857362"/>
      </top>
      <bottom/>
      <diagonal/>
    </border>
    <border>
      <left/>
      <right/>
      <top style="thin">
        <color rgb="FF857362"/>
      </top>
      <bottom/>
      <diagonal/>
    </border>
    <border>
      <left style="medium">
        <color rgb="FF857362"/>
      </left>
      <right/>
      <top style="thin">
        <color rgb="FF857362"/>
      </top>
      <bottom style="medium">
        <color rgb="FF857362"/>
      </bottom>
      <diagonal/>
    </border>
    <border>
      <left/>
      <right/>
      <top style="thin">
        <color rgb="FF857362"/>
      </top>
      <bottom style="medium">
        <color rgb="FF857362"/>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rgb="FF857362"/>
      </right>
      <top/>
      <bottom style="medium">
        <color rgb="FF857362"/>
      </bottom>
      <diagonal/>
    </border>
    <border>
      <left style="thin">
        <color indexed="64"/>
      </left>
      <right/>
      <top style="thin">
        <color indexed="64"/>
      </top>
      <bottom style="thin">
        <color indexed="64"/>
      </bottom>
      <diagonal/>
    </border>
    <border>
      <left style="thin">
        <color indexed="64"/>
      </left>
      <right style="medium">
        <color rgb="FF857362"/>
      </right>
      <top style="medium">
        <color rgb="FF857362"/>
      </top>
      <bottom/>
      <diagonal/>
    </border>
    <border>
      <left style="thin">
        <color indexed="64"/>
      </left>
      <right style="medium">
        <color rgb="FF857362"/>
      </right>
      <top/>
      <bottom/>
      <diagonal/>
    </border>
    <border>
      <left style="thin">
        <color indexed="64"/>
      </left>
      <right style="medium">
        <color rgb="FF857362"/>
      </right>
      <top/>
      <bottom style="medium">
        <color rgb="FF857362"/>
      </bottom>
      <diagonal/>
    </border>
    <border>
      <left/>
      <right/>
      <top/>
      <bottom style="thin">
        <color indexed="64"/>
      </bottom>
      <diagonal/>
    </border>
    <border>
      <left style="medium">
        <color rgb="FF857362"/>
      </left>
      <right style="medium">
        <color rgb="FF857362"/>
      </right>
      <top style="thin">
        <color rgb="FF857362"/>
      </top>
      <bottom/>
      <diagonal/>
    </border>
    <border>
      <left/>
      <right style="medium">
        <color rgb="FF857362"/>
      </right>
      <top style="medium">
        <color rgb="FF857362"/>
      </top>
      <bottom/>
      <diagonal/>
    </border>
    <border>
      <left style="thin">
        <color indexed="64"/>
      </left>
      <right/>
      <top/>
      <bottom/>
      <diagonal/>
    </border>
    <border>
      <left style="medium">
        <color rgb="FF857362"/>
      </left>
      <right/>
      <top/>
      <bottom/>
      <diagonal/>
    </border>
    <border>
      <left/>
      <right style="medium">
        <color rgb="FF857362"/>
      </right>
      <top/>
      <bottom/>
      <diagonal/>
    </border>
    <border>
      <left style="thin">
        <color rgb="FF857362"/>
      </left>
      <right/>
      <top/>
      <bottom style="thin">
        <color rgb="FF857362"/>
      </bottom>
      <diagonal/>
    </border>
    <border>
      <left style="medium">
        <color rgb="FF857362"/>
      </left>
      <right style="thin">
        <color rgb="FF857362"/>
      </right>
      <top style="thin">
        <color rgb="FF857362"/>
      </top>
      <bottom style="thin">
        <color indexed="64"/>
      </bottom>
      <diagonal/>
    </border>
    <border>
      <left style="medium">
        <color rgb="FF857362"/>
      </left>
      <right style="thin">
        <color rgb="FF857362"/>
      </right>
      <top style="thin">
        <color indexed="64"/>
      </top>
      <bottom style="medium">
        <color rgb="FF857362"/>
      </bottom>
      <diagonal/>
    </border>
    <border>
      <left style="thin">
        <color rgb="FF857362"/>
      </left>
      <right/>
      <top/>
      <bottom/>
      <diagonal/>
    </border>
    <border>
      <left style="medium">
        <color rgb="FF857362"/>
      </left>
      <right/>
      <top style="medium">
        <color theme="7" tint="-0.499984740745262"/>
      </top>
      <bottom style="medium">
        <color rgb="FF857362"/>
      </bottom>
      <diagonal/>
    </border>
    <border>
      <left/>
      <right style="medium">
        <color theme="7" tint="-0.499984740745262"/>
      </right>
      <top style="medium">
        <color theme="7" tint="-0.499984740745262"/>
      </top>
      <bottom style="medium">
        <color rgb="FF857362"/>
      </bottom>
      <diagonal/>
    </border>
    <border>
      <left/>
      <right/>
      <top style="medium">
        <color theme="7" tint="-0.499984740745262"/>
      </top>
      <bottom style="thin">
        <color theme="7" tint="-0.499984740745262"/>
      </bottom>
      <diagonal/>
    </border>
    <border>
      <left/>
      <right/>
      <top style="medium">
        <color theme="7" tint="-0.499984740745262"/>
      </top>
      <bottom style="medium">
        <color rgb="FF857362"/>
      </bottom>
      <diagonal/>
    </border>
    <border>
      <left style="medium">
        <color theme="7" tint="-0.499984740745262"/>
      </left>
      <right style="thin">
        <color indexed="64"/>
      </right>
      <top style="thin">
        <color theme="7" tint="-0.499984740745262"/>
      </top>
      <bottom style="thin">
        <color theme="7" tint="-0.499984740745262"/>
      </bottom>
      <diagonal/>
    </border>
    <border>
      <left style="thin">
        <color indexed="64"/>
      </left>
      <right style="medium">
        <color theme="7" tint="-0.499984740745262"/>
      </right>
      <top style="thin">
        <color theme="7" tint="-0.499984740745262"/>
      </top>
      <bottom style="thin">
        <color theme="7" tint="-0.499984740745262"/>
      </bottom>
      <diagonal/>
    </border>
    <border>
      <left/>
      <right style="thin">
        <color indexed="64"/>
      </right>
      <top style="thin">
        <color theme="7" tint="-0.499984740745262"/>
      </top>
      <bottom style="thin">
        <color theme="7" tint="-0.499984740745262"/>
      </bottom>
      <diagonal/>
    </border>
    <border>
      <left style="thin">
        <color indexed="64"/>
      </left>
      <right/>
      <top/>
      <bottom style="thin">
        <color theme="7" tint="-0.499984740745262"/>
      </bottom>
      <diagonal/>
    </border>
    <border>
      <left/>
      <right/>
      <top/>
      <bottom style="thin">
        <color theme="7" tint="-0.499984740745262"/>
      </bottom>
      <diagonal/>
    </border>
    <border>
      <left style="thin">
        <color indexed="64"/>
      </left>
      <right/>
      <top style="thin">
        <color theme="7" tint="-0.499984740745262"/>
      </top>
      <bottom style="thin">
        <color theme="7" tint="-0.499984740745262"/>
      </bottom>
      <diagonal/>
    </border>
    <border>
      <left/>
      <right/>
      <top style="thin">
        <color theme="7" tint="-0.499984740745262"/>
      </top>
      <bottom style="thin">
        <color theme="7" tint="-0.499984740745262"/>
      </bottom>
      <diagonal/>
    </border>
    <border>
      <left style="medium">
        <color theme="7" tint="-0.499984740745262"/>
      </left>
      <right style="thin">
        <color indexed="64"/>
      </right>
      <top style="thin">
        <color theme="7" tint="-0.499984740745262"/>
      </top>
      <bottom style="medium">
        <color theme="7" tint="-0.499984740745262"/>
      </bottom>
      <diagonal/>
    </border>
    <border>
      <left style="thin">
        <color indexed="64"/>
      </left>
      <right style="medium">
        <color theme="7" tint="-0.499984740745262"/>
      </right>
      <top style="thin">
        <color theme="7" tint="-0.499984740745262"/>
      </top>
      <bottom style="medium">
        <color theme="7" tint="-0.499984740745262"/>
      </bottom>
      <diagonal/>
    </border>
    <border>
      <left/>
      <right style="thin">
        <color indexed="64"/>
      </right>
      <top style="thin">
        <color theme="7" tint="-0.499984740745262"/>
      </top>
      <bottom style="medium">
        <color theme="7" tint="-0.499984740745262"/>
      </bottom>
      <diagonal/>
    </border>
    <border>
      <left style="thin">
        <color indexed="64"/>
      </left>
      <right/>
      <top style="thin">
        <color theme="7" tint="-0.499984740745262"/>
      </top>
      <bottom style="medium">
        <color theme="7" tint="-0.499984740745262"/>
      </bottom>
      <diagonal/>
    </border>
    <border>
      <left/>
      <right/>
      <top style="thin">
        <color theme="7" tint="-0.499984740745262"/>
      </top>
      <bottom style="medium">
        <color theme="7" tint="-0.499984740745262"/>
      </bottom>
      <diagonal/>
    </border>
    <border>
      <left style="medium">
        <color indexed="64"/>
      </left>
      <right style="thin">
        <color rgb="FF857362"/>
      </right>
      <top style="medium">
        <color indexed="64"/>
      </top>
      <bottom style="thin">
        <color rgb="FF857362"/>
      </bottom>
      <diagonal/>
    </border>
    <border>
      <left style="thin">
        <color rgb="FF857362"/>
      </left>
      <right/>
      <top style="medium">
        <color indexed="64"/>
      </top>
      <bottom style="thin">
        <color rgb="FF857362"/>
      </bottom>
      <diagonal/>
    </border>
    <border>
      <left/>
      <right/>
      <top style="medium">
        <color indexed="64"/>
      </top>
      <bottom style="thin">
        <color rgb="FF857362"/>
      </bottom>
      <diagonal/>
    </border>
    <border>
      <left style="medium">
        <color indexed="64"/>
      </left>
      <right style="thin">
        <color rgb="FF857362"/>
      </right>
      <top style="thin">
        <color rgb="FF857362"/>
      </top>
      <bottom style="thin">
        <color rgb="FF857362"/>
      </bottom>
      <diagonal/>
    </border>
    <border>
      <left style="medium">
        <color indexed="64"/>
      </left>
      <right style="thin">
        <color rgb="FF857362"/>
      </right>
      <top style="thin">
        <color rgb="FF857362"/>
      </top>
      <bottom style="medium">
        <color indexed="64"/>
      </bottom>
      <diagonal/>
    </border>
    <border>
      <left style="thin">
        <color rgb="FF857362"/>
      </left>
      <right/>
      <top style="thin">
        <color rgb="FF857362"/>
      </top>
      <bottom style="medium">
        <color indexed="64"/>
      </bottom>
      <diagonal/>
    </border>
    <border>
      <left/>
      <right/>
      <top style="thin">
        <color rgb="FF857362"/>
      </top>
      <bottom style="medium">
        <color indexed="64"/>
      </bottom>
      <diagonal/>
    </border>
    <border>
      <left/>
      <right style="medium">
        <color rgb="FF857362"/>
      </right>
      <top/>
      <bottom style="thin">
        <color rgb="FF857362"/>
      </bottom>
      <diagonal/>
    </border>
    <border>
      <left style="medium">
        <color theme="2" tint="-0.499984740745262"/>
      </left>
      <right style="thin">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medium">
        <color theme="2" tint="-0.499984740745262"/>
      </top>
      <bottom style="medium">
        <color theme="2" tint="-0.499984740745262"/>
      </bottom>
      <diagonal/>
    </border>
    <border>
      <left style="thin">
        <color theme="2" tint="-0.499984740745262"/>
      </left>
      <right style="medium">
        <color theme="2" tint="-0.499984740745262"/>
      </right>
      <top style="thin">
        <color theme="2" tint="-0.499984740745262"/>
      </top>
      <bottom style="thin">
        <color theme="2" tint="-0.499984740745262"/>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rgb="FF857362"/>
      </left>
      <right/>
      <top style="thin">
        <color rgb="FF857362"/>
      </top>
      <bottom style="medium">
        <color theme="7" tint="-0.499984740745262"/>
      </bottom>
      <diagonal/>
    </border>
    <border>
      <left style="thin">
        <color rgb="FF857362"/>
      </left>
      <right style="medium">
        <color rgb="FF857362"/>
      </right>
      <top style="thin">
        <color rgb="FF857362"/>
      </top>
      <bottom style="medium">
        <color theme="7" tint="-0.499984740745262"/>
      </bottom>
      <diagonal/>
    </border>
    <border>
      <left style="medium">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thin">
        <color theme="7" tint="-0.499984740745262"/>
      </right>
      <top style="medium">
        <color theme="7" tint="-0.499984740745262"/>
      </top>
      <bottom style="thin">
        <color theme="7" tint="-0.499984740745262"/>
      </bottom>
      <diagonal/>
    </border>
    <border>
      <left style="thin">
        <color theme="7" tint="-0.499984740745262"/>
      </left>
      <right style="medium">
        <color theme="7" tint="-0.499984740745262"/>
      </right>
      <top style="medium">
        <color theme="7" tint="-0.499984740745262"/>
      </top>
      <bottom style="thin">
        <color theme="7" tint="-0.499984740745262"/>
      </bottom>
      <diagonal/>
    </border>
    <border>
      <left style="medium">
        <color theme="7" tint="-0.499984740745262"/>
      </left>
      <right style="thin">
        <color theme="7" tint="-0.499984740745262"/>
      </right>
      <top style="medium">
        <color theme="7" tint="-0.499984740745262"/>
      </top>
      <bottom style="thin">
        <color rgb="FF857362"/>
      </bottom>
      <diagonal/>
    </border>
    <border>
      <left style="thin">
        <color theme="7" tint="-0.499984740745262"/>
      </left>
      <right style="thin">
        <color theme="7" tint="-0.499984740745262"/>
      </right>
      <top style="medium">
        <color theme="7" tint="-0.499984740745262"/>
      </top>
      <bottom style="thin">
        <color rgb="FF857362"/>
      </bottom>
      <diagonal/>
    </border>
    <border>
      <left/>
      <right style="thin">
        <color theme="7" tint="-0.499984740745262"/>
      </right>
      <top style="medium">
        <color theme="7" tint="-0.499984740745262"/>
      </top>
      <bottom style="thin">
        <color rgb="FF857362"/>
      </bottom>
      <diagonal/>
    </border>
    <border>
      <left style="medium">
        <color rgb="FF857362"/>
      </left>
      <right style="thin">
        <color theme="7" tint="-0.499984740745262"/>
      </right>
      <top style="medium">
        <color theme="7" tint="-0.499984740745262"/>
      </top>
      <bottom/>
      <diagonal/>
    </border>
    <border>
      <left style="medium">
        <color theme="7" tint="-0.499984740745262"/>
      </left>
      <right style="medium">
        <color theme="7" tint="-0.499984740745262"/>
      </right>
      <top style="medium">
        <color theme="7" tint="-0.499984740745262"/>
      </top>
      <bottom style="thin">
        <color rgb="FF857362"/>
      </bottom>
      <diagonal/>
    </border>
    <border>
      <left style="medium">
        <color theme="7" tint="-0.499984740745262"/>
      </left>
      <right style="medium">
        <color theme="7" tint="-0.499984740745262"/>
      </right>
      <top style="medium">
        <color theme="7" tint="-0.499984740745262"/>
      </top>
      <bottom style="thin">
        <color theme="7" tint="-0.499984740745262"/>
      </bottom>
      <diagonal/>
    </border>
    <border>
      <left style="medium">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thin">
        <color theme="7" tint="-0.499984740745262"/>
      </right>
      <top style="thin">
        <color theme="7" tint="-0.499984740745262"/>
      </top>
      <bottom style="thin">
        <color theme="7" tint="-0.499984740745262"/>
      </bottom>
      <diagonal/>
    </border>
    <border>
      <left style="thin">
        <color theme="7" tint="-0.499984740745262"/>
      </left>
      <right style="medium">
        <color theme="7" tint="-0.499984740745262"/>
      </right>
      <top style="thin">
        <color theme="7" tint="-0.499984740745262"/>
      </top>
      <bottom style="thin">
        <color theme="7" tint="-0.499984740745262"/>
      </bottom>
      <diagonal/>
    </border>
    <border>
      <left style="medium">
        <color theme="7" tint="-0.499984740745262"/>
      </left>
      <right style="thin">
        <color theme="7" tint="-0.499984740745262"/>
      </right>
      <top style="thin">
        <color rgb="FF857362"/>
      </top>
      <bottom style="thin">
        <color rgb="FF857362"/>
      </bottom>
      <diagonal/>
    </border>
    <border>
      <left style="thin">
        <color theme="7" tint="-0.499984740745262"/>
      </left>
      <right style="thin">
        <color theme="7" tint="-0.499984740745262"/>
      </right>
      <top style="thin">
        <color rgb="FF857362"/>
      </top>
      <bottom style="thin">
        <color rgb="FF857362"/>
      </bottom>
      <diagonal/>
    </border>
    <border>
      <left/>
      <right style="thin">
        <color theme="7" tint="-0.499984740745262"/>
      </right>
      <top style="thin">
        <color rgb="FF857362"/>
      </top>
      <bottom style="thin">
        <color rgb="FF857362"/>
      </bottom>
      <diagonal/>
    </border>
    <border>
      <left style="medium">
        <color rgb="FF857362"/>
      </left>
      <right style="medium">
        <color theme="7" tint="-0.499984740745262"/>
      </right>
      <top style="thin">
        <color rgb="FF857362"/>
      </top>
      <bottom/>
      <diagonal/>
    </border>
    <border>
      <left style="medium">
        <color theme="7" tint="-0.499984740745262"/>
      </left>
      <right style="medium">
        <color theme="7" tint="-0.499984740745262"/>
      </right>
      <top style="thin">
        <color rgb="FF857362"/>
      </top>
      <bottom style="thin">
        <color rgb="FF857362"/>
      </bottom>
      <diagonal/>
    </border>
    <border>
      <left style="medium">
        <color theme="7" tint="-0.499984740745262"/>
      </left>
      <right style="medium">
        <color theme="7" tint="-0.499984740745262"/>
      </right>
      <top style="thin">
        <color theme="7" tint="-0.499984740745262"/>
      </top>
      <bottom style="thin">
        <color theme="7" tint="-0.499984740745262"/>
      </bottom>
      <diagonal/>
    </border>
    <border>
      <left style="medium">
        <color rgb="FF857362"/>
      </left>
      <right style="thin">
        <color theme="7" tint="-0.499984740745262"/>
      </right>
      <top style="thin">
        <color rgb="FF857362"/>
      </top>
      <bottom style="thin">
        <color rgb="FF857362"/>
      </bottom>
      <diagonal/>
    </border>
    <border>
      <left style="medium">
        <color rgb="FF857362"/>
      </left>
      <right style="medium">
        <color theme="7" tint="-0.499984740745262"/>
      </right>
      <top style="thin">
        <color rgb="FF857362"/>
      </top>
      <bottom style="thin">
        <color rgb="FF857362"/>
      </bottom>
      <diagonal/>
    </border>
    <border>
      <left style="medium">
        <color rgb="FF857362"/>
      </left>
      <right style="medium">
        <color theme="7" tint="-0.499984740745262"/>
      </right>
      <top/>
      <bottom/>
      <diagonal/>
    </border>
    <border>
      <left style="medium">
        <color rgb="FF857362"/>
      </left>
      <right style="medium">
        <color theme="7" tint="-0.499984740745262"/>
      </right>
      <top/>
      <bottom style="thin">
        <color rgb="FF857362"/>
      </bottom>
      <diagonal/>
    </border>
    <border>
      <left style="thin">
        <color theme="7" tint="-0.499984740745262"/>
      </left>
      <right style="thin">
        <color theme="7" tint="-0.499984740745262"/>
      </right>
      <top style="thin">
        <color theme="7" tint="-0.499984740745262"/>
      </top>
      <bottom/>
      <diagonal/>
    </border>
    <border>
      <left style="thin">
        <color theme="7" tint="-0.499984740745262"/>
      </left>
      <right style="medium">
        <color theme="7" tint="-0.499984740745262"/>
      </right>
      <top style="thin">
        <color theme="7" tint="-0.499984740745262"/>
      </top>
      <bottom/>
      <diagonal/>
    </border>
    <border>
      <left style="medium">
        <color theme="7" tint="-0.499984740745262"/>
      </left>
      <right style="medium">
        <color theme="7" tint="-0.499984740745262"/>
      </right>
      <top style="thin">
        <color rgb="FF857362"/>
      </top>
      <bottom/>
      <diagonal/>
    </border>
    <border>
      <left style="medium">
        <color theme="7" tint="-0.499984740745262"/>
      </left>
      <right style="thin">
        <color theme="7" tint="-0.499984740745262"/>
      </right>
      <top style="thin">
        <color rgb="FF857362"/>
      </top>
      <bottom/>
      <diagonal/>
    </border>
    <border>
      <left style="thin">
        <color theme="7" tint="-0.499984740745262"/>
      </left>
      <right style="thin">
        <color theme="7" tint="-0.499984740745262"/>
      </right>
      <top style="thin">
        <color rgb="FF857362"/>
      </top>
      <bottom/>
      <diagonal/>
    </border>
    <border>
      <left style="thin">
        <color theme="7" tint="-0.499984740745262"/>
      </left>
      <right style="medium">
        <color rgb="FF857362"/>
      </right>
      <top style="thin">
        <color rgb="FF857362"/>
      </top>
      <bottom style="thin">
        <color rgb="FF857362"/>
      </bottom>
      <diagonal/>
    </border>
    <border>
      <left style="medium">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thin">
        <color theme="7" tint="-0.499984740745262"/>
      </right>
      <top style="thin">
        <color theme="7" tint="-0.499984740745262"/>
      </top>
      <bottom style="medium">
        <color theme="7" tint="-0.499984740745262"/>
      </bottom>
      <diagonal/>
    </border>
    <border>
      <left style="thin">
        <color theme="7" tint="-0.499984740745262"/>
      </left>
      <right style="medium">
        <color theme="7" tint="-0.499984740745262"/>
      </right>
      <top style="thin">
        <color theme="7" tint="-0.499984740745262"/>
      </top>
      <bottom style="medium">
        <color theme="7" tint="-0.499984740745262"/>
      </bottom>
      <diagonal/>
    </border>
    <border>
      <left style="medium">
        <color theme="7" tint="-0.499984740745262"/>
      </left>
      <right style="thin">
        <color theme="7" tint="-0.499984740745262"/>
      </right>
      <top style="thin">
        <color rgb="FF857362"/>
      </top>
      <bottom style="medium">
        <color rgb="FF857362"/>
      </bottom>
      <diagonal/>
    </border>
    <border>
      <left style="medium">
        <color rgb="FF857362"/>
      </left>
      <right style="thin">
        <color theme="7" tint="-0.499984740745262"/>
      </right>
      <top style="thin">
        <color rgb="FF857362"/>
      </top>
      <bottom style="medium">
        <color rgb="FF857362"/>
      </bottom>
      <diagonal/>
    </border>
    <border>
      <left style="medium">
        <color theme="7" tint="-0.499984740745262"/>
      </left>
      <right style="medium">
        <color theme="7" tint="-0.499984740745262"/>
      </right>
      <top style="thin">
        <color rgb="FF857362"/>
      </top>
      <bottom style="medium">
        <color theme="7" tint="-0.499984740745262"/>
      </bottom>
      <diagonal/>
    </border>
    <border>
      <left style="medium">
        <color rgb="FF857362"/>
      </left>
      <right style="medium">
        <color rgb="FF857362"/>
      </right>
      <top style="medium">
        <color theme="7" tint="-0.499984740745262"/>
      </top>
      <bottom style="thin">
        <color rgb="FF857362"/>
      </bottom>
      <diagonal/>
    </border>
    <border>
      <left style="medium">
        <color theme="7" tint="-0.499984740745262"/>
      </left>
      <right style="thin">
        <color theme="7" tint="-0.499984740745262"/>
      </right>
      <top style="thin">
        <color rgb="FF857362"/>
      </top>
      <bottom style="medium">
        <color theme="7" tint="-0.499984740745262"/>
      </bottom>
      <diagonal/>
    </border>
    <border>
      <left style="thin">
        <color theme="7" tint="-0.499984740745262"/>
      </left>
      <right style="thin">
        <color theme="7" tint="-0.499984740745262"/>
      </right>
      <top style="thin">
        <color rgb="FF857362"/>
      </top>
      <bottom style="medium">
        <color theme="7" tint="-0.499984740745262"/>
      </bottom>
      <diagonal/>
    </border>
    <border>
      <left style="medium">
        <color rgb="FF857362"/>
      </left>
      <right style="medium">
        <color rgb="FF857362"/>
      </right>
      <top style="thin">
        <color rgb="FF857362"/>
      </top>
      <bottom style="medium">
        <color theme="7" tint="-0.499984740745262"/>
      </bottom>
      <diagonal/>
    </border>
    <border>
      <left style="medium">
        <color theme="7" tint="-0.499984740745262"/>
      </left>
      <right style="medium">
        <color theme="7" tint="-0.499984740745262"/>
      </right>
      <top style="thin">
        <color theme="7" tint="-0.499984740745262"/>
      </top>
      <bottom style="medium">
        <color theme="7" tint="-0.499984740745262"/>
      </bottom>
      <diagonal/>
    </border>
    <border>
      <left style="medium">
        <color theme="7" tint="-0.499984740745262"/>
      </left>
      <right style="thin">
        <color theme="7" tint="-0.499984740745262"/>
      </right>
      <top style="medium">
        <color theme="7" tint="-0.499984740745262"/>
      </top>
      <bottom/>
      <diagonal/>
    </border>
    <border>
      <left style="thin">
        <color theme="7" tint="-0.499984740745262"/>
      </left>
      <right style="medium">
        <color rgb="FF857362"/>
      </right>
      <top style="thin">
        <color rgb="FF857362"/>
      </top>
      <bottom style="medium">
        <color theme="7" tint="-0.499984740745262"/>
      </bottom>
      <diagonal/>
    </border>
    <border>
      <left style="thin">
        <color theme="7" tint="-0.499984740745262"/>
      </left>
      <right style="thin">
        <color theme="7" tint="-0.499984740745262"/>
      </right>
      <top style="medium">
        <color theme="7" tint="-0.499984740745262"/>
      </top>
      <bottom style="medium">
        <color theme="7" tint="-0.499984740745262"/>
      </bottom>
      <diagonal/>
    </border>
    <border>
      <left style="thin">
        <color theme="7" tint="-0.499984740745262"/>
      </left>
      <right style="medium">
        <color theme="7" tint="-0.499984740745262"/>
      </right>
      <top style="medium">
        <color theme="7" tint="-0.499984740745262"/>
      </top>
      <bottom style="medium">
        <color theme="7" tint="-0.499984740745262"/>
      </bottom>
      <diagonal/>
    </border>
    <border>
      <left style="medium">
        <color theme="7" tint="-0.499984740745262"/>
      </left>
      <right style="thin">
        <color theme="7" tint="-0.499984740745262"/>
      </right>
      <top style="medium">
        <color theme="7" tint="-0.499984740745262"/>
      </top>
      <bottom style="medium">
        <color theme="7" tint="-0.499984740745262"/>
      </bottom>
      <diagonal/>
    </border>
    <border>
      <left style="medium">
        <color indexed="64"/>
      </left>
      <right/>
      <top style="medium">
        <color rgb="FF857362"/>
      </top>
      <bottom style="medium">
        <color rgb="FF857362"/>
      </bottom>
      <diagonal/>
    </border>
    <border>
      <left style="medium">
        <color indexed="64"/>
      </left>
      <right/>
      <top style="medium">
        <color rgb="FF857362"/>
      </top>
      <bottom style="medium">
        <color indexed="64"/>
      </bottom>
      <diagonal/>
    </border>
    <border>
      <left/>
      <right/>
      <top style="medium">
        <color rgb="FF857362"/>
      </top>
      <bottom style="medium">
        <color indexed="64"/>
      </bottom>
      <diagonal/>
    </border>
    <border>
      <left/>
      <right style="medium">
        <color rgb="FF857362"/>
      </right>
      <top style="medium">
        <color rgb="FF857362"/>
      </top>
      <bottom style="medium">
        <color indexed="64"/>
      </bottom>
      <diagonal/>
    </border>
    <border>
      <left style="medium">
        <color rgb="FF857362"/>
      </left>
      <right/>
      <top style="medium">
        <color rgb="FF857362"/>
      </top>
      <bottom style="medium">
        <color theme="7" tint="-0.499984740745262"/>
      </bottom>
      <diagonal/>
    </border>
    <border>
      <left style="thin">
        <color rgb="FF857362"/>
      </left>
      <right style="medium">
        <color rgb="FF857362"/>
      </right>
      <top style="medium">
        <color rgb="FF857362"/>
      </top>
      <bottom style="medium">
        <color theme="7" tint="-0.499984740745262"/>
      </bottom>
      <diagonal/>
    </border>
    <border>
      <left style="thin">
        <color theme="7" tint="-0.499984740745262"/>
      </left>
      <right style="medium">
        <color theme="7" tint="-0.499984740745262"/>
      </right>
      <top style="medium">
        <color theme="7" tint="-0.499984740745262"/>
      </top>
      <bottom style="thin">
        <color rgb="FF857362"/>
      </bottom>
      <diagonal/>
    </border>
    <border>
      <left style="medium">
        <color theme="7" tint="-0.499984740745262"/>
      </left>
      <right style="medium">
        <color theme="7" tint="-0.499984740745262"/>
      </right>
      <top style="medium">
        <color theme="7" tint="-0.499984740745262"/>
      </top>
      <bottom/>
      <diagonal/>
    </border>
    <border>
      <left style="thin">
        <color theme="7" tint="-0.499984740745262"/>
      </left>
      <right style="medium">
        <color theme="7" tint="-0.499984740745262"/>
      </right>
      <top style="thin">
        <color rgb="FF857362"/>
      </top>
      <bottom style="thin">
        <color rgb="FF857362"/>
      </bottom>
      <diagonal/>
    </border>
    <border>
      <left style="medium">
        <color theme="7" tint="-0.499984740745262"/>
      </left>
      <right style="medium">
        <color theme="7" tint="-0.499984740745262"/>
      </right>
      <top style="thin">
        <color theme="7" tint="-0.499984740745262"/>
      </top>
      <bottom/>
      <diagonal/>
    </border>
    <border>
      <left style="thin">
        <color theme="7" tint="-0.499984740745262"/>
      </left>
      <right style="medium">
        <color theme="7" tint="-0.499984740745262"/>
      </right>
      <top style="thin">
        <color rgb="FF857362"/>
      </top>
      <bottom style="medium">
        <color theme="7" tint="-0.499984740745262"/>
      </bottom>
      <diagonal/>
    </border>
    <border>
      <left style="thin">
        <color theme="7" tint="-0.499984740745262"/>
      </left>
      <right style="thin">
        <color theme="7" tint="-0.499984740745262"/>
      </right>
      <top style="medium">
        <color theme="7" tint="-0.499984740745262"/>
      </top>
      <bottom/>
      <diagonal/>
    </border>
    <border>
      <left style="medium">
        <color rgb="FFC6D9F1"/>
      </left>
      <right/>
      <top/>
      <bottom/>
      <diagonal/>
    </border>
    <border>
      <left style="thin">
        <color rgb="FFCCECFF"/>
      </left>
      <right style="thin">
        <color rgb="FFCCECFF"/>
      </right>
      <top style="thin">
        <color rgb="FFCCECFF"/>
      </top>
      <bottom style="thin">
        <color rgb="FFCCECFF"/>
      </bottom>
      <diagonal/>
    </border>
  </borders>
  <cellStyleXfs count="17">
    <xf numFmtId="0" fontId="0" fillId="0" borderId="0"/>
    <xf numFmtId="9" fontId="1" fillId="0" borderId="0" applyFont="0" applyFill="0" applyBorder="0" applyAlignment="0" applyProtection="0"/>
    <xf numFmtId="0" fontId="1" fillId="0" borderId="0"/>
    <xf numFmtId="0" fontId="1" fillId="0" borderId="0"/>
    <xf numFmtId="9" fontId="13" fillId="0" borderId="0" applyFont="0" applyFill="0" applyBorder="0" applyAlignment="0" applyProtection="0"/>
    <xf numFmtId="0" fontId="4" fillId="0" borderId="0"/>
    <xf numFmtId="0" fontId="1" fillId="0" borderId="0"/>
    <xf numFmtId="0" fontId="1" fillId="0" borderId="0"/>
    <xf numFmtId="0" fontId="7" fillId="8" borderId="0" applyBorder="0"/>
    <xf numFmtId="0" fontId="13" fillId="0" borderId="0"/>
    <xf numFmtId="0" fontId="4" fillId="0" borderId="0"/>
    <xf numFmtId="0" fontId="32" fillId="0" borderId="0"/>
    <xf numFmtId="0" fontId="13" fillId="0" borderId="0"/>
    <xf numFmtId="43" fontId="13" fillId="0" borderId="0" applyFont="0" applyFill="0" applyBorder="0" applyAlignment="0" applyProtection="0"/>
    <xf numFmtId="0" fontId="1" fillId="0" borderId="0"/>
    <xf numFmtId="0" fontId="78" fillId="0" borderId="0" applyNumberFormat="0" applyFill="0" applyBorder="0" applyAlignment="0" applyProtection="0"/>
    <xf numFmtId="0" fontId="20" fillId="0" borderId="0"/>
  </cellStyleXfs>
  <cellXfs count="1208">
    <xf numFmtId="0" fontId="0" fillId="0" borderId="0" xfId="0"/>
    <xf numFmtId="0" fontId="2" fillId="2" borderId="0" xfId="2" applyFont="1" applyFill="1" applyAlignment="1">
      <alignment vertical="center"/>
    </xf>
    <xf numFmtId="0" fontId="2" fillId="2" borderId="0" xfId="2" applyFont="1" applyFill="1" applyAlignment="1">
      <alignment horizontal="right" vertical="center"/>
    </xf>
    <xf numFmtId="0" fontId="1" fillId="0" borderId="0" xfId="2" applyAlignment="1">
      <alignment vertical="center"/>
    </xf>
    <xf numFmtId="0" fontId="5" fillId="0" borderId="0" xfId="2" applyFont="1" applyAlignment="1">
      <alignment vertical="center"/>
    </xf>
    <xf numFmtId="0" fontId="3" fillId="0" borderId="0" xfId="2" applyFont="1" applyAlignment="1">
      <alignment vertical="center"/>
    </xf>
    <xf numFmtId="0" fontId="3" fillId="0" borderId="0" xfId="2" applyFont="1" applyAlignment="1">
      <alignment horizontal="right" vertical="center"/>
    </xf>
    <xf numFmtId="0" fontId="0" fillId="0" borderId="0" xfId="2" applyFont="1" applyAlignment="1">
      <alignment vertical="center"/>
    </xf>
    <xf numFmtId="0" fontId="6" fillId="3" borderId="3" xfId="2" applyFont="1" applyFill="1" applyBorder="1" applyAlignment="1">
      <alignment horizontal="left" vertical="center"/>
    </xf>
    <xf numFmtId="0" fontId="6" fillId="3" borderId="3"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15" xfId="2" applyFont="1" applyBorder="1" applyAlignment="1">
      <alignment horizontal="center" vertical="center"/>
    </xf>
    <xf numFmtId="0" fontId="6" fillId="3" borderId="17" xfId="2" applyFont="1" applyFill="1" applyBorder="1" applyAlignment="1">
      <alignment horizontal="center" vertical="center" wrapText="1"/>
    </xf>
    <xf numFmtId="0" fontId="6" fillId="3" borderId="18"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20" xfId="2" applyFont="1" applyFill="1" applyBorder="1" applyAlignment="1">
      <alignment horizontal="center" vertical="center" wrapText="1"/>
    </xf>
    <xf numFmtId="0" fontId="6" fillId="3" borderId="21" xfId="2" applyFont="1" applyFill="1" applyBorder="1" applyAlignment="1">
      <alignment horizontal="center" vertical="center" wrapText="1"/>
    </xf>
    <xf numFmtId="0" fontId="6" fillId="0" borderId="0" xfId="2" applyFont="1" applyAlignment="1">
      <alignment horizontal="center" vertical="center"/>
    </xf>
    <xf numFmtId="0" fontId="6" fillId="3" borderId="14" xfId="2" applyFont="1" applyFill="1" applyBorder="1" applyAlignment="1">
      <alignment horizontal="center" vertical="center" wrapText="1"/>
    </xf>
    <xf numFmtId="0" fontId="6" fillId="0" borderId="0" xfId="2" applyFont="1" applyAlignment="1">
      <alignment horizontal="left" vertical="center"/>
    </xf>
    <xf numFmtId="0" fontId="6" fillId="0" borderId="0" xfId="2" applyFont="1" applyAlignment="1">
      <alignment horizontal="center" vertical="center" wrapText="1"/>
    </xf>
    <xf numFmtId="0" fontId="9" fillId="0" borderId="0" xfId="3" applyFont="1"/>
    <xf numFmtId="0" fontId="6" fillId="4" borderId="24" xfId="2" applyFont="1" applyFill="1" applyBorder="1" applyAlignment="1">
      <alignment horizontal="center" vertical="center"/>
    </xf>
    <xf numFmtId="0" fontId="6" fillId="4" borderId="4" xfId="2" applyFont="1" applyFill="1" applyBorder="1" applyAlignment="1">
      <alignment vertical="center"/>
    </xf>
    <xf numFmtId="0" fontId="9" fillId="0" borderId="0" xfId="3" applyFont="1" applyAlignment="1">
      <alignment vertical="center"/>
    </xf>
    <xf numFmtId="0" fontId="10" fillId="0" borderId="25" xfId="2" applyFont="1" applyBorder="1" applyAlignment="1">
      <alignment horizontal="center" vertical="center"/>
    </xf>
    <xf numFmtId="0" fontId="11" fillId="0" borderId="26" xfId="2" applyFont="1" applyBorder="1" applyAlignment="1">
      <alignment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164" fontId="10" fillId="5" borderId="25" xfId="2" applyNumberFormat="1" applyFont="1" applyFill="1" applyBorder="1" applyAlignment="1" applyProtection="1">
      <alignment vertical="center"/>
      <protection locked="0"/>
    </xf>
    <xf numFmtId="164" fontId="10" fillId="5" borderId="6" xfId="2" applyNumberFormat="1" applyFont="1" applyFill="1" applyBorder="1" applyAlignment="1" applyProtection="1">
      <alignment vertical="center"/>
      <protection locked="0"/>
    </xf>
    <xf numFmtId="164" fontId="10" fillId="5" borderId="28" xfId="2" applyNumberFormat="1" applyFont="1" applyFill="1" applyBorder="1" applyAlignment="1" applyProtection="1">
      <alignment vertical="center"/>
      <protection locked="0"/>
    </xf>
    <xf numFmtId="164" fontId="10" fillId="5" borderId="26" xfId="2" applyNumberFormat="1" applyFont="1" applyFill="1" applyBorder="1" applyAlignment="1" applyProtection="1">
      <alignment vertical="center"/>
      <protection locked="0"/>
    </xf>
    <xf numFmtId="164" fontId="10" fillId="5" borderId="29" xfId="2" applyNumberFormat="1" applyFont="1" applyFill="1" applyBorder="1" applyAlignment="1" applyProtection="1">
      <alignment vertical="center"/>
      <protection locked="0"/>
    </xf>
    <xf numFmtId="164" fontId="10" fillId="6" borderId="30" xfId="2" applyNumberFormat="1" applyFont="1" applyFill="1" applyBorder="1" applyAlignment="1">
      <alignment vertical="center"/>
    </xf>
    <xf numFmtId="0" fontId="4" fillId="5" borderId="30" xfId="4" applyNumberFormat="1" applyFont="1" applyFill="1" applyBorder="1" applyAlignment="1" applyProtection="1">
      <alignment vertical="center" wrapText="1"/>
      <protection locked="0"/>
    </xf>
    <xf numFmtId="0" fontId="10" fillId="0" borderId="31" xfId="2" applyFont="1" applyBorder="1" applyAlignment="1">
      <alignment horizontal="center" vertical="center"/>
    </xf>
    <xf numFmtId="0" fontId="11" fillId="0" borderId="32" xfId="2" applyFont="1" applyBorder="1" applyAlignment="1">
      <alignment vertical="center"/>
    </xf>
    <xf numFmtId="0" fontId="12" fillId="0" borderId="32" xfId="2" applyFont="1" applyBorder="1" applyAlignment="1">
      <alignment horizontal="center" vertical="center"/>
    </xf>
    <xf numFmtId="0" fontId="12" fillId="0" borderId="33" xfId="2" applyFont="1" applyBorder="1" applyAlignment="1">
      <alignment horizontal="center" vertical="center"/>
    </xf>
    <xf numFmtId="164" fontId="10" fillId="5" borderId="31" xfId="2" applyNumberFormat="1" applyFont="1" applyFill="1" applyBorder="1" applyAlignment="1" applyProtection="1">
      <alignment vertical="center"/>
      <protection locked="0"/>
    </xf>
    <xf numFmtId="164" fontId="10" fillId="5" borderId="34" xfId="2" applyNumberFormat="1" applyFont="1" applyFill="1" applyBorder="1" applyAlignment="1" applyProtection="1">
      <alignment vertical="center"/>
      <protection locked="0"/>
    </xf>
    <xf numFmtId="164" fontId="10" fillId="5" borderId="35" xfId="2" applyNumberFormat="1" applyFont="1" applyFill="1" applyBorder="1" applyAlignment="1" applyProtection="1">
      <alignment vertical="center"/>
      <protection locked="0"/>
    </xf>
    <xf numFmtId="164" fontId="10" fillId="5" borderId="32" xfId="2" applyNumberFormat="1" applyFont="1" applyFill="1" applyBorder="1" applyAlignment="1" applyProtection="1">
      <alignment vertical="center"/>
      <protection locked="0"/>
    </xf>
    <xf numFmtId="164" fontId="10" fillId="5" borderId="36" xfId="2" applyNumberFormat="1" applyFont="1" applyFill="1" applyBorder="1" applyAlignment="1" applyProtection="1">
      <alignment vertical="center"/>
      <protection locked="0"/>
    </xf>
    <xf numFmtId="164" fontId="10" fillId="6" borderId="37" xfId="2" applyNumberFormat="1" applyFont="1" applyFill="1" applyBorder="1" applyAlignment="1">
      <alignment vertical="center"/>
    </xf>
    <xf numFmtId="0" fontId="4" fillId="5" borderId="37" xfId="4" applyNumberFormat="1" applyFont="1" applyFill="1" applyBorder="1" applyAlignment="1" applyProtection="1">
      <alignment vertical="center" wrapText="1"/>
      <protection locked="0"/>
    </xf>
    <xf numFmtId="0" fontId="16" fillId="0" borderId="32" xfId="2" applyFont="1" applyBorder="1" applyAlignment="1">
      <alignment vertical="center"/>
    </xf>
    <xf numFmtId="0" fontId="16" fillId="0" borderId="36" xfId="2" applyFont="1" applyBorder="1" applyAlignment="1">
      <alignment vertical="center"/>
    </xf>
    <xf numFmtId="0" fontId="14" fillId="0" borderId="36" xfId="2" applyFont="1" applyBorder="1" applyAlignment="1">
      <alignment horizontal="center" vertical="center"/>
    </xf>
    <xf numFmtId="0" fontId="14" fillId="0" borderId="38" xfId="2" applyFont="1" applyBorder="1" applyAlignment="1">
      <alignment horizontal="center" vertical="center"/>
    </xf>
    <xf numFmtId="164" fontId="10" fillId="0" borderId="38" xfId="2" applyNumberFormat="1" applyFont="1" applyBorder="1" applyAlignment="1">
      <alignment vertical="center"/>
    </xf>
    <xf numFmtId="164" fontId="10" fillId="0" borderId="34" xfId="2" applyNumberFormat="1" applyFont="1" applyBorder="1" applyAlignment="1">
      <alignment vertical="center"/>
    </xf>
    <xf numFmtId="0" fontId="15" fillId="0" borderId="31" xfId="2" applyFont="1" applyBorder="1" applyAlignment="1">
      <alignment horizontal="center" vertical="center"/>
    </xf>
    <xf numFmtId="0" fontId="4" fillId="0" borderId="32" xfId="2" applyFont="1" applyBorder="1" applyAlignment="1">
      <alignment vertical="center"/>
    </xf>
    <xf numFmtId="0" fontId="14" fillId="0" borderId="33" xfId="2" applyFont="1" applyBorder="1" applyAlignment="1">
      <alignment horizontal="center" vertical="center"/>
    </xf>
    <xf numFmtId="0" fontId="10" fillId="0" borderId="17" xfId="2" applyFont="1" applyBorder="1" applyAlignment="1">
      <alignment horizontal="center" vertical="center"/>
    </xf>
    <xf numFmtId="0" fontId="11" fillId="0" borderId="20" xfId="2" applyFont="1" applyBorder="1" applyAlignment="1">
      <alignment vertical="center"/>
    </xf>
    <xf numFmtId="0" fontId="12" fillId="0" borderId="20" xfId="2" applyFont="1" applyBorder="1" applyAlignment="1">
      <alignment horizontal="center" vertical="center"/>
    </xf>
    <xf numFmtId="0" fontId="12" fillId="0" borderId="21" xfId="2" applyFont="1" applyBorder="1" applyAlignment="1">
      <alignment horizontal="center" vertical="center"/>
    </xf>
    <xf numFmtId="164" fontId="15" fillId="6" borderId="17" xfId="5" applyNumberFormat="1" applyFont="1" applyFill="1" applyBorder="1"/>
    <xf numFmtId="164" fontId="15" fillId="6" borderId="18" xfId="5" applyNumberFormat="1" applyFont="1" applyFill="1" applyBorder="1"/>
    <xf numFmtId="164" fontId="15" fillId="6" borderId="19" xfId="5" applyNumberFormat="1" applyFont="1" applyFill="1" applyBorder="1"/>
    <xf numFmtId="164" fontId="15" fillId="6" borderId="20" xfId="5" applyNumberFormat="1" applyFont="1" applyFill="1" applyBorder="1"/>
    <xf numFmtId="164" fontId="15" fillId="6" borderId="39" xfId="5" applyNumberFormat="1" applyFont="1" applyFill="1" applyBorder="1"/>
    <xf numFmtId="164" fontId="10" fillId="6" borderId="40" xfId="2" applyNumberFormat="1" applyFont="1" applyFill="1" applyBorder="1" applyAlignment="1">
      <alignment vertical="center"/>
    </xf>
    <xf numFmtId="0" fontId="4" fillId="5" borderId="40" xfId="4" applyNumberFormat="1" applyFont="1" applyFill="1" applyBorder="1" applyAlignment="1" applyProtection="1">
      <alignment vertical="center" wrapText="1"/>
      <protection locked="0"/>
    </xf>
    <xf numFmtId="0" fontId="9" fillId="0" borderId="0" xfId="3" applyFont="1" applyAlignment="1">
      <alignment wrapText="1"/>
    </xf>
    <xf numFmtId="0" fontId="17" fillId="0" borderId="0" xfId="3" applyFont="1"/>
    <xf numFmtId="0" fontId="18" fillId="0" borderId="0" xfId="5" applyFont="1" applyAlignment="1">
      <alignment vertical="center"/>
    </xf>
    <xf numFmtId="164" fontId="10" fillId="5" borderId="25" xfId="7" applyNumberFormat="1" applyFont="1" applyFill="1" applyBorder="1" applyAlignment="1" applyProtection="1">
      <alignment vertical="center"/>
      <protection locked="0"/>
    </xf>
    <xf numFmtId="164" fontId="10" fillId="5" borderId="6" xfId="7" applyNumberFormat="1" applyFont="1" applyFill="1" applyBorder="1" applyAlignment="1" applyProtection="1">
      <alignment vertical="center"/>
      <protection locked="0"/>
    </xf>
    <xf numFmtId="164" fontId="10" fillId="5" borderId="26" xfId="7" applyNumberFormat="1" applyFont="1" applyFill="1" applyBorder="1" applyAlignment="1" applyProtection="1">
      <alignment vertical="center"/>
      <protection locked="0"/>
    </xf>
    <xf numFmtId="164" fontId="10" fillId="5" borderId="27" xfId="7" applyNumberFormat="1" applyFont="1" applyFill="1" applyBorder="1" applyAlignment="1" applyProtection="1">
      <alignment vertical="center"/>
      <protection locked="0"/>
    </xf>
    <xf numFmtId="164" fontId="10" fillId="5" borderId="31" xfId="7" applyNumberFormat="1" applyFont="1" applyFill="1" applyBorder="1" applyAlignment="1" applyProtection="1">
      <alignment vertical="center"/>
      <protection locked="0"/>
    </xf>
    <xf numFmtId="164" fontId="10" fillId="5" borderId="34" xfId="7" applyNumberFormat="1" applyFont="1" applyFill="1" applyBorder="1" applyAlignment="1" applyProtection="1">
      <alignment vertical="center"/>
      <protection locked="0"/>
    </xf>
    <xf numFmtId="164" fontId="10" fillId="5" borderId="32" xfId="7" applyNumberFormat="1" applyFont="1" applyFill="1" applyBorder="1" applyAlignment="1" applyProtection="1">
      <alignment vertical="center"/>
      <protection locked="0"/>
    </xf>
    <xf numFmtId="164" fontId="10" fillId="5" borderId="33" xfId="7" applyNumberFormat="1" applyFont="1" applyFill="1" applyBorder="1" applyAlignment="1" applyProtection="1">
      <alignment vertical="center"/>
      <protection locked="0"/>
    </xf>
    <xf numFmtId="164" fontId="10" fillId="6" borderId="31" xfId="2" applyNumberFormat="1" applyFont="1" applyFill="1" applyBorder="1" applyAlignment="1">
      <alignment vertical="center"/>
    </xf>
    <xf numFmtId="164" fontId="10" fillId="6" borderId="34" xfId="2" applyNumberFormat="1" applyFont="1" applyFill="1" applyBorder="1" applyAlignment="1">
      <alignment vertical="center"/>
    </xf>
    <xf numFmtId="164" fontId="10" fillId="6" borderId="32" xfId="2" applyNumberFormat="1" applyFont="1" applyFill="1" applyBorder="1" applyAlignment="1">
      <alignment vertical="center"/>
    </xf>
    <xf numFmtId="164" fontId="10" fillId="6" borderId="33" xfId="2" applyNumberFormat="1" applyFont="1" applyFill="1" applyBorder="1" applyAlignment="1">
      <alignment vertical="center"/>
    </xf>
    <xf numFmtId="0" fontId="12" fillId="0" borderId="36" xfId="2" applyFont="1" applyBorder="1" applyAlignment="1">
      <alignment horizontal="center" vertical="center"/>
    </xf>
    <xf numFmtId="164" fontId="0" fillId="0" borderId="0" xfId="0" applyNumberFormat="1"/>
    <xf numFmtId="0" fontId="14" fillId="0" borderId="21" xfId="2" applyFont="1" applyBorder="1" applyAlignment="1">
      <alignment horizontal="center" vertical="center"/>
    </xf>
    <xf numFmtId="164" fontId="10" fillId="6" borderId="17" xfId="2" applyNumberFormat="1" applyFont="1" applyFill="1" applyBorder="1" applyAlignment="1">
      <alignment vertical="center"/>
    </xf>
    <xf numFmtId="164" fontId="10" fillId="6" borderId="18" xfId="2" applyNumberFormat="1" applyFont="1" applyFill="1" applyBorder="1" applyAlignment="1">
      <alignment vertical="center"/>
    </xf>
    <xf numFmtId="164" fontId="10" fillId="6" borderId="20" xfId="2" applyNumberFormat="1" applyFont="1" applyFill="1" applyBorder="1" applyAlignment="1">
      <alignment vertical="center"/>
    </xf>
    <xf numFmtId="164" fontId="10" fillId="6" borderId="21" xfId="2" applyNumberFormat="1" applyFont="1" applyFill="1" applyBorder="1" applyAlignment="1">
      <alignment vertical="center"/>
    </xf>
    <xf numFmtId="0" fontId="19" fillId="0" borderId="0" xfId="2" applyFont="1" applyAlignment="1">
      <alignment vertical="center"/>
    </xf>
    <xf numFmtId="0" fontId="20" fillId="0" borderId="0" xfId="2" applyFont="1" applyAlignment="1">
      <alignment vertical="center"/>
    </xf>
    <xf numFmtId="0" fontId="12" fillId="0" borderId="29" xfId="2" applyFont="1" applyBorder="1" applyAlignment="1">
      <alignment horizontal="center" vertical="center"/>
    </xf>
    <xf numFmtId="164" fontId="10" fillId="6" borderId="42" xfId="2" applyNumberFormat="1" applyFont="1" applyFill="1" applyBorder="1" applyAlignment="1">
      <alignment vertical="center"/>
    </xf>
    <xf numFmtId="0" fontId="4" fillId="5" borderId="43" xfId="4" applyNumberFormat="1" applyFont="1" applyFill="1" applyBorder="1" applyAlignment="1" applyProtection="1">
      <alignment vertical="center" wrapText="1"/>
      <protection locked="0"/>
    </xf>
    <xf numFmtId="164" fontId="10" fillId="6" borderId="44" xfId="2" applyNumberFormat="1" applyFont="1" applyFill="1" applyBorder="1" applyAlignment="1">
      <alignment vertical="center"/>
    </xf>
    <xf numFmtId="0" fontId="4" fillId="5" borderId="45" xfId="4" applyNumberFormat="1" applyFont="1" applyFill="1" applyBorder="1" applyAlignment="1" applyProtection="1">
      <alignment vertical="center" wrapText="1"/>
      <protection locked="0"/>
    </xf>
    <xf numFmtId="0" fontId="12" fillId="0" borderId="39" xfId="2" applyFont="1" applyBorder="1" applyAlignment="1">
      <alignment horizontal="center" vertical="center"/>
    </xf>
    <xf numFmtId="164" fontId="10" fillId="6" borderId="19" xfId="2" applyNumberFormat="1" applyFont="1" applyFill="1" applyBorder="1" applyAlignment="1">
      <alignment vertical="center"/>
    </xf>
    <xf numFmtId="164" fontId="10" fillId="6" borderId="39" xfId="2" applyNumberFormat="1" applyFont="1" applyFill="1" applyBorder="1" applyAlignment="1">
      <alignment vertical="center"/>
    </xf>
    <xf numFmtId="164" fontId="10" fillId="6" borderId="46" xfId="2" applyNumberFormat="1" applyFont="1" applyFill="1" applyBorder="1" applyAlignment="1">
      <alignment vertical="center"/>
    </xf>
    <xf numFmtId="0" fontId="10" fillId="0" borderId="0" xfId="2" applyFont="1" applyAlignment="1">
      <alignment horizontal="center" vertical="center"/>
    </xf>
    <xf numFmtId="0" fontId="11" fillId="0" borderId="0" xfId="2" applyFont="1" applyAlignment="1">
      <alignment vertical="center"/>
    </xf>
    <xf numFmtId="0" fontId="12" fillId="0" borderId="0" xfId="2" applyFont="1" applyAlignment="1">
      <alignment horizontal="center" vertical="center"/>
    </xf>
    <xf numFmtId="0" fontId="12" fillId="0" borderId="0" xfId="2" applyFont="1" applyAlignment="1">
      <alignment horizontal="center" vertical="center" wrapText="1"/>
    </xf>
    <xf numFmtId="0" fontId="6" fillId="4" borderId="10" xfId="2" applyFont="1" applyFill="1" applyBorder="1" applyAlignment="1">
      <alignment vertical="center"/>
    </xf>
    <xf numFmtId="164" fontId="10" fillId="0" borderId="0" xfId="2" applyNumberFormat="1" applyFont="1" applyAlignment="1">
      <alignment vertical="center"/>
    </xf>
    <xf numFmtId="164" fontId="11" fillId="5" borderId="32" xfId="2" applyNumberFormat="1" applyFont="1" applyFill="1" applyBorder="1" applyAlignment="1" applyProtection="1">
      <alignment vertical="center" wrapText="1"/>
      <protection locked="0"/>
    </xf>
    <xf numFmtId="164" fontId="10" fillId="5" borderId="47" xfId="2" applyNumberFormat="1" applyFont="1" applyFill="1" applyBorder="1" applyAlignment="1" applyProtection="1">
      <alignment vertical="center"/>
      <protection locked="0"/>
    </xf>
    <xf numFmtId="164" fontId="10" fillId="6" borderId="48" xfId="2" applyNumberFormat="1" applyFont="1" applyFill="1" applyBorder="1" applyAlignment="1">
      <alignment vertical="center"/>
    </xf>
    <xf numFmtId="164" fontId="10" fillId="7" borderId="17" xfId="2" applyNumberFormat="1" applyFont="1" applyFill="1" applyBorder="1" applyAlignment="1">
      <alignment vertical="center"/>
    </xf>
    <xf numFmtId="164" fontId="10" fillId="7" borderId="18" xfId="2" applyNumberFormat="1" applyFont="1" applyFill="1" applyBorder="1" applyAlignment="1">
      <alignment vertical="center"/>
    </xf>
    <xf numFmtId="164" fontId="10" fillId="7" borderId="19" xfId="2" applyNumberFormat="1" applyFont="1" applyFill="1" applyBorder="1" applyAlignment="1">
      <alignment vertical="center"/>
    </xf>
    <xf numFmtId="164" fontId="10" fillId="7" borderId="20" xfId="2" applyNumberFormat="1" applyFont="1" applyFill="1" applyBorder="1" applyAlignment="1">
      <alignment vertical="center"/>
    </xf>
    <xf numFmtId="164" fontId="10" fillId="7" borderId="39" xfId="2" applyNumberFormat="1" applyFont="1" applyFill="1" applyBorder="1" applyAlignment="1">
      <alignment vertical="center"/>
    </xf>
    <xf numFmtId="164" fontId="10" fillId="7" borderId="54" xfId="2" applyNumberFormat="1" applyFont="1" applyFill="1" applyBorder="1" applyAlignment="1">
      <alignment vertical="center"/>
    </xf>
    <xf numFmtId="0" fontId="4" fillId="5" borderId="55" xfId="4" applyNumberFormat="1" applyFont="1" applyFill="1" applyBorder="1" applyAlignment="1" applyProtection="1">
      <alignment vertical="center" wrapText="1"/>
      <protection locked="0"/>
    </xf>
    <xf numFmtId="0" fontId="10" fillId="0" borderId="9" xfId="2" applyFont="1" applyBorder="1" applyAlignment="1">
      <alignment horizontal="center" vertical="center"/>
    </xf>
    <xf numFmtId="0" fontId="11" fillId="0" borderId="3" xfId="2" applyFont="1" applyBorder="1" applyAlignment="1">
      <alignment vertical="center"/>
    </xf>
    <xf numFmtId="0" fontId="11" fillId="0" borderId="2" xfId="2" applyFont="1" applyBorder="1" applyAlignment="1">
      <alignment vertical="center"/>
    </xf>
    <xf numFmtId="0" fontId="12" fillId="0" borderId="3" xfId="2" applyFont="1" applyBorder="1" applyAlignment="1">
      <alignment horizontal="center" vertical="center"/>
    </xf>
    <xf numFmtId="0" fontId="12" fillId="0" borderId="10" xfId="2" applyFont="1" applyBorder="1" applyAlignment="1">
      <alignment horizontal="center" vertical="center"/>
    </xf>
    <xf numFmtId="164" fontId="10" fillId="7" borderId="9" xfId="2" applyNumberFormat="1" applyFont="1" applyFill="1" applyBorder="1" applyAlignment="1">
      <alignment vertical="center"/>
    </xf>
    <xf numFmtId="164" fontId="10" fillId="7" borderId="12" xfId="2" applyNumberFormat="1" applyFont="1" applyFill="1" applyBorder="1" applyAlignment="1">
      <alignment vertical="center"/>
    </xf>
    <xf numFmtId="164" fontId="10" fillId="7" borderId="57" xfId="2" applyNumberFormat="1" applyFont="1" applyFill="1" applyBorder="1" applyAlignment="1">
      <alignment vertical="center"/>
    </xf>
    <xf numFmtId="164" fontId="10" fillId="7" borderId="3" xfId="2" applyNumberFormat="1" applyFont="1" applyFill="1" applyBorder="1" applyAlignment="1">
      <alignment vertical="center"/>
    </xf>
    <xf numFmtId="164" fontId="10" fillId="7" borderId="10" xfId="2" applyNumberFormat="1" applyFont="1" applyFill="1" applyBorder="1" applyAlignment="1">
      <alignment vertical="center"/>
    </xf>
    <xf numFmtId="164" fontId="10" fillId="7" borderId="58" xfId="2" applyNumberFormat="1" applyFont="1" applyFill="1" applyBorder="1" applyAlignment="1">
      <alignment vertical="center"/>
    </xf>
    <xf numFmtId="0" fontId="7" fillId="0" borderId="0" xfId="6" applyFont="1" applyAlignment="1">
      <alignment vertical="center"/>
    </xf>
    <xf numFmtId="0" fontId="15" fillId="0" borderId="0" xfId="5" applyFont="1" applyAlignment="1">
      <alignment vertical="center"/>
    </xf>
    <xf numFmtId="0" fontId="15" fillId="0" borderId="0" xfId="5" applyFont="1" applyAlignment="1">
      <alignment horizontal="left" vertical="center"/>
    </xf>
    <xf numFmtId="0" fontId="15" fillId="9" borderId="32" xfId="5" applyFont="1" applyFill="1" applyBorder="1" applyProtection="1">
      <protection locked="0"/>
    </xf>
    <xf numFmtId="0" fontId="15" fillId="0" borderId="0" xfId="5" applyFont="1" applyAlignment="1">
      <alignment horizontal="left"/>
    </xf>
    <xf numFmtId="0" fontId="15" fillId="10" borderId="32" xfId="5" applyFont="1" applyFill="1" applyBorder="1"/>
    <xf numFmtId="0" fontId="5" fillId="0" borderId="0" xfId="6" applyFont="1" applyAlignment="1">
      <alignment vertical="center"/>
    </xf>
    <xf numFmtId="0" fontId="5" fillId="0" borderId="0" xfId="6" applyFont="1" applyAlignment="1">
      <alignment horizontal="left" vertical="center"/>
    </xf>
    <xf numFmtId="0" fontId="22" fillId="3" borderId="11" xfId="5" applyFont="1" applyFill="1" applyBorder="1" applyAlignment="1">
      <alignment vertical="center"/>
    </xf>
    <xf numFmtId="0" fontId="23" fillId="3" borderId="13" xfId="5" applyFont="1" applyFill="1" applyBorder="1" applyAlignment="1">
      <alignment vertical="center"/>
    </xf>
    <xf numFmtId="0" fontId="23" fillId="3" borderId="12" xfId="5" applyFont="1" applyFill="1" applyBorder="1" applyAlignment="1">
      <alignment vertical="center"/>
    </xf>
    <xf numFmtId="0" fontId="0" fillId="11" borderId="0" xfId="0" applyFill="1"/>
    <xf numFmtId="0" fontId="24" fillId="3" borderId="11" xfId="0" applyFont="1" applyFill="1" applyBorder="1" applyAlignment="1">
      <alignment vertical="center"/>
    </xf>
    <xf numFmtId="0" fontId="23" fillId="3" borderId="13" xfId="5" applyFont="1" applyFill="1" applyBorder="1" applyAlignment="1">
      <alignment horizontal="left" vertical="center"/>
    </xf>
    <xf numFmtId="0" fontId="23" fillId="0" borderId="0" xfId="5" applyFont="1" applyAlignment="1">
      <alignment vertical="center"/>
    </xf>
    <xf numFmtId="0" fontId="24" fillId="0" borderId="0" xfId="0" applyFont="1" applyAlignment="1">
      <alignment vertical="center"/>
    </xf>
    <xf numFmtId="0" fontId="23" fillId="0" borderId="0" xfId="5" applyFont="1" applyAlignment="1">
      <alignment horizontal="left" vertical="center"/>
    </xf>
    <xf numFmtId="0" fontId="18" fillId="0" borderId="59" xfId="5" applyFont="1" applyBorder="1" applyAlignment="1">
      <alignment horizontal="center" vertical="top"/>
    </xf>
    <xf numFmtId="0" fontId="15" fillId="0" borderId="63" xfId="5" applyFont="1" applyBorder="1" applyAlignment="1">
      <alignment horizontal="left" vertical="top"/>
    </xf>
    <xf numFmtId="0" fontId="15" fillId="0" borderId="0" xfId="5" applyFont="1" applyAlignment="1">
      <alignment horizontal="left" vertical="top" wrapText="1"/>
    </xf>
    <xf numFmtId="0" fontId="15" fillId="0" borderId="67" xfId="5" applyFont="1" applyBorder="1" applyAlignment="1">
      <alignment horizontal="left" vertical="top"/>
    </xf>
    <xf numFmtId="0" fontId="15" fillId="0" borderId="71" xfId="5" applyFont="1" applyBorder="1" applyAlignment="1">
      <alignment horizontal="left" vertical="top"/>
    </xf>
    <xf numFmtId="0" fontId="15" fillId="0" borderId="0" xfId="5" applyFont="1" applyAlignment="1">
      <alignment horizontal="left" vertical="top"/>
    </xf>
    <xf numFmtId="0" fontId="25" fillId="12" borderId="0" xfId="5" applyFont="1" applyFill="1" applyAlignment="1">
      <alignment vertical="center"/>
    </xf>
    <xf numFmtId="0" fontId="26" fillId="0" borderId="0" xfId="9" applyFont="1"/>
    <xf numFmtId="0" fontId="27" fillId="13" borderId="0" xfId="2" applyFont="1" applyFill="1" applyAlignment="1">
      <alignment vertical="center"/>
    </xf>
    <xf numFmtId="0" fontId="27" fillId="13" borderId="0" xfId="2" applyFont="1" applyFill="1" applyAlignment="1">
      <alignment horizontal="right" vertical="center"/>
    </xf>
    <xf numFmtId="0" fontId="28" fillId="0" borderId="0" xfId="3" applyFont="1" applyAlignment="1">
      <alignment vertical="center"/>
    </xf>
    <xf numFmtId="0" fontId="29" fillId="0" borderId="0" xfId="3" applyFont="1"/>
    <xf numFmtId="0" fontId="6" fillId="4" borderId="2" xfId="5" applyFont="1" applyFill="1" applyBorder="1" applyAlignment="1">
      <alignment horizontal="center" vertical="center"/>
    </xf>
    <xf numFmtId="0" fontId="6" fillId="4" borderId="15" xfId="5" applyFont="1" applyFill="1" applyBorder="1" applyAlignment="1">
      <alignment horizontal="center" vertical="center"/>
    </xf>
    <xf numFmtId="0" fontId="6" fillId="3" borderId="80" xfId="2" applyFont="1" applyFill="1" applyBorder="1" applyAlignment="1">
      <alignment horizontal="center" vertical="center" wrapText="1"/>
    </xf>
    <xf numFmtId="0" fontId="6" fillId="3" borderId="81" xfId="2" applyFont="1" applyFill="1" applyBorder="1" applyAlignment="1">
      <alignment horizontal="center" vertical="center" wrapText="1"/>
    </xf>
    <xf numFmtId="0" fontId="6" fillId="3" borderId="82" xfId="2" applyFont="1" applyFill="1" applyBorder="1" applyAlignment="1">
      <alignment horizontal="center" vertical="center" wrapText="1"/>
    </xf>
    <xf numFmtId="0" fontId="6" fillId="3" borderId="83" xfId="2" applyFont="1" applyFill="1" applyBorder="1" applyAlignment="1">
      <alignment horizontal="center" vertical="center" wrapText="1"/>
    </xf>
    <xf numFmtId="0" fontId="30" fillId="0" borderId="0" xfId="3" applyFont="1" applyAlignment="1">
      <alignment horizontal="center" vertical="center"/>
    </xf>
    <xf numFmtId="0" fontId="30" fillId="0" borderId="0" xfId="3" applyFont="1" applyAlignment="1">
      <alignment horizontal="center" vertical="center" wrapText="1"/>
    </xf>
    <xf numFmtId="0" fontId="10" fillId="0" borderId="1" xfId="2" applyFont="1" applyBorder="1" applyAlignment="1">
      <alignment horizontal="center" vertical="center"/>
    </xf>
    <xf numFmtId="0" fontId="0" fillId="0" borderId="31" xfId="0" applyBorder="1"/>
    <xf numFmtId="0" fontId="4" fillId="0" borderId="34" xfId="4" applyNumberFormat="1" applyFont="1" applyBorder="1" applyAlignment="1">
      <alignment vertical="center" wrapText="1"/>
    </xf>
    <xf numFmtId="164" fontId="10" fillId="5" borderId="28" xfId="7" applyNumberFormat="1" applyFont="1" applyFill="1" applyBorder="1" applyAlignment="1" applyProtection="1">
      <alignment vertical="center"/>
      <protection locked="0"/>
    </xf>
    <xf numFmtId="164" fontId="10" fillId="5" borderId="35" xfId="7" applyNumberFormat="1" applyFont="1" applyFill="1" applyBorder="1" applyAlignment="1" applyProtection="1">
      <alignment vertical="center"/>
      <protection locked="0"/>
    </xf>
    <xf numFmtId="164" fontId="10" fillId="6" borderId="35" xfId="2" applyNumberFormat="1" applyFont="1" applyFill="1" applyBorder="1" applyAlignment="1">
      <alignment vertical="center"/>
    </xf>
    <xf numFmtId="164" fontId="15" fillId="6" borderId="21" xfId="5" applyNumberFormat="1" applyFont="1" applyFill="1" applyBorder="1"/>
    <xf numFmtId="0" fontId="10" fillId="0" borderId="57" xfId="2" applyFont="1" applyBorder="1" applyAlignment="1">
      <alignment horizontal="center" vertical="center"/>
    </xf>
    <xf numFmtId="0" fontId="11" fillId="0" borderId="86" xfId="2" applyFont="1" applyBorder="1" applyAlignment="1">
      <alignment vertical="center"/>
    </xf>
    <xf numFmtId="164" fontId="10" fillId="5" borderId="47" xfId="2" applyNumberFormat="1" applyFont="1" applyFill="1" applyBorder="1" applyAlignment="1" applyProtection="1">
      <alignment vertical="center" wrapText="1"/>
      <protection locked="0"/>
    </xf>
    <xf numFmtId="164" fontId="10" fillId="7" borderId="87" xfId="2" applyNumberFormat="1" applyFont="1" applyFill="1" applyBorder="1" applyAlignment="1">
      <alignment vertical="center"/>
    </xf>
    <xf numFmtId="164" fontId="10" fillId="6" borderId="88" xfId="2" applyNumberFormat="1" applyFont="1" applyFill="1" applyBorder="1" applyAlignment="1">
      <alignment vertical="center"/>
    </xf>
    <xf numFmtId="0" fontId="20" fillId="0" borderId="0" xfId="0" applyFont="1"/>
    <xf numFmtId="0" fontId="15" fillId="5" borderId="32" xfId="5" applyFont="1" applyFill="1" applyBorder="1" applyProtection="1">
      <protection locked="0"/>
    </xf>
    <xf numFmtId="0" fontId="15" fillId="6" borderId="32" xfId="5" applyFont="1" applyFill="1" applyBorder="1"/>
    <xf numFmtId="0" fontId="11" fillId="0" borderId="0" xfId="10" applyFont="1" applyAlignment="1">
      <alignment vertical="center"/>
    </xf>
    <xf numFmtId="0" fontId="11" fillId="0" borderId="0" xfId="10" applyFont="1" applyAlignment="1">
      <alignment horizontal="left" vertical="center"/>
    </xf>
    <xf numFmtId="0" fontId="22" fillId="3" borderId="13" xfId="5" applyFont="1" applyFill="1" applyBorder="1" applyAlignment="1">
      <alignment vertical="center"/>
    </xf>
    <xf numFmtId="0" fontId="22" fillId="3" borderId="12" xfId="5" applyFont="1" applyFill="1" applyBorder="1" applyAlignment="1">
      <alignment vertical="center"/>
    </xf>
    <xf numFmtId="0" fontId="18" fillId="0" borderId="89" xfId="5" applyFont="1" applyBorder="1" applyAlignment="1">
      <alignment vertical="top"/>
    </xf>
    <xf numFmtId="0" fontId="15" fillId="0" borderId="93" xfId="5" applyFont="1" applyBorder="1" applyAlignment="1">
      <alignment vertical="top"/>
    </xf>
    <xf numFmtId="0" fontId="15" fillId="0" borderId="97" xfId="5" applyFont="1" applyBorder="1" applyAlignment="1">
      <alignment vertical="top"/>
    </xf>
    <xf numFmtId="0" fontId="15" fillId="0" borderId="101" xfId="5" applyFont="1" applyBorder="1" applyAlignment="1">
      <alignment vertical="top"/>
    </xf>
    <xf numFmtId="0" fontId="15" fillId="0" borderId="101" xfId="5" applyFont="1" applyBorder="1" applyAlignment="1">
      <alignment horizontal="right" vertical="top"/>
    </xf>
    <xf numFmtId="0" fontId="15" fillId="0" borderId="102" xfId="5" applyFont="1" applyBorder="1" applyAlignment="1">
      <alignment vertical="top"/>
    </xf>
    <xf numFmtId="0" fontId="31" fillId="12" borderId="0" xfId="5" applyFont="1" applyFill="1" applyAlignment="1">
      <alignment vertical="center"/>
    </xf>
    <xf numFmtId="0" fontId="17" fillId="12" borderId="0" xfId="5" applyFont="1" applyFill="1" applyAlignment="1">
      <alignment vertical="center"/>
    </xf>
    <xf numFmtId="0" fontId="17" fillId="12" borderId="0" xfId="10" applyFont="1" applyFill="1" applyAlignment="1">
      <alignment vertical="center"/>
    </xf>
    <xf numFmtId="0" fontId="17" fillId="0" borderId="0" xfId="11" applyFont="1"/>
    <xf numFmtId="0" fontId="4" fillId="0" borderId="0" xfId="5" applyAlignment="1">
      <alignment vertical="center"/>
    </xf>
    <xf numFmtId="0" fontId="20" fillId="0" borderId="0" xfId="5" applyFont="1" applyAlignment="1">
      <alignment vertical="center"/>
    </xf>
    <xf numFmtId="0" fontId="33" fillId="0" borderId="0" xfId="5" applyFont="1" applyAlignment="1">
      <alignment vertical="center"/>
    </xf>
    <xf numFmtId="0" fontId="34" fillId="0" borderId="0" xfId="3" applyFont="1"/>
    <xf numFmtId="0" fontId="6" fillId="3" borderId="9" xfId="5" applyFont="1" applyFill="1" applyBorder="1" applyAlignment="1">
      <alignment horizontal="left" vertical="center"/>
    </xf>
    <xf numFmtId="0" fontId="6" fillId="3" borderId="3" xfId="5" applyFont="1" applyFill="1" applyBorder="1" applyAlignment="1">
      <alignment horizontal="left" vertical="center"/>
    </xf>
    <xf numFmtId="0" fontId="6" fillId="3" borderId="3" xfId="5" applyFont="1" applyFill="1" applyBorder="1" applyAlignment="1">
      <alignment horizontal="center" vertical="center"/>
    </xf>
    <xf numFmtId="0" fontId="6" fillId="3" borderId="16" xfId="2" applyFont="1" applyFill="1" applyBorder="1" applyAlignment="1">
      <alignment horizontal="center" vertical="center" wrapText="1"/>
    </xf>
    <xf numFmtId="0" fontId="6" fillId="3" borderId="9" xfId="2" applyFont="1" applyFill="1" applyBorder="1" applyAlignment="1">
      <alignment horizontal="center" vertical="center" wrapText="1"/>
    </xf>
    <xf numFmtId="0" fontId="6" fillId="3" borderId="10" xfId="2" applyFont="1" applyFill="1" applyBorder="1" applyAlignment="1">
      <alignment horizontal="center" vertical="center" wrapText="1"/>
    </xf>
    <xf numFmtId="0" fontId="15" fillId="0" borderId="0" xfId="5" applyFont="1" applyAlignment="1">
      <alignment horizontal="center" vertical="center"/>
    </xf>
    <xf numFmtId="0" fontId="11" fillId="0" borderId="0" xfId="5" applyFont="1" applyAlignment="1">
      <alignment vertical="center" wrapText="1"/>
    </xf>
    <xf numFmtId="0" fontId="4" fillId="0" borderId="0" xfId="5" applyAlignment="1">
      <alignment horizontal="center" vertical="center"/>
    </xf>
    <xf numFmtId="0" fontId="14" fillId="0" borderId="0" xfId="5" applyFont="1" applyAlignment="1">
      <alignment horizontal="center" vertical="center"/>
    </xf>
    <xf numFmtId="0" fontId="35" fillId="0" borderId="0" xfId="5" applyFont="1" applyAlignment="1">
      <alignment horizontal="center" vertical="center"/>
    </xf>
    <xf numFmtId="0" fontId="7" fillId="0" borderId="0" xfId="6" applyFont="1" applyAlignment="1">
      <alignment horizontal="center" vertical="center"/>
    </xf>
    <xf numFmtId="0" fontId="6" fillId="3" borderId="11" xfId="5" applyFont="1" applyFill="1" applyBorder="1" applyAlignment="1">
      <alignment horizontal="center" vertical="center"/>
    </xf>
    <xf numFmtId="0" fontId="6" fillId="3" borderId="10" xfId="0" applyFont="1" applyFill="1" applyBorder="1"/>
    <xf numFmtId="0" fontId="15" fillId="0" borderId="25" xfId="5" applyFont="1" applyBorder="1" applyAlignment="1">
      <alignment horizontal="center" vertical="center"/>
    </xf>
    <xf numFmtId="0" fontId="11" fillId="0" borderId="26" xfId="0" applyFont="1" applyBorder="1" applyAlignment="1">
      <alignment vertical="center" wrapText="1"/>
    </xf>
    <xf numFmtId="0" fontId="11" fillId="0" borderId="26" xfId="5" applyFont="1" applyBorder="1" applyAlignment="1">
      <alignment vertical="center" wrapText="1"/>
    </xf>
    <xf numFmtId="0" fontId="14" fillId="0" borderId="26" xfId="5" applyFont="1" applyBorder="1" applyAlignment="1">
      <alignment horizontal="center" vertical="center"/>
    </xf>
    <xf numFmtId="0" fontId="14" fillId="0" borderId="27" xfId="5" applyFont="1" applyBorder="1" applyAlignment="1">
      <alignment horizontal="center" vertical="center"/>
    </xf>
    <xf numFmtId="164" fontId="4" fillId="9" borderId="5" xfId="1" applyNumberFormat="1" applyFont="1" applyFill="1" applyBorder="1" applyAlignment="1" applyProtection="1">
      <alignment vertical="center"/>
      <protection locked="0"/>
    </xf>
    <xf numFmtId="164" fontId="4" fillId="9" borderId="27" xfId="1" applyNumberFormat="1" applyFont="1" applyFill="1" applyBorder="1" applyAlignment="1" applyProtection="1">
      <alignment vertical="center"/>
      <protection locked="0"/>
    </xf>
    <xf numFmtId="164" fontId="4" fillId="9" borderId="28" xfId="1" applyNumberFormat="1" applyFont="1" applyFill="1" applyBorder="1" applyAlignment="1" applyProtection="1">
      <alignment vertical="center"/>
      <protection locked="0"/>
    </xf>
    <xf numFmtId="164" fontId="4" fillId="9" borderId="7" xfId="1" applyNumberFormat="1" applyFont="1" applyFill="1" applyBorder="1" applyAlignment="1" applyProtection="1">
      <alignment vertical="center"/>
      <protection locked="0"/>
    </xf>
    <xf numFmtId="164" fontId="4" fillId="9" borderId="26" xfId="1" applyNumberFormat="1" applyFont="1" applyFill="1" applyBorder="1" applyAlignment="1" applyProtection="1">
      <alignment vertical="center"/>
      <protection locked="0"/>
    </xf>
    <xf numFmtId="164" fontId="7" fillId="10" borderId="30" xfId="2" applyNumberFormat="1" applyFont="1" applyFill="1" applyBorder="1" applyAlignment="1">
      <alignment vertical="center"/>
    </xf>
    <xf numFmtId="165" fontId="4" fillId="9" borderId="30" xfId="1" applyNumberFormat="1" applyFont="1" applyFill="1" applyBorder="1" applyAlignment="1" applyProtection="1">
      <alignment vertical="center" wrapText="1"/>
      <protection locked="0"/>
    </xf>
    <xf numFmtId="0" fontId="11" fillId="0" borderId="26" xfId="5" applyFont="1" applyBorder="1" applyAlignment="1">
      <alignment horizontal="center" vertical="center"/>
    </xf>
    <xf numFmtId="0" fontId="15" fillId="0" borderId="49" xfId="5" applyFont="1" applyBorder="1" applyAlignment="1">
      <alignment horizontal="center" vertical="center"/>
    </xf>
    <xf numFmtId="0" fontId="11" fillId="0" borderId="47" xfId="0" applyFont="1" applyBorder="1" applyAlignment="1">
      <alignment vertical="center" wrapText="1"/>
    </xf>
    <xf numFmtId="0" fontId="21" fillId="0" borderId="47" xfId="5" applyFont="1" applyBorder="1" applyAlignment="1">
      <alignment vertical="center" wrapText="1"/>
    </xf>
    <xf numFmtId="0" fontId="14" fillId="0" borderId="32" xfId="5" applyFont="1" applyBorder="1" applyAlignment="1">
      <alignment horizontal="center" vertical="center"/>
    </xf>
    <xf numFmtId="0" fontId="14" fillId="0" borderId="33" xfId="5" applyFont="1" applyBorder="1" applyAlignment="1">
      <alignment horizontal="center" vertical="center"/>
    </xf>
    <xf numFmtId="164" fontId="4" fillId="9" borderId="108" xfId="1" applyNumberFormat="1" applyFont="1" applyFill="1" applyBorder="1" applyAlignment="1" applyProtection="1">
      <alignment vertical="center"/>
      <protection locked="0"/>
    </xf>
    <xf numFmtId="164" fontId="4" fillId="9" borderId="109" xfId="1" applyNumberFormat="1" applyFont="1" applyFill="1" applyBorder="1" applyAlignment="1" applyProtection="1">
      <alignment vertical="center"/>
      <protection locked="0"/>
    </xf>
    <xf numFmtId="164" fontId="4" fillId="9" borderId="110" xfId="1" applyNumberFormat="1" applyFont="1" applyFill="1" applyBorder="1" applyAlignment="1" applyProtection="1">
      <alignment vertical="center"/>
      <protection locked="0"/>
    </xf>
    <xf numFmtId="164" fontId="4" fillId="9" borderId="111" xfId="1" applyNumberFormat="1" applyFont="1" applyFill="1" applyBorder="1" applyAlignment="1" applyProtection="1">
      <alignment vertical="center"/>
      <protection locked="0"/>
    </xf>
    <xf numFmtId="164" fontId="4" fillId="9" borderId="47" xfId="1" applyNumberFormat="1" applyFont="1" applyFill="1" applyBorder="1" applyAlignment="1" applyProtection="1">
      <alignment vertical="center"/>
      <protection locked="0"/>
    </xf>
    <xf numFmtId="164" fontId="7" fillId="10" borderId="37" xfId="2" applyNumberFormat="1" applyFont="1" applyFill="1" applyBorder="1" applyAlignment="1">
      <alignment vertical="center"/>
    </xf>
    <xf numFmtId="164" fontId="7" fillId="10" borderId="45" xfId="2" applyNumberFormat="1" applyFont="1" applyFill="1" applyBorder="1" applyAlignment="1">
      <alignment vertical="center"/>
    </xf>
    <xf numFmtId="165" fontId="4" fillId="9" borderId="45" xfId="1" applyNumberFormat="1" applyFont="1" applyFill="1" applyBorder="1" applyAlignment="1" applyProtection="1">
      <alignment vertical="center" wrapText="1"/>
      <protection locked="0"/>
    </xf>
    <xf numFmtId="0" fontId="4" fillId="0" borderId="47" xfId="0" applyFont="1" applyBorder="1" applyAlignment="1">
      <alignment vertical="center" wrapText="1"/>
    </xf>
    <xf numFmtId="0" fontId="4" fillId="0" borderId="32" xfId="5" applyBorder="1" applyAlignment="1">
      <alignment vertical="center" wrapText="1"/>
    </xf>
    <xf numFmtId="0" fontId="11" fillId="0" borderId="32" xfId="5" applyFont="1" applyBorder="1" applyAlignment="1">
      <alignment vertical="center" wrapText="1"/>
    </xf>
    <xf numFmtId="164" fontId="4" fillId="9" borderId="41" xfId="1" applyNumberFormat="1" applyFont="1" applyFill="1" applyBorder="1" applyAlignment="1" applyProtection="1">
      <alignment vertical="center"/>
      <protection locked="0"/>
    </xf>
    <xf numFmtId="165" fontId="4" fillId="9" borderId="37" xfId="1" applyNumberFormat="1" applyFont="1" applyFill="1" applyBorder="1" applyAlignment="1" applyProtection="1">
      <alignment vertical="center" wrapText="1"/>
      <protection locked="0"/>
    </xf>
    <xf numFmtId="0" fontId="21" fillId="0" borderId="32" xfId="5" applyFont="1" applyBorder="1" applyAlignment="1">
      <alignment vertical="center" wrapText="1"/>
    </xf>
    <xf numFmtId="0" fontId="11" fillId="0" borderId="32" xfId="5" applyFont="1" applyBorder="1" applyAlignment="1">
      <alignment horizontal="center" vertical="center"/>
    </xf>
    <xf numFmtId="0" fontId="11" fillId="9" borderId="32" xfId="5" applyFont="1" applyFill="1" applyBorder="1" applyAlignment="1" applyProtection="1">
      <alignment vertical="center" wrapText="1"/>
      <protection locked="0"/>
    </xf>
    <xf numFmtId="0" fontId="11" fillId="0" borderId="51" xfId="5" applyFont="1" applyBorder="1" applyAlignment="1">
      <alignment vertical="center" wrapText="1"/>
    </xf>
    <xf numFmtId="0" fontId="11" fillId="0" borderId="51" xfId="5" applyFont="1" applyBorder="1" applyAlignment="1">
      <alignment horizontal="center" vertical="center"/>
    </xf>
    <xf numFmtId="0" fontId="11" fillId="0" borderId="20" xfId="5" applyFont="1" applyBorder="1" applyAlignment="1">
      <alignment vertical="center" wrapText="1"/>
    </xf>
    <xf numFmtId="0" fontId="14" fillId="0" borderId="20" xfId="5" applyFont="1" applyBorder="1" applyAlignment="1">
      <alignment horizontal="center" vertical="center"/>
    </xf>
    <xf numFmtId="0" fontId="14" fillId="0" borderId="21" xfId="5" applyFont="1" applyBorder="1" applyAlignment="1">
      <alignment horizontal="center" vertical="center"/>
    </xf>
    <xf numFmtId="165" fontId="4" fillId="9" borderId="40" xfId="1" applyNumberFormat="1" applyFont="1" applyFill="1" applyBorder="1" applyAlignment="1" applyProtection="1">
      <alignment vertical="center" wrapText="1"/>
      <protection locked="0"/>
    </xf>
    <xf numFmtId="0" fontId="15" fillId="0" borderId="9" xfId="5" applyFont="1" applyBorder="1" applyAlignment="1">
      <alignment horizontal="center" vertical="center"/>
    </xf>
    <xf numFmtId="0" fontId="11" fillId="0" borderId="3" xfId="5" applyFont="1" applyBorder="1" applyAlignment="1">
      <alignment vertical="center" wrapText="1"/>
    </xf>
    <xf numFmtId="0" fontId="11" fillId="0" borderId="13" xfId="5" applyFont="1" applyBorder="1" applyAlignment="1">
      <alignment vertical="center" wrapText="1"/>
    </xf>
    <xf numFmtId="164" fontId="4" fillId="14" borderId="11" xfId="5" applyNumberFormat="1" applyFill="1" applyBorder="1" applyAlignment="1">
      <alignment vertical="center"/>
    </xf>
    <xf numFmtId="164" fontId="4" fillId="14" borderId="10" xfId="5" applyNumberFormat="1" applyFill="1" applyBorder="1" applyAlignment="1">
      <alignment vertical="center"/>
    </xf>
    <xf numFmtId="164" fontId="4" fillId="14" borderId="57" xfId="5" applyNumberFormat="1" applyFill="1" applyBorder="1" applyAlignment="1">
      <alignment vertical="center"/>
    </xf>
    <xf numFmtId="164" fontId="4" fillId="14" borderId="13" xfId="5" applyNumberFormat="1" applyFill="1" applyBorder="1" applyAlignment="1">
      <alignment vertical="center"/>
    </xf>
    <xf numFmtId="164" fontId="4" fillId="14" borderId="3" xfId="5" applyNumberFormat="1" applyFill="1" applyBorder="1" applyAlignment="1">
      <alignment vertical="center"/>
    </xf>
    <xf numFmtId="164" fontId="7" fillId="10" borderId="40" xfId="2" applyNumberFormat="1" applyFont="1" applyFill="1" applyBorder="1" applyAlignment="1">
      <alignment vertical="center"/>
    </xf>
    <xf numFmtId="164" fontId="4" fillId="15" borderId="10" xfId="5" applyNumberFormat="1" applyFill="1" applyBorder="1" applyAlignment="1">
      <alignment vertical="center"/>
    </xf>
    <xf numFmtId="0" fontId="5" fillId="0" borderId="0" xfId="5" applyFont="1" applyAlignment="1">
      <alignment vertical="top"/>
    </xf>
    <xf numFmtId="164" fontId="4" fillId="0" borderId="0" xfId="5" applyNumberFormat="1" applyAlignment="1" applyProtection="1">
      <alignment vertical="center"/>
      <protection locked="0"/>
    </xf>
    <xf numFmtId="0" fontId="1" fillId="0" borderId="0" xfId="6" applyAlignment="1">
      <alignment vertical="center"/>
    </xf>
    <xf numFmtId="0" fontId="1" fillId="0" borderId="0" xfId="6" applyAlignment="1">
      <alignment horizontal="left" vertical="center"/>
    </xf>
    <xf numFmtId="0" fontId="36" fillId="0" borderId="13" xfId="12" applyFont="1" applyBorder="1"/>
    <xf numFmtId="0" fontId="36" fillId="0" borderId="12" xfId="12" applyFont="1" applyBorder="1"/>
    <xf numFmtId="0" fontId="1" fillId="11" borderId="0" xfId="6" applyFill="1" applyAlignment="1">
      <alignment vertical="center"/>
    </xf>
    <xf numFmtId="0" fontId="4" fillId="0" borderId="0" xfId="5" applyAlignment="1">
      <alignment horizontal="left" vertical="center"/>
    </xf>
    <xf numFmtId="0" fontId="5" fillId="11" borderId="0" xfId="6" applyFont="1" applyFill="1" applyAlignment="1">
      <alignment vertical="center"/>
    </xf>
    <xf numFmtId="0" fontId="18" fillId="0" borderId="5" xfId="5" applyFont="1" applyBorder="1" applyAlignment="1">
      <alignment horizontal="center" vertical="center"/>
    </xf>
    <xf numFmtId="0" fontId="15" fillId="0" borderId="5" xfId="5" applyFont="1" applyBorder="1" applyAlignment="1">
      <alignment horizontal="left" vertical="top"/>
    </xf>
    <xf numFmtId="9" fontId="11" fillId="0" borderId="0" xfId="5" applyNumberFormat="1" applyFont="1" applyAlignment="1">
      <alignment horizontal="left" vertical="center" wrapText="1"/>
    </xf>
    <xf numFmtId="0" fontId="15" fillId="0" borderId="108" xfId="5" applyFont="1" applyBorder="1" applyAlignment="1">
      <alignment horizontal="left" vertical="top"/>
    </xf>
    <xf numFmtId="0" fontId="4" fillId="11" borderId="0" xfId="5" applyFill="1" applyAlignment="1">
      <alignment vertical="center"/>
    </xf>
    <xf numFmtId="0" fontId="15" fillId="0" borderId="41" xfId="5" applyFont="1" applyBorder="1" applyAlignment="1">
      <alignment horizontal="left" vertical="top"/>
    </xf>
    <xf numFmtId="0" fontId="15" fillId="0" borderId="115" xfId="5" applyFont="1" applyBorder="1" applyAlignment="1">
      <alignment horizontal="left" vertical="top"/>
    </xf>
    <xf numFmtId="0" fontId="39" fillId="0" borderId="0" xfId="3" applyFont="1"/>
    <xf numFmtId="0" fontId="2" fillId="2" borderId="129" xfId="2" applyFont="1" applyFill="1" applyBorder="1" applyAlignment="1">
      <alignment vertical="center"/>
    </xf>
    <xf numFmtId="0" fontId="2" fillId="2" borderId="78" xfId="3" applyFont="1" applyFill="1" applyBorder="1" applyAlignment="1">
      <alignment vertical="center"/>
    </xf>
    <xf numFmtId="0" fontId="2" fillId="2" borderId="0" xfId="3" applyFont="1" applyFill="1" applyAlignment="1">
      <alignment vertical="center"/>
    </xf>
    <xf numFmtId="0" fontId="40" fillId="0" borderId="0" xfId="3" applyFont="1"/>
    <xf numFmtId="0" fontId="17" fillId="0" borderId="0" xfId="5" applyFont="1" applyAlignment="1">
      <alignment vertical="center"/>
    </xf>
    <xf numFmtId="0" fontId="41" fillId="0" borderId="0" xfId="3" applyFont="1"/>
    <xf numFmtId="0" fontId="6" fillId="3" borderId="9" xfId="5" applyFont="1" applyFill="1" applyBorder="1" applyAlignment="1">
      <alignment horizontal="center" vertical="center"/>
    </xf>
    <xf numFmtId="0" fontId="6" fillId="3" borderId="87" xfId="5" applyFont="1" applyFill="1" applyBorder="1" applyAlignment="1">
      <alignment horizontal="center" vertical="center"/>
    </xf>
    <xf numFmtId="0" fontId="42" fillId="0" borderId="0" xfId="3" applyFont="1"/>
    <xf numFmtId="0" fontId="42" fillId="0" borderId="0" xfId="5" applyFont="1" applyAlignment="1">
      <alignment horizontal="center" vertical="center"/>
    </xf>
    <xf numFmtId="0" fontId="6" fillId="3" borderId="10" xfId="12" applyFont="1" applyFill="1" applyBorder="1"/>
    <xf numFmtId="0" fontId="5" fillId="0" borderId="26" xfId="2" applyFont="1" applyBorder="1" applyAlignment="1">
      <alignment vertical="center"/>
    </xf>
    <xf numFmtId="0" fontId="8" fillId="0" borderId="26" xfId="2" applyFont="1" applyBorder="1" applyAlignment="1">
      <alignment horizontal="center" vertical="center"/>
    </xf>
    <xf numFmtId="0" fontId="8" fillId="0" borderId="27" xfId="2" applyFont="1" applyBorder="1" applyAlignment="1">
      <alignment horizontal="center" vertical="center"/>
    </xf>
    <xf numFmtId="164" fontId="4" fillId="9" borderId="5" xfId="4" applyNumberFormat="1" applyFont="1" applyFill="1" applyBorder="1" applyAlignment="1" applyProtection="1">
      <alignment vertical="center"/>
      <protection locked="0"/>
    </xf>
    <xf numFmtId="164" fontId="4" fillId="9" borderId="26" xfId="4" applyNumberFormat="1" applyFont="1" applyFill="1" applyBorder="1" applyAlignment="1" applyProtection="1">
      <alignment vertical="center"/>
      <protection locked="0"/>
    </xf>
    <xf numFmtId="164" fontId="4" fillId="9" borderId="27" xfId="4" applyNumberFormat="1" applyFont="1" applyFill="1" applyBorder="1" applyAlignment="1" applyProtection="1">
      <alignment vertical="center"/>
      <protection locked="0"/>
    </xf>
    <xf numFmtId="164" fontId="4" fillId="9" borderId="25" xfId="4" applyNumberFormat="1" applyFont="1" applyFill="1" applyBorder="1" applyAlignment="1" applyProtection="1">
      <alignment vertical="center"/>
      <protection locked="0"/>
    </xf>
    <xf numFmtId="164" fontId="4" fillId="9" borderId="28" xfId="4" applyNumberFormat="1" applyFont="1" applyFill="1" applyBorder="1" applyAlignment="1" applyProtection="1">
      <alignment vertical="center"/>
      <protection locked="0"/>
    </xf>
    <xf numFmtId="164" fontId="4" fillId="9" borderId="29" xfId="4" applyNumberFormat="1" applyFont="1" applyFill="1" applyBorder="1" applyAlignment="1" applyProtection="1">
      <alignment vertical="center"/>
      <protection locked="0"/>
    </xf>
    <xf numFmtId="164" fontId="7" fillId="10" borderId="8" xfId="2" applyNumberFormat="1" applyFont="1" applyFill="1" applyBorder="1" applyAlignment="1">
      <alignment vertical="center"/>
    </xf>
    <xf numFmtId="164" fontId="4" fillId="9" borderId="30" xfId="4" applyNumberFormat="1" applyFont="1" applyFill="1" applyBorder="1" applyAlignment="1" applyProtection="1">
      <alignment vertical="center" wrapText="1"/>
      <protection locked="0"/>
    </xf>
    <xf numFmtId="164" fontId="4" fillId="9" borderId="41" xfId="4" applyNumberFormat="1" applyFont="1" applyFill="1" applyBorder="1" applyAlignment="1" applyProtection="1">
      <alignment vertical="center"/>
      <protection locked="0"/>
    </xf>
    <xf numFmtId="164" fontId="4" fillId="9" borderId="32" xfId="4" applyNumberFormat="1" applyFont="1" applyFill="1" applyBorder="1" applyAlignment="1" applyProtection="1">
      <alignment vertical="center"/>
      <protection locked="0"/>
    </xf>
    <xf numFmtId="164" fontId="4" fillId="9" borderId="33" xfId="4" applyNumberFormat="1" applyFont="1" applyFill="1" applyBorder="1" applyAlignment="1" applyProtection="1">
      <alignment vertical="center"/>
      <protection locked="0"/>
    </xf>
    <xf numFmtId="164" fontId="4" fillId="9" borderId="31" xfId="4" applyNumberFormat="1" applyFont="1" applyFill="1" applyBorder="1" applyAlignment="1" applyProtection="1">
      <alignment vertical="center"/>
      <protection locked="0"/>
    </xf>
    <xf numFmtId="164" fontId="4" fillId="9" borderId="35" xfId="4" applyNumberFormat="1" applyFont="1" applyFill="1" applyBorder="1" applyAlignment="1" applyProtection="1">
      <alignment vertical="center"/>
      <protection locked="0"/>
    </xf>
    <xf numFmtId="164" fontId="4" fillId="9" borderId="36" xfId="4" applyNumberFormat="1" applyFont="1" applyFill="1" applyBorder="1" applyAlignment="1" applyProtection="1">
      <alignment vertical="center"/>
      <protection locked="0"/>
    </xf>
    <xf numFmtId="164" fontId="4" fillId="9" borderId="37" xfId="4" applyNumberFormat="1" applyFont="1" applyFill="1" applyBorder="1" applyAlignment="1" applyProtection="1">
      <alignment vertical="center" wrapText="1"/>
      <protection locked="0"/>
    </xf>
    <xf numFmtId="164" fontId="4" fillId="9" borderId="134" xfId="4" applyNumberFormat="1" applyFont="1" applyFill="1" applyBorder="1" applyAlignment="1" applyProtection="1">
      <alignment vertical="center" wrapText="1"/>
      <protection locked="0"/>
    </xf>
    <xf numFmtId="164" fontId="5" fillId="9" borderId="32" xfId="2" applyNumberFormat="1" applyFont="1" applyFill="1" applyBorder="1" applyAlignment="1" applyProtection="1">
      <alignment vertical="center" wrapText="1"/>
      <protection locked="0"/>
    </xf>
    <xf numFmtId="0" fontId="15" fillId="0" borderId="103" xfId="5" applyFont="1" applyBorder="1" applyAlignment="1">
      <alignment horizontal="center" vertical="center"/>
    </xf>
    <xf numFmtId="164" fontId="4" fillId="9" borderId="40" xfId="4" applyNumberFormat="1" applyFont="1" applyFill="1" applyBorder="1" applyAlignment="1" applyProtection="1">
      <alignment vertical="center" wrapText="1"/>
      <protection locked="0"/>
    </xf>
    <xf numFmtId="164" fontId="4" fillId="14" borderId="11" xfId="5" applyNumberFormat="1" applyFill="1" applyBorder="1" applyAlignment="1" applyProtection="1">
      <alignment vertical="center"/>
      <protection locked="0"/>
    </xf>
    <xf numFmtId="164" fontId="4" fillId="14" borderId="3" xfId="5" applyNumberFormat="1" applyFill="1" applyBorder="1" applyAlignment="1" applyProtection="1">
      <alignment vertical="center"/>
      <protection locked="0"/>
    </xf>
    <xf numFmtId="164" fontId="4" fillId="14" borderId="10" xfId="5" applyNumberFormat="1" applyFill="1" applyBorder="1" applyAlignment="1" applyProtection="1">
      <alignment vertical="center"/>
      <protection locked="0"/>
    </xf>
    <xf numFmtId="164" fontId="4" fillId="14" borderId="9" xfId="5" applyNumberFormat="1" applyFill="1" applyBorder="1" applyAlignment="1" applyProtection="1">
      <alignment vertical="center"/>
      <protection locked="0"/>
    </xf>
    <xf numFmtId="164" fontId="4" fillId="14" borderId="57" xfId="5" applyNumberFormat="1" applyFill="1" applyBorder="1" applyAlignment="1" applyProtection="1">
      <alignment vertical="center"/>
      <protection locked="0"/>
    </xf>
    <xf numFmtId="164" fontId="4" fillId="14" borderId="87" xfId="5" applyNumberFormat="1" applyFill="1" applyBorder="1" applyAlignment="1" applyProtection="1">
      <alignment vertical="center"/>
      <protection locked="0"/>
    </xf>
    <xf numFmtId="164" fontId="7" fillId="10" borderId="56" xfId="2" applyNumberFormat="1" applyFont="1" applyFill="1" applyBorder="1" applyAlignment="1">
      <alignment vertical="center"/>
    </xf>
    <xf numFmtId="0" fontId="43" fillId="0" borderId="0" xfId="3" applyFont="1"/>
    <xf numFmtId="0" fontId="44" fillId="0" borderId="0" xfId="5" applyFont="1" applyAlignment="1">
      <alignment horizontal="left" vertical="center"/>
    </xf>
    <xf numFmtId="0" fontId="40" fillId="11" borderId="0" xfId="3" applyFont="1" applyFill="1"/>
    <xf numFmtId="0" fontId="4" fillId="16" borderId="0" xfId="10" applyFill="1" applyAlignment="1">
      <alignment vertical="center"/>
    </xf>
    <xf numFmtId="0" fontId="4" fillId="16" borderId="0" xfId="5" applyFill="1" applyAlignment="1">
      <alignment vertical="center"/>
    </xf>
    <xf numFmtId="0" fontId="18" fillId="0" borderId="25" xfId="5" applyFont="1" applyBorder="1" applyAlignment="1">
      <alignment horizontal="center" vertical="center"/>
    </xf>
    <xf numFmtId="0" fontId="15" fillId="0" borderId="25" xfId="5" applyFont="1" applyBorder="1" applyAlignment="1">
      <alignment horizontal="center" vertical="top"/>
    </xf>
    <xf numFmtId="0" fontId="15" fillId="0" borderId="31" xfId="5" applyFont="1" applyBorder="1" applyAlignment="1">
      <alignment horizontal="center" vertical="top"/>
    </xf>
    <xf numFmtId="0" fontId="45" fillId="0" borderId="0" xfId="0" applyFont="1" applyAlignment="1">
      <alignment wrapText="1"/>
    </xf>
    <xf numFmtId="0" fontId="15" fillId="0" borderId="17" xfId="5" applyFont="1" applyBorder="1" applyAlignment="1">
      <alignment horizontal="center" vertical="top"/>
    </xf>
    <xf numFmtId="0" fontId="6" fillId="3" borderId="10" xfId="5" applyFont="1" applyFill="1" applyBorder="1" applyAlignment="1">
      <alignment horizontal="center" vertical="center"/>
    </xf>
    <xf numFmtId="0" fontId="6" fillId="3" borderId="56" xfId="2" applyFont="1" applyFill="1" applyBorder="1" applyAlignment="1">
      <alignment horizontal="center" vertical="center" wrapText="1"/>
    </xf>
    <xf numFmtId="0" fontId="41" fillId="0" borderId="0" xfId="12" applyFont="1" applyAlignment="1">
      <alignment horizontal="center" vertical="top"/>
    </xf>
    <xf numFmtId="0" fontId="46" fillId="0" borderId="0" xfId="5" applyFont="1" applyAlignment="1">
      <alignment horizontal="center" vertical="center"/>
    </xf>
    <xf numFmtId="0" fontId="46" fillId="0" borderId="0" xfId="3" applyFont="1"/>
    <xf numFmtId="0" fontId="6" fillId="3" borderId="24" xfId="5" applyFont="1" applyFill="1" applyBorder="1" applyAlignment="1">
      <alignment horizontal="center" vertical="center"/>
    </xf>
    <xf numFmtId="0" fontId="6" fillId="3" borderId="4" xfId="12" applyFont="1" applyFill="1" applyBorder="1"/>
    <xf numFmtId="0" fontId="40" fillId="17" borderId="0" xfId="3" applyFont="1" applyFill="1"/>
    <xf numFmtId="0" fontId="7" fillId="17" borderId="25" xfId="2" applyFont="1" applyFill="1" applyBorder="1" applyAlignment="1">
      <alignment horizontal="center" vertical="center"/>
    </xf>
    <xf numFmtId="0" fontId="5" fillId="17" borderId="26" xfId="2" applyFont="1" applyFill="1" applyBorder="1" applyAlignment="1">
      <alignment vertical="center"/>
    </xf>
    <xf numFmtId="0" fontId="5" fillId="17" borderId="26" xfId="2" applyFont="1" applyFill="1" applyBorder="1" applyAlignment="1">
      <alignment horizontal="center" vertical="center"/>
    </xf>
    <xf numFmtId="0" fontId="8" fillId="17" borderId="26" xfId="2" applyFont="1" applyFill="1" applyBorder="1" applyAlignment="1">
      <alignment horizontal="center" vertical="center"/>
    </xf>
    <xf numFmtId="0" fontId="8" fillId="17" borderId="27" xfId="2" applyFont="1" applyFill="1" applyBorder="1" applyAlignment="1">
      <alignment horizontal="center" vertical="center"/>
    </xf>
    <xf numFmtId="1" fontId="4" fillId="9" borderId="30" xfId="4" applyNumberFormat="1" applyFont="1" applyFill="1" applyBorder="1" applyAlignment="1" applyProtection="1">
      <alignment vertical="center" wrapText="1"/>
      <protection locked="0"/>
    </xf>
    <xf numFmtId="0" fontId="15" fillId="17" borderId="31" xfId="5" applyFont="1" applyFill="1" applyBorder="1" applyAlignment="1">
      <alignment horizontal="center" vertical="center"/>
    </xf>
    <xf numFmtId="0" fontId="11" fillId="17" borderId="32" xfId="5" applyFont="1" applyFill="1" applyBorder="1" applyAlignment="1">
      <alignment vertical="center" wrapText="1"/>
    </xf>
    <xf numFmtId="0" fontId="11" fillId="17" borderId="32" xfId="5" applyFont="1" applyFill="1" applyBorder="1" applyAlignment="1">
      <alignment horizontal="center" vertical="center"/>
    </xf>
    <xf numFmtId="0" fontId="14" fillId="17" borderId="32" xfId="5" applyFont="1" applyFill="1" applyBorder="1" applyAlignment="1">
      <alignment horizontal="center" vertical="center"/>
    </xf>
    <xf numFmtId="0" fontId="14" fillId="17" borderId="33" xfId="5" applyFont="1" applyFill="1" applyBorder="1" applyAlignment="1">
      <alignment horizontal="center" vertical="center"/>
    </xf>
    <xf numFmtId="1" fontId="4" fillId="9" borderId="37" xfId="4" applyNumberFormat="1" applyFont="1" applyFill="1" applyBorder="1" applyAlignment="1" applyProtection="1">
      <alignment vertical="center" wrapText="1"/>
      <protection locked="0"/>
    </xf>
    <xf numFmtId="0" fontId="17" fillId="17" borderId="0" xfId="3" applyFont="1" applyFill="1"/>
    <xf numFmtId="0" fontId="15" fillId="17" borderId="17" xfId="5" applyFont="1" applyFill="1" applyBorder="1" applyAlignment="1">
      <alignment horizontal="center" vertical="center"/>
    </xf>
    <xf numFmtId="0" fontId="4" fillId="17" borderId="20" xfId="5" applyFill="1" applyBorder="1" applyAlignment="1">
      <alignment vertical="center" wrapText="1"/>
    </xf>
    <xf numFmtId="0" fontId="4" fillId="17" borderId="20" xfId="5" applyFill="1" applyBorder="1" applyAlignment="1">
      <alignment horizontal="center" vertical="center"/>
    </xf>
    <xf numFmtId="0" fontId="14" fillId="17" borderId="20" xfId="5" applyFont="1" applyFill="1" applyBorder="1" applyAlignment="1">
      <alignment horizontal="center" vertical="center"/>
    </xf>
    <xf numFmtId="0" fontId="14" fillId="17" borderId="21" xfId="5" applyFont="1" applyFill="1" applyBorder="1" applyAlignment="1">
      <alignment horizontal="center" vertical="center"/>
    </xf>
    <xf numFmtId="164" fontId="4" fillId="10" borderId="115" xfId="4" applyNumberFormat="1" applyFont="1" applyFill="1" applyBorder="1" applyAlignment="1">
      <alignment vertical="center"/>
    </xf>
    <xf numFmtId="1" fontId="4" fillId="9" borderId="40" xfId="4" applyNumberFormat="1" applyFont="1" applyFill="1" applyBorder="1" applyAlignment="1" applyProtection="1">
      <alignment vertical="center" wrapText="1"/>
      <protection locked="0"/>
    </xf>
    <xf numFmtId="164" fontId="40" fillId="0" borderId="0" xfId="3" applyNumberFormat="1" applyFont="1"/>
    <xf numFmtId="0" fontId="11" fillId="17" borderId="32" xfId="5" applyFont="1" applyFill="1" applyBorder="1" applyAlignment="1">
      <alignment horizontal="center" vertical="center" wrapText="1"/>
    </xf>
    <xf numFmtId="164" fontId="4" fillId="10" borderId="30" xfId="4" applyNumberFormat="1" applyFont="1" applyFill="1" applyBorder="1" applyAlignment="1">
      <alignment vertical="center"/>
    </xf>
    <xf numFmtId="0" fontId="15" fillId="17" borderId="25" xfId="5" applyFont="1" applyFill="1" applyBorder="1" applyAlignment="1">
      <alignment horizontal="center" vertical="center"/>
    </xf>
    <xf numFmtId="0" fontId="14" fillId="17" borderId="27" xfId="5" applyFont="1" applyFill="1" applyBorder="1" applyAlignment="1">
      <alignment horizontal="center" vertical="center"/>
    </xf>
    <xf numFmtId="164" fontId="4" fillId="10" borderId="41" xfId="4" applyNumberFormat="1" applyFont="1" applyFill="1" applyBorder="1" applyAlignment="1">
      <alignment vertical="center"/>
    </xf>
    <xf numFmtId="0" fontId="4" fillId="17" borderId="32" xfId="5" applyFill="1" applyBorder="1" applyAlignment="1">
      <alignment vertical="center" wrapText="1"/>
    </xf>
    <xf numFmtId="0" fontId="4" fillId="17" borderId="32" xfId="5" applyFill="1" applyBorder="1" applyAlignment="1">
      <alignment horizontal="center" vertical="center"/>
    </xf>
    <xf numFmtId="0" fontId="15" fillId="17" borderId="49" xfId="5" applyFont="1" applyFill="1" applyBorder="1" applyAlignment="1">
      <alignment horizontal="center" vertical="center"/>
    </xf>
    <xf numFmtId="0" fontId="11" fillId="17" borderId="47" xfId="5" applyFont="1" applyFill="1" applyBorder="1" applyAlignment="1">
      <alignment vertical="center" wrapText="1"/>
    </xf>
    <xf numFmtId="0" fontId="11" fillId="17" borderId="47" xfId="5" applyFont="1" applyFill="1" applyBorder="1" applyAlignment="1">
      <alignment horizontal="center" vertical="center"/>
    </xf>
    <xf numFmtId="0" fontId="14" fillId="17" borderId="47" xfId="5" applyFont="1" applyFill="1" applyBorder="1" applyAlignment="1">
      <alignment horizontal="center" vertical="center"/>
    </xf>
    <xf numFmtId="0" fontId="14" fillId="17" borderId="109" xfId="5" applyFont="1" applyFill="1" applyBorder="1" applyAlignment="1">
      <alignment horizontal="center" vertical="center"/>
    </xf>
    <xf numFmtId="164" fontId="4" fillId="10" borderId="108" xfId="4" applyNumberFormat="1" applyFont="1" applyFill="1" applyBorder="1" applyAlignment="1">
      <alignment vertical="center"/>
    </xf>
    <xf numFmtId="1" fontId="4" fillId="9" borderId="45" xfId="4" applyNumberFormat="1" applyFont="1" applyFill="1" applyBorder="1" applyAlignment="1" applyProtection="1">
      <alignment vertical="center" wrapText="1"/>
      <protection locked="0"/>
    </xf>
    <xf numFmtId="164" fontId="4" fillId="10" borderId="37" xfId="4" applyNumberFormat="1" applyFont="1" applyFill="1" applyBorder="1" applyAlignment="1">
      <alignment vertical="center"/>
    </xf>
    <xf numFmtId="0" fontId="4" fillId="17" borderId="32" xfId="5" applyFill="1" applyBorder="1" applyAlignment="1">
      <alignment horizontal="center" vertical="center" wrapText="1"/>
    </xf>
    <xf numFmtId="0" fontId="15" fillId="17" borderId="14" xfId="5" applyFont="1" applyFill="1" applyBorder="1" applyAlignment="1">
      <alignment horizontal="center" vertical="center"/>
    </xf>
    <xf numFmtId="9" fontId="4" fillId="17" borderId="23" xfId="5" applyNumberFormat="1" applyFill="1" applyBorder="1" applyAlignment="1">
      <alignment vertical="center" wrapText="1"/>
    </xf>
    <xf numFmtId="0" fontId="4" fillId="17" borderId="15" xfId="5" applyFill="1" applyBorder="1" applyAlignment="1">
      <alignment horizontal="center" vertical="center" wrapText="1"/>
    </xf>
    <xf numFmtId="0" fontId="14" fillId="17" borderId="15" xfId="5" applyFont="1" applyFill="1" applyBorder="1" applyAlignment="1">
      <alignment horizontal="center" vertical="center"/>
    </xf>
    <xf numFmtId="0" fontId="14" fillId="17" borderId="16" xfId="5" applyFont="1" applyFill="1" applyBorder="1" applyAlignment="1">
      <alignment horizontal="center" vertical="center"/>
    </xf>
    <xf numFmtId="164" fontId="4" fillId="10" borderId="107" xfId="5" applyNumberFormat="1" applyFill="1" applyBorder="1" applyAlignment="1">
      <alignment vertical="center"/>
    </xf>
    <xf numFmtId="1" fontId="4" fillId="9" borderId="22" xfId="4" applyNumberFormat="1" applyFont="1" applyFill="1" applyBorder="1" applyAlignment="1" applyProtection="1">
      <alignment vertical="center" wrapText="1"/>
      <protection locked="0"/>
    </xf>
    <xf numFmtId="0" fontId="31" fillId="16" borderId="0" xfId="5" applyFont="1" applyFill="1" applyAlignment="1">
      <alignment vertical="center"/>
    </xf>
    <xf numFmtId="0" fontId="5" fillId="0" borderId="0" xfId="14" applyFont="1"/>
    <xf numFmtId="0" fontId="1" fillId="0" borderId="0" xfId="14"/>
    <xf numFmtId="0" fontId="5" fillId="0" borderId="0" xfId="3" applyFont="1"/>
    <xf numFmtId="0" fontId="43" fillId="2" borderId="0" xfId="3" applyFont="1" applyFill="1" applyAlignment="1">
      <alignment vertical="center"/>
    </xf>
    <xf numFmtId="0" fontId="17" fillId="16" borderId="0" xfId="10" applyFont="1" applyFill="1" applyAlignment="1">
      <alignment vertical="center"/>
    </xf>
    <xf numFmtId="0" fontId="31" fillId="0" borderId="0" xfId="11" applyFont="1" applyAlignment="1">
      <alignment vertical="center"/>
    </xf>
    <xf numFmtId="0" fontId="47" fillId="0" borderId="0" xfId="14" applyFont="1" applyAlignment="1">
      <alignment vertical="center"/>
    </xf>
    <xf numFmtId="0" fontId="50" fillId="0" borderId="0" xfId="14" applyFont="1"/>
    <xf numFmtId="0" fontId="17" fillId="16" borderId="136" xfId="10" applyFont="1" applyFill="1" applyBorder="1" applyAlignment="1">
      <alignment vertical="center"/>
    </xf>
    <xf numFmtId="0" fontId="11" fillId="0" borderId="26" xfId="12" applyFont="1" applyBorder="1" applyAlignment="1">
      <alignment vertical="center" wrapText="1"/>
    </xf>
    <xf numFmtId="0" fontId="4" fillId="9" borderId="30" xfId="4" applyNumberFormat="1" applyFont="1" applyFill="1" applyBorder="1" applyAlignment="1" applyProtection="1">
      <alignment vertical="center" wrapText="1"/>
      <protection locked="0"/>
    </xf>
    <xf numFmtId="49" fontId="4" fillId="9" borderId="30" xfId="4" applyNumberFormat="1" applyFont="1" applyFill="1" applyBorder="1" applyAlignment="1" applyProtection="1">
      <alignment vertical="center" wrapText="1"/>
      <protection locked="0"/>
    </xf>
    <xf numFmtId="0" fontId="15" fillId="0" borderId="31" xfId="5" applyFont="1" applyBorder="1" applyAlignment="1">
      <alignment horizontal="center" vertical="center"/>
    </xf>
    <xf numFmtId="49" fontId="4" fillId="9" borderId="37" xfId="4" applyNumberFormat="1" applyFont="1" applyFill="1" applyBorder="1" applyAlignment="1" applyProtection="1">
      <alignment vertical="center"/>
      <protection locked="0"/>
    </xf>
    <xf numFmtId="49" fontId="4" fillId="9" borderId="37" xfId="4" applyNumberFormat="1" applyFont="1" applyFill="1" applyBorder="1" applyAlignment="1" applyProtection="1">
      <alignment vertical="center" wrapText="1"/>
      <protection locked="0"/>
    </xf>
    <xf numFmtId="2" fontId="15" fillId="9" borderId="37" xfId="5" applyNumberFormat="1" applyFont="1" applyFill="1" applyBorder="1" applyProtection="1">
      <protection locked="0"/>
    </xf>
    <xf numFmtId="0" fontId="4" fillId="9" borderId="134" xfId="4" applyNumberFormat="1" applyFont="1" applyFill="1" applyBorder="1" applyAlignment="1" applyProtection="1">
      <alignment vertical="center" wrapText="1"/>
      <protection locked="0"/>
    </xf>
    <xf numFmtId="0" fontId="15" fillId="9" borderId="37" xfId="5" applyFont="1" applyFill="1" applyBorder="1" applyProtection="1">
      <protection locked="0"/>
    </xf>
    <xf numFmtId="1" fontId="15" fillId="9" borderId="37" xfId="5" applyNumberFormat="1" applyFont="1" applyFill="1" applyBorder="1" applyProtection="1">
      <protection locked="0"/>
    </xf>
    <xf numFmtId="166" fontId="15" fillId="9" borderId="37" xfId="5" applyNumberFormat="1" applyFont="1" applyFill="1" applyBorder="1" applyProtection="1">
      <protection locked="0"/>
    </xf>
    <xf numFmtId="1" fontId="15" fillId="10" borderId="37" xfId="5" applyNumberFormat="1" applyFont="1" applyFill="1" applyBorder="1"/>
    <xf numFmtId="0" fontId="15" fillId="0" borderId="17" xfId="5" applyFont="1" applyBorder="1" applyAlignment="1">
      <alignment horizontal="center" vertical="center"/>
    </xf>
    <xf numFmtId="3" fontId="15" fillId="9" borderId="40" xfId="5" applyNumberFormat="1" applyFont="1" applyFill="1" applyBorder="1" applyProtection="1">
      <protection locked="0"/>
    </xf>
    <xf numFmtId="1" fontId="15" fillId="9" borderId="40" xfId="5" applyNumberFormat="1" applyFont="1" applyFill="1" applyBorder="1" applyProtection="1">
      <protection locked="0"/>
    </xf>
    <xf numFmtId="0" fontId="4" fillId="9" borderId="40" xfId="4" applyNumberFormat="1" applyFont="1" applyFill="1" applyBorder="1" applyAlignment="1" applyProtection="1">
      <alignment vertical="center" wrapText="1"/>
      <protection locked="0"/>
    </xf>
    <xf numFmtId="0" fontId="31" fillId="16" borderId="0" xfId="10" applyFont="1" applyFill="1" applyAlignment="1">
      <alignment horizontal="center" vertical="center"/>
    </xf>
    <xf numFmtId="0" fontId="17" fillId="16" borderId="0" xfId="10" applyFont="1" applyFill="1" applyAlignment="1">
      <alignment horizontal="center" vertical="center"/>
    </xf>
    <xf numFmtId="1" fontId="15" fillId="9" borderId="30" xfId="5" applyNumberFormat="1" applyFont="1" applyFill="1" applyBorder="1" applyProtection="1">
      <protection locked="0"/>
    </xf>
    <xf numFmtId="0" fontId="4" fillId="9" borderId="8" xfId="4" applyNumberFormat="1" applyFont="1" applyFill="1" applyBorder="1" applyAlignment="1" applyProtection="1">
      <alignment vertical="center" wrapText="1"/>
      <protection locked="0"/>
    </xf>
    <xf numFmtId="0" fontId="15" fillId="0" borderId="50" xfId="5" applyFont="1" applyBorder="1" applyAlignment="1">
      <alignment horizontal="center" vertical="center"/>
    </xf>
    <xf numFmtId="0" fontId="14" fillId="0" borderId="51" xfId="5" applyFont="1" applyBorder="1" applyAlignment="1">
      <alignment horizontal="center" vertical="center"/>
    </xf>
    <xf numFmtId="0" fontId="14" fillId="0" borderId="113" xfId="5" applyFont="1" applyBorder="1" applyAlignment="1">
      <alignment horizontal="center" vertical="center"/>
    </xf>
    <xf numFmtId="0" fontId="11" fillId="0" borderId="32" xfId="12" applyFont="1" applyBorder="1" applyAlignment="1">
      <alignment vertical="center" wrapText="1"/>
    </xf>
    <xf numFmtId="0" fontId="4" fillId="9" borderId="37" xfId="4" applyNumberFormat="1" applyFont="1" applyFill="1" applyBorder="1" applyAlignment="1" applyProtection="1">
      <alignment vertical="center" wrapText="1"/>
      <protection locked="0"/>
    </xf>
    <xf numFmtId="0" fontId="11" fillId="0" borderId="47" xfId="12" applyFont="1" applyBorder="1" applyAlignment="1">
      <alignment vertical="center" wrapText="1"/>
    </xf>
    <xf numFmtId="0" fontId="14" fillId="0" borderId="47" xfId="5" applyFont="1" applyBorder="1" applyAlignment="1">
      <alignment horizontal="center" vertical="center"/>
    </xf>
    <xf numFmtId="0" fontId="14" fillId="0" borderId="109" xfId="5" applyFont="1" applyBorder="1" applyAlignment="1">
      <alignment horizontal="center" vertical="center"/>
    </xf>
    <xf numFmtId="0" fontId="4" fillId="9" borderId="45" xfId="4" applyNumberFormat="1" applyFont="1" applyFill="1" applyBorder="1" applyAlignment="1" applyProtection="1">
      <alignment vertical="center" wrapText="1"/>
      <protection locked="0"/>
    </xf>
    <xf numFmtId="1" fontId="15" fillId="10" borderId="40" xfId="5" applyNumberFormat="1" applyFont="1" applyFill="1" applyBorder="1"/>
    <xf numFmtId="0" fontId="31" fillId="0" borderId="0" xfId="5" applyFont="1" applyAlignment="1">
      <alignment vertical="center"/>
    </xf>
    <xf numFmtId="0" fontId="52" fillId="0" borderId="0" xfId="5" applyFont="1" applyAlignment="1">
      <alignment horizontal="left" vertical="top" wrapText="1"/>
    </xf>
    <xf numFmtId="0" fontId="17" fillId="16" borderId="0" xfId="5" applyFont="1" applyFill="1" applyAlignment="1">
      <alignment vertical="center"/>
    </xf>
    <xf numFmtId="0" fontId="25" fillId="0" borderId="0" xfId="11" applyFont="1"/>
    <xf numFmtId="0" fontId="17" fillId="0" borderId="0" xfId="10" applyFont="1" applyAlignment="1">
      <alignment vertical="center"/>
    </xf>
    <xf numFmtId="0" fontId="48" fillId="0" borderId="56" xfId="0" applyFont="1" applyBorder="1" applyAlignment="1">
      <alignment vertical="top" wrapText="1"/>
    </xf>
    <xf numFmtId="0" fontId="5" fillId="0" borderId="30" xfId="0" applyFont="1" applyBorder="1" applyAlignment="1">
      <alignment vertical="top" wrapText="1"/>
    </xf>
    <xf numFmtId="0" fontId="5" fillId="0" borderId="37" xfId="0" applyFont="1" applyBorder="1" applyAlignment="1">
      <alignment vertical="top" wrapText="1"/>
    </xf>
    <xf numFmtId="0" fontId="5" fillId="0" borderId="40" xfId="0" applyFont="1" applyBorder="1" applyAlignment="1">
      <alignment vertical="top" wrapText="1"/>
    </xf>
    <xf numFmtId="0" fontId="5" fillId="0" borderId="56" xfId="0" applyFont="1" applyBorder="1" applyAlignment="1">
      <alignment horizontal="left" vertical="top" wrapText="1"/>
    </xf>
    <xf numFmtId="0" fontId="59" fillId="0" borderId="0" xfId="5" applyFont="1" applyAlignment="1">
      <alignment vertical="center"/>
    </xf>
    <xf numFmtId="0" fontId="6" fillId="3" borderId="57" xfId="5" applyFont="1" applyFill="1" applyBorder="1" applyAlignment="1">
      <alignment horizontal="center" vertical="center"/>
    </xf>
    <xf numFmtId="0" fontId="4" fillId="9" borderId="30" xfId="1" applyNumberFormat="1" applyFont="1" applyFill="1" applyBorder="1" applyAlignment="1" applyProtection="1">
      <alignment vertical="center" wrapText="1"/>
      <protection locked="0"/>
    </xf>
    <xf numFmtId="0" fontId="4" fillId="9" borderId="37" xfId="1" applyNumberFormat="1" applyFont="1" applyFill="1" applyBorder="1" applyAlignment="1" applyProtection="1">
      <alignment vertical="center" wrapText="1"/>
      <protection locked="0"/>
    </xf>
    <xf numFmtId="0" fontId="4" fillId="0" borderId="32" xfId="5" applyBorder="1" applyAlignment="1">
      <alignment horizontal="center" vertical="center"/>
    </xf>
    <xf numFmtId="1" fontId="4" fillId="9" borderId="41" xfId="1" applyNumberFormat="1" applyFont="1" applyFill="1" applyBorder="1" applyAlignment="1" applyProtection="1">
      <alignment vertical="center"/>
      <protection locked="0"/>
    </xf>
    <xf numFmtId="2" fontId="4" fillId="9" borderId="41" xfId="1" applyNumberFormat="1" applyFont="1" applyFill="1" applyBorder="1" applyAlignment="1" applyProtection="1">
      <alignment vertical="center"/>
      <protection locked="0"/>
    </xf>
    <xf numFmtId="2" fontId="4" fillId="9" borderId="112" xfId="1" applyNumberFormat="1" applyFont="1" applyFill="1" applyBorder="1" applyAlignment="1" applyProtection="1">
      <alignment vertical="center"/>
      <protection locked="0"/>
    </xf>
    <xf numFmtId="0" fontId="4" fillId="9" borderId="134" xfId="1" applyNumberFormat="1" applyFont="1" applyFill="1" applyBorder="1" applyAlignment="1" applyProtection="1">
      <alignment vertical="center" wrapText="1"/>
      <protection locked="0"/>
    </xf>
    <xf numFmtId="0" fontId="4" fillId="0" borderId="51" xfId="5" applyBorder="1" applyAlignment="1">
      <alignment vertical="center" wrapText="1"/>
    </xf>
    <xf numFmtId="0" fontId="4" fillId="0" borderId="51" xfId="5" applyBorder="1" applyAlignment="1">
      <alignment horizontal="center" vertical="center"/>
    </xf>
    <xf numFmtId="0" fontId="4" fillId="0" borderId="20" xfId="5" applyBorder="1" applyAlignment="1">
      <alignment vertical="center" wrapText="1"/>
    </xf>
    <xf numFmtId="0" fontId="4" fillId="0" borderId="20" xfId="5" applyBorder="1" applyAlignment="1">
      <alignment horizontal="center" vertical="center"/>
    </xf>
    <xf numFmtId="2" fontId="4" fillId="9" borderId="115" xfId="1" applyNumberFormat="1" applyFont="1" applyFill="1" applyBorder="1" applyAlignment="1" applyProtection="1">
      <alignment vertical="center"/>
      <protection locked="0"/>
    </xf>
    <xf numFmtId="0" fontId="4" fillId="9" borderId="40" xfId="1" applyNumberFormat="1" applyFont="1" applyFill="1" applyBorder="1" applyAlignment="1" applyProtection="1">
      <alignment vertical="center" wrapText="1"/>
      <protection locked="0"/>
    </xf>
    <xf numFmtId="0" fontId="0" fillId="0" borderId="0" xfId="0" applyAlignment="1">
      <alignment horizontal="center"/>
    </xf>
    <xf numFmtId="0" fontId="58" fillId="0" borderId="26" xfId="5" applyFont="1" applyBorder="1" applyAlignment="1">
      <alignment vertical="center" wrapText="1"/>
    </xf>
    <xf numFmtId="0" fontId="58" fillId="0" borderId="26" xfId="5" applyFont="1" applyBorder="1" applyAlignment="1">
      <alignment horizontal="center" vertical="center"/>
    </xf>
    <xf numFmtId="9" fontId="60" fillId="0" borderId="26" xfId="5" applyNumberFormat="1" applyFont="1" applyBorder="1" applyAlignment="1">
      <alignment horizontal="center" vertical="center"/>
    </xf>
    <xf numFmtId="2" fontId="4" fillId="9" borderId="5" xfId="1" applyNumberFormat="1" applyFont="1" applyFill="1" applyBorder="1" applyAlignment="1" applyProtection="1">
      <alignment vertical="center"/>
      <protection locked="0"/>
    </xf>
    <xf numFmtId="0" fontId="58" fillId="0" borderId="32" xfId="5" applyFont="1" applyBorder="1" applyAlignment="1">
      <alignment vertical="center" wrapText="1"/>
    </xf>
    <xf numFmtId="0" fontId="58" fillId="0" borderId="32" xfId="5" applyFont="1" applyBorder="1" applyAlignment="1">
      <alignment horizontal="center" vertical="center"/>
    </xf>
    <xf numFmtId="9" fontId="60" fillId="0" borderId="32" xfId="5" applyNumberFormat="1" applyFont="1" applyBorder="1" applyAlignment="1">
      <alignment horizontal="center" vertical="center"/>
    </xf>
    <xf numFmtId="0" fontId="58" fillId="0" borderId="20" xfId="5" applyFont="1" applyBorder="1" applyAlignment="1">
      <alignment vertical="center" wrapText="1"/>
    </xf>
    <xf numFmtId="0" fontId="58" fillId="0" borderId="20" xfId="5" applyFont="1" applyBorder="1" applyAlignment="1">
      <alignment horizontal="center" vertical="center"/>
    </xf>
    <xf numFmtId="9" fontId="60" fillId="0" borderId="20" xfId="5" applyNumberFormat="1" applyFont="1" applyBorder="1" applyAlignment="1">
      <alignment horizontal="center" vertical="center"/>
    </xf>
    <xf numFmtId="0" fontId="58" fillId="0" borderId="26" xfId="5" applyFont="1" applyBorder="1" applyAlignment="1">
      <alignment horizontal="center" vertical="center" wrapText="1"/>
    </xf>
    <xf numFmtId="9" fontId="60" fillId="0" borderId="26" xfId="5" applyNumberFormat="1" applyFont="1" applyBorder="1" applyAlignment="1">
      <alignment horizontal="center" vertical="center" wrapText="1"/>
    </xf>
    <xf numFmtId="166" fontId="4" fillId="9" borderId="25" xfId="1" applyNumberFormat="1" applyFont="1" applyFill="1" applyBorder="1" applyAlignment="1" applyProtection="1">
      <alignment vertical="center"/>
      <protection locked="0"/>
    </xf>
    <xf numFmtId="0" fontId="58" fillId="0" borderId="32" xfId="5" applyFont="1" applyBorder="1" applyAlignment="1">
      <alignment horizontal="center" vertical="center" wrapText="1"/>
    </xf>
    <xf numFmtId="9" fontId="60" fillId="0" borderId="32" xfId="5" applyNumberFormat="1" applyFont="1" applyBorder="1" applyAlignment="1">
      <alignment horizontal="center" vertical="center" wrapText="1"/>
    </xf>
    <xf numFmtId="166" fontId="4" fillId="9" borderId="31" xfId="1" applyNumberFormat="1" applyFont="1" applyFill="1" applyBorder="1" applyAlignment="1" applyProtection="1">
      <alignment vertical="center"/>
      <protection locked="0"/>
    </xf>
    <xf numFmtId="1" fontId="4" fillId="9" borderId="31" xfId="1" applyNumberFormat="1" applyFont="1" applyFill="1" applyBorder="1" applyAlignment="1" applyProtection="1">
      <alignment vertical="center"/>
      <protection locked="0"/>
    </xf>
    <xf numFmtId="2" fontId="4" fillId="9" borderId="31" xfId="1" applyNumberFormat="1" applyFont="1" applyFill="1" applyBorder="1" applyAlignment="1" applyProtection="1">
      <alignment vertical="center"/>
      <protection locked="0"/>
    </xf>
    <xf numFmtId="0" fontId="58" fillId="0" borderId="20" xfId="5" applyFont="1" applyBorder="1" applyAlignment="1">
      <alignment horizontal="center" vertical="center" wrapText="1"/>
    </xf>
    <xf numFmtId="9" fontId="60" fillId="0" borderId="20" xfId="5" applyNumberFormat="1" applyFont="1" applyBorder="1" applyAlignment="1">
      <alignment horizontal="center" vertical="center" wrapText="1"/>
    </xf>
    <xf numFmtId="2" fontId="4" fillId="9" borderId="17" xfId="1" applyNumberFormat="1" applyFont="1" applyFill="1" applyBorder="1" applyAlignment="1" applyProtection="1">
      <alignment vertical="center"/>
      <protection locked="0"/>
    </xf>
    <xf numFmtId="0" fontId="11" fillId="0" borderId="0" xfId="5" applyFont="1" applyAlignment="1">
      <alignment horizontal="center" vertical="center"/>
    </xf>
    <xf numFmtId="1" fontId="4" fillId="0" borderId="0" xfId="5" applyNumberFormat="1" applyAlignment="1">
      <alignment vertical="center"/>
    </xf>
    <xf numFmtId="164" fontId="4" fillId="0" borderId="0" xfId="5" applyNumberFormat="1" applyAlignment="1">
      <alignment vertical="center"/>
    </xf>
    <xf numFmtId="0" fontId="15" fillId="0" borderId="30" xfId="5" applyFont="1" applyBorder="1" applyAlignment="1">
      <alignment horizontal="center" vertical="center"/>
    </xf>
    <xf numFmtId="0" fontId="5" fillId="0" borderId="25" xfId="2" applyFont="1" applyBorder="1" applyAlignment="1">
      <alignment vertical="center"/>
    </xf>
    <xf numFmtId="0" fontId="5" fillId="0" borderId="27" xfId="2" applyFont="1" applyBorder="1" applyAlignment="1">
      <alignment horizontal="center" vertical="center"/>
    </xf>
    <xf numFmtId="0" fontId="8" fillId="0" borderId="25" xfId="2" applyFont="1" applyBorder="1" applyAlignment="1">
      <alignment horizontal="center" vertical="center"/>
    </xf>
    <xf numFmtId="0" fontId="8" fillId="0" borderId="6" xfId="2" applyFont="1" applyBorder="1" applyAlignment="1">
      <alignment horizontal="center" vertical="center"/>
    </xf>
    <xf numFmtId="1" fontId="4" fillId="9" borderId="25" xfId="1" applyNumberFormat="1" applyFont="1" applyFill="1" applyBorder="1" applyAlignment="1" applyProtection="1">
      <alignment vertical="center"/>
      <protection locked="0"/>
    </xf>
    <xf numFmtId="0" fontId="15" fillId="0" borderId="37" xfId="5" applyFont="1" applyBorder="1" applyAlignment="1">
      <alignment horizontal="center" vertical="center"/>
    </xf>
    <xf numFmtId="0" fontId="5" fillId="0" borderId="49" xfId="2" applyFont="1" applyBorder="1" applyAlignment="1">
      <alignment vertical="center"/>
    </xf>
    <xf numFmtId="0" fontId="11" fillId="0" borderId="139" xfId="5" applyFont="1" applyBorder="1" applyAlignment="1">
      <alignment horizontal="center" vertical="center"/>
    </xf>
    <xf numFmtId="0" fontId="8" fillId="0" borderId="49" xfId="2" applyFont="1" applyBorder="1" applyAlignment="1">
      <alignment horizontal="center" vertical="center"/>
    </xf>
    <xf numFmtId="0" fontId="14" fillId="0" borderId="34" xfId="5" applyFont="1" applyBorder="1" applyAlignment="1">
      <alignment horizontal="center" vertical="center"/>
    </xf>
    <xf numFmtId="0" fontId="5" fillId="0" borderId="31" xfId="2" applyFont="1" applyBorder="1" applyAlignment="1">
      <alignment vertical="center"/>
    </xf>
    <xf numFmtId="0" fontId="11" fillId="0" borderId="36" xfId="5" applyFont="1" applyBorder="1" applyAlignment="1">
      <alignment horizontal="center" vertical="center"/>
    </xf>
    <xf numFmtId="0" fontId="8" fillId="0" borderId="31" xfId="2" applyFont="1" applyBorder="1" applyAlignment="1">
      <alignment horizontal="center" vertical="center"/>
    </xf>
    <xf numFmtId="0" fontId="8" fillId="0" borderId="34" xfId="2" applyFont="1" applyBorder="1" applyAlignment="1">
      <alignment horizontal="center" vertical="center"/>
    </xf>
    <xf numFmtId="0" fontId="11" fillId="0" borderId="33" xfId="5" applyFont="1" applyBorder="1" applyAlignment="1">
      <alignment horizontal="center" vertical="center"/>
    </xf>
    <xf numFmtId="0" fontId="8" fillId="0" borderId="140" xfId="2" applyFont="1" applyBorder="1" applyAlignment="1">
      <alignment horizontal="center" vertical="center"/>
    </xf>
    <xf numFmtId="0" fontId="15" fillId="0" borderId="40" xfId="5" applyFont="1" applyBorder="1" applyAlignment="1">
      <alignment horizontal="center" vertical="center"/>
    </xf>
    <xf numFmtId="0" fontId="5" fillId="0" borderId="14" xfId="2" applyFont="1" applyBorder="1" applyAlignment="1">
      <alignment vertical="center"/>
    </xf>
    <xf numFmtId="0" fontId="11" fillId="0" borderId="23" xfId="5" applyFont="1" applyBorder="1" applyAlignment="1">
      <alignment horizontal="center" vertical="center"/>
    </xf>
    <xf numFmtId="0" fontId="8" fillId="0" borderId="141" xfId="2" applyFont="1" applyBorder="1" applyAlignment="1">
      <alignment horizontal="center" vertical="center"/>
    </xf>
    <xf numFmtId="0" fontId="14" fillId="0" borderId="18" xfId="5" applyFont="1" applyBorder="1" applyAlignment="1">
      <alignment horizontal="center" vertical="center"/>
    </xf>
    <xf numFmtId="1" fontId="4" fillId="9" borderId="17" xfId="1" applyNumberFormat="1" applyFont="1" applyFill="1" applyBorder="1" applyAlignment="1" applyProtection="1">
      <alignment vertical="center"/>
      <protection locked="0"/>
    </xf>
    <xf numFmtId="0" fontId="8" fillId="0" borderId="0" xfId="2" applyFont="1" applyAlignment="1">
      <alignment horizontal="center" vertical="center"/>
    </xf>
    <xf numFmtId="2" fontId="4" fillId="0" borderId="0" xfId="1" applyNumberFormat="1" applyFont="1" applyAlignment="1">
      <alignment vertical="center"/>
    </xf>
    <xf numFmtId="165" fontId="4" fillId="0" borderId="0" xfId="1" applyNumberFormat="1" applyFont="1" applyAlignment="1">
      <alignment vertical="center"/>
    </xf>
    <xf numFmtId="0" fontId="11" fillId="0" borderId="27" xfId="5" applyFont="1" applyBorder="1" applyAlignment="1">
      <alignment horizontal="center" vertical="center"/>
    </xf>
    <xf numFmtId="167" fontId="4" fillId="9" borderId="25" xfId="1" applyNumberFormat="1" applyFont="1" applyFill="1" applyBorder="1" applyAlignment="1" applyProtection="1">
      <alignment vertical="center"/>
      <protection locked="0"/>
    </xf>
    <xf numFmtId="167" fontId="4" fillId="9" borderId="31" xfId="1" applyNumberFormat="1" applyFont="1" applyFill="1" applyBorder="1" applyAlignment="1" applyProtection="1">
      <alignment vertical="center"/>
      <protection locked="0"/>
    </xf>
    <xf numFmtId="0" fontId="5" fillId="0" borderId="17" xfId="2" applyFont="1" applyBorder="1" applyAlignment="1">
      <alignment vertical="center"/>
    </xf>
    <xf numFmtId="0" fontId="11" fillId="0" borderId="21" xfId="5" applyFont="1" applyBorder="1" applyAlignment="1">
      <alignment horizontal="center" vertical="center"/>
    </xf>
    <xf numFmtId="0" fontId="8" fillId="0" borderId="17" xfId="2" applyFont="1" applyBorder="1" applyAlignment="1">
      <alignment horizontal="center" vertical="center"/>
    </xf>
    <xf numFmtId="167" fontId="4" fillId="9" borderId="17" xfId="1" applyNumberFormat="1" applyFont="1" applyFill="1" applyBorder="1" applyAlignment="1" applyProtection="1">
      <alignment vertical="center"/>
      <protection locked="0"/>
    </xf>
    <xf numFmtId="0" fontId="18" fillId="0" borderId="103" xfId="5" applyFont="1" applyBorder="1" applyAlignment="1">
      <alignment horizontal="center" vertical="center"/>
    </xf>
    <xf numFmtId="0" fontId="15" fillId="0" borderId="14" xfId="5" applyFont="1" applyBorder="1" applyAlignment="1">
      <alignment horizontal="center" vertical="center"/>
    </xf>
    <xf numFmtId="0" fontId="0" fillId="0" borderId="0" xfId="0" applyAlignment="1">
      <alignment horizontal="left" vertical="center" wrapText="1"/>
    </xf>
    <xf numFmtId="9" fontId="37" fillId="0" borderId="142" xfId="5" applyNumberFormat="1" applyFont="1" applyBorder="1" applyAlignment="1">
      <alignment vertical="center" wrapText="1"/>
    </xf>
    <xf numFmtId="9" fontId="37" fillId="0" borderId="0" xfId="5" applyNumberFormat="1" applyFont="1" applyAlignment="1">
      <alignment vertical="center" wrapText="1"/>
    </xf>
    <xf numFmtId="0" fontId="24" fillId="3" borderId="24" xfId="5" applyFont="1" applyFill="1" applyBorder="1" applyAlignment="1">
      <alignment vertical="center"/>
    </xf>
    <xf numFmtId="0" fontId="4" fillId="0" borderId="137" xfId="5" applyBorder="1" applyAlignment="1">
      <alignment vertical="center"/>
    </xf>
    <xf numFmtId="0" fontId="5" fillId="0" borderId="137" xfId="0" applyFont="1" applyBorder="1" applyAlignment="1">
      <alignment vertical="center"/>
    </xf>
    <xf numFmtId="9" fontId="11" fillId="0" borderId="142" xfId="5" applyNumberFormat="1" applyFont="1" applyBorder="1" applyAlignment="1">
      <alignment vertical="center" wrapText="1"/>
    </xf>
    <xf numFmtId="9" fontId="11" fillId="0" borderId="0" xfId="5" applyNumberFormat="1" applyFont="1" applyAlignment="1">
      <alignment vertical="center" wrapText="1"/>
    </xf>
    <xf numFmtId="0" fontId="5" fillId="0" borderId="0" xfId="0" applyFont="1" applyAlignment="1">
      <alignment vertical="center"/>
    </xf>
    <xf numFmtId="0" fontId="0" fillId="0" borderId="0" xfId="0" applyAlignment="1">
      <alignment vertical="center" wrapText="1"/>
    </xf>
    <xf numFmtId="0" fontId="5" fillId="0" borderId="107" xfId="0" applyFont="1" applyBorder="1" applyAlignment="1">
      <alignment vertical="center"/>
    </xf>
    <xf numFmtId="0" fontId="4" fillId="0" borderId="84" xfId="5" applyBorder="1" applyAlignment="1">
      <alignment vertical="center"/>
    </xf>
    <xf numFmtId="0" fontId="5" fillId="0" borderId="0" xfId="6" applyFont="1" applyAlignment="1">
      <alignment horizontal="center" vertical="center"/>
    </xf>
    <xf numFmtId="9" fontId="58" fillId="0" borderId="0" xfId="5" applyNumberFormat="1" applyFont="1" applyAlignment="1">
      <alignment horizontal="left" vertical="center" wrapText="1"/>
    </xf>
    <xf numFmtId="0" fontId="4" fillId="0" borderId="103" xfId="5" applyBorder="1" applyAlignment="1">
      <alignment vertical="center"/>
    </xf>
    <xf numFmtId="0" fontId="4" fillId="0" borderId="14" xfId="5" applyBorder="1" applyAlignment="1">
      <alignment vertical="center"/>
    </xf>
    <xf numFmtId="0" fontId="4" fillId="0" borderId="145" xfId="5" applyBorder="1" applyAlignment="1">
      <alignment vertical="center"/>
    </xf>
    <xf numFmtId="0" fontId="4" fillId="0" borderId="149" xfId="5" applyBorder="1" applyAlignment="1">
      <alignment vertical="center"/>
    </xf>
    <xf numFmtId="0" fontId="4" fillId="0" borderId="156" xfId="5" applyBorder="1" applyAlignment="1">
      <alignment vertical="center"/>
    </xf>
    <xf numFmtId="0" fontId="6" fillId="3" borderId="3" xfId="5" applyFont="1" applyFill="1" applyBorder="1" applyAlignment="1">
      <alignment vertical="center"/>
    </xf>
    <xf numFmtId="164" fontId="4" fillId="9" borderId="25" xfId="1" applyNumberFormat="1" applyFont="1" applyFill="1" applyBorder="1" applyAlignment="1" applyProtection="1">
      <alignment vertical="center"/>
      <protection locked="0"/>
    </xf>
    <xf numFmtId="164" fontId="4" fillId="9" borderId="31" xfId="1" applyNumberFormat="1" applyFont="1" applyFill="1" applyBorder="1" applyAlignment="1" applyProtection="1">
      <alignment vertical="center"/>
      <protection locked="0"/>
    </xf>
    <xf numFmtId="0" fontId="11" fillId="0" borderId="0" xfId="5" applyFont="1" applyAlignment="1">
      <alignment horizontal="center" vertical="center" wrapText="1"/>
    </xf>
    <xf numFmtId="9" fontId="14" fillId="0" borderId="0" xfId="5" applyNumberFormat="1" applyFont="1" applyAlignment="1">
      <alignment horizontal="center" vertical="center"/>
    </xf>
    <xf numFmtId="1" fontId="4" fillId="10" borderId="31" xfId="1" applyNumberFormat="1" applyFont="1" applyFill="1" applyBorder="1" applyAlignment="1">
      <alignment vertical="center"/>
    </xf>
    <xf numFmtId="10" fontId="4" fillId="9" borderId="31" xfId="1" applyNumberFormat="1" applyFont="1" applyFill="1" applyBorder="1" applyAlignment="1" applyProtection="1">
      <alignment vertical="center"/>
      <protection locked="0"/>
    </xf>
    <xf numFmtId="0" fontId="4" fillId="0" borderId="51" xfId="5" applyBorder="1" applyAlignment="1">
      <alignment horizontal="center" vertical="center" wrapText="1"/>
    </xf>
    <xf numFmtId="9" fontId="14" fillId="0" borderId="51" xfId="5" applyNumberFormat="1" applyFont="1" applyBorder="1" applyAlignment="1">
      <alignment horizontal="center" vertical="center" wrapText="1"/>
    </xf>
    <xf numFmtId="0" fontId="4" fillId="9" borderId="50" xfId="1" applyNumberFormat="1" applyFont="1" applyFill="1" applyBorder="1" applyAlignment="1" applyProtection="1">
      <alignment vertical="center"/>
      <protection locked="0"/>
    </xf>
    <xf numFmtId="165" fontId="4" fillId="9" borderId="134" xfId="1" applyNumberFormat="1" applyFont="1" applyFill="1" applyBorder="1" applyAlignment="1" applyProtection="1">
      <alignment vertical="center" wrapText="1"/>
      <protection locked="0"/>
    </xf>
    <xf numFmtId="164" fontId="4" fillId="9" borderId="17" xfId="1" applyNumberFormat="1" applyFont="1" applyFill="1" applyBorder="1" applyAlignment="1" applyProtection="1">
      <alignment vertical="center"/>
      <protection locked="0"/>
    </xf>
    <xf numFmtId="0" fontId="18" fillId="0" borderId="9" xfId="5" applyFont="1" applyBorder="1" applyAlignment="1">
      <alignment horizontal="center" vertical="center"/>
    </xf>
    <xf numFmtId="0" fontId="15" fillId="0" borderId="159" xfId="5" applyFont="1" applyBorder="1" applyAlignment="1">
      <alignment horizontal="center" vertical="top"/>
    </xf>
    <xf numFmtId="0" fontId="15" fillId="0" borderId="162" xfId="5" applyFont="1" applyBorder="1" applyAlignment="1">
      <alignment horizontal="center" vertical="top"/>
    </xf>
    <xf numFmtId="0" fontId="15" fillId="0" borderId="163" xfId="5" applyFont="1" applyBorder="1" applyAlignment="1">
      <alignment horizontal="center" vertical="top"/>
    </xf>
    <xf numFmtId="0" fontId="2" fillId="0" borderId="0" xfId="12" applyFont="1" applyAlignment="1">
      <alignment horizontal="left" vertical="top"/>
    </xf>
    <xf numFmtId="0" fontId="2" fillId="18" borderId="0" xfId="12" applyFont="1" applyFill="1" applyAlignment="1">
      <alignment horizontal="left" vertical="top"/>
    </xf>
    <xf numFmtId="0" fontId="2" fillId="18" borderId="0" xfId="12" applyFont="1" applyFill="1" applyAlignment="1">
      <alignment horizontal="center" vertical="top" wrapText="1"/>
    </xf>
    <xf numFmtId="0" fontId="2" fillId="2" borderId="0" xfId="12" applyFont="1" applyFill="1" applyAlignment="1">
      <alignment horizontal="left" vertical="top"/>
    </xf>
    <xf numFmtId="0" fontId="40" fillId="0" borderId="0" xfId="12" applyFont="1" applyAlignment="1">
      <alignment horizontal="left" vertical="top"/>
    </xf>
    <xf numFmtId="0" fontId="40" fillId="0" borderId="0" xfId="12" applyFont="1" applyAlignment="1">
      <alignment horizontal="center" vertical="top" wrapText="1"/>
    </xf>
    <xf numFmtId="0" fontId="40" fillId="17" borderId="0" xfId="12" applyFont="1" applyFill="1" applyAlignment="1">
      <alignment horizontal="left" vertical="top"/>
    </xf>
    <xf numFmtId="0" fontId="6" fillId="3" borderId="9" xfId="2" applyFont="1" applyFill="1" applyBorder="1" applyAlignment="1">
      <alignment horizontal="center" vertical="center"/>
    </xf>
    <xf numFmtId="0" fontId="6" fillId="3" borderId="3" xfId="2" applyFont="1" applyFill="1" applyBorder="1" applyAlignment="1">
      <alignment vertical="center"/>
    </xf>
    <xf numFmtId="0" fontId="46" fillId="0" borderId="77" xfId="2" applyFont="1" applyBorder="1" applyAlignment="1">
      <alignment horizontal="left" vertical="top"/>
    </xf>
    <xf numFmtId="0" fontId="17" fillId="0" borderId="0" xfId="5" applyFont="1" applyAlignment="1">
      <alignment horizontal="left" vertical="top" wrapText="1"/>
    </xf>
    <xf numFmtId="0" fontId="40" fillId="0" borderId="0" xfId="12" applyFont="1" applyAlignment="1">
      <alignment horizontal="left" vertical="top" wrapText="1"/>
    </xf>
    <xf numFmtId="0" fontId="14" fillId="0" borderId="2" xfId="5" applyFont="1" applyBorder="1" applyAlignment="1">
      <alignment horizontal="center" vertical="center"/>
    </xf>
    <xf numFmtId="0" fontId="14" fillId="0" borderId="4" xfId="5" applyFont="1" applyBorder="1" applyAlignment="1">
      <alignment horizontal="center" vertical="center"/>
    </xf>
    <xf numFmtId="1" fontId="4" fillId="9" borderId="5" xfId="4" applyNumberFormat="1" applyFont="1" applyFill="1" applyBorder="1" applyAlignment="1" applyProtection="1">
      <alignment vertical="center"/>
      <protection locked="0"/>
    </xf>
    <xf numFmtId="1" fontId="4" fillId="9" borderId="108" xfId="4" applyNumberFormat="1" applyFont="1" applyFill="1" applyBorder="1" applyAlignment="1" applyProtection="1">
      <alignment vertical="center"/>
      <protection locked="0"/>
    </xf>
    <xf numFmtId="1" fontId="4" fillId="9" borderId="41" xfId="4" applyNumberFormat="1" applyFont="1" applyFill="1" applyBorder="1" applyAlignment="1" applyProtection="1">
      <alignment vertical="center"/>
      <protection locked="0"/>
    </xf>
    <xf numFmtId="1" fontId="4" fillId="9" borderId="112" xfId="4" applyNumberFormat="1" applyFont="1" applyFill="1" applyBorder="1" applyAlignment="1" applyProtection="1">
      <alignment vertical="center"/>
      <protection locked="0"/>
    </xf>
    <xf numFmtId="2" fontId="4" fillId="9" borderId="112" xfId="4" applyNumberFormat="1" applyFont="1" applyFill="1" applyBorder="1" applyAlignment="1" applyProtection="1">
      <alignment vertical="center"/>
      <protection locked="0"/>
    </xf>
    <xf numFmtId="1" fontId="4" fillId="10" borderId="112" xfId="4" applyNumberFormat="1" applyFont="1" applyFill="1" applyBorder="1" applyAlignment="1">
      <alignment vertical="center"/>
    </xf>
    <xf numFmtId="1" fontId="4" fillId="9" borderId="115" xfId="4" applyNumberFormat="1" applyFont="1" applyFill="1" applyBorder="1" applyAlignment="1" applyProtection="1">
      <alignment vertical="center"/>
      <protection locked="0"/>
    </xf>
    <xf numFmtId="0" fontId="17" fillId="0" borderId="0" xfId="12" applyFont="1" applyAlignment="1">
      <alignment horizontal="left" vertical="top"/>
    </xf>
    <xf numFmtId="0" fontId="17" fillId="0" borderId="0" xfId="5" applyFont="1" applyAlignment="1">
      <alignment horizontal="center" vertical="top" wrapText="1"/>
    </xf>
    <xf numFmtId="0" fontId="40" fillId="0" borderId="0" xfId="12" applyFont="1" applyAlignment="1">
      <alignment horizontal="center" vertical="top"/>
    </xf>
    <xf numFmtId="0" fontId="7" fillId="0" borderId="25" xfId="2" applyFont="1" applyBorder="1" applyAlignment="1">
      <alignment horizontal="center" vertical="center"/>
    </xf>
    <xf numFmtId="166" fontId="15" fillId="9" borderId="5" xfId="4" applyNumberFormat="1" applyFont="1" applyFill="1" applyBorder="1" applyAlignment="1" applyProtection="1">
      <alignment vertical="center"/>
      <protection locked="0"/>
    </xf>
    <xf numFmtId="166" fontId="15" fillId="9" borderId="41" xfId="4" applyNumberFormat="1" applyFont="1" applyFill="1" applyBorder="1" applyAlignment="1" applyProtection="1">
      <alignment vertical="center"/>
      <protection locked="0"/>
    </xf>
    <xf numFmtId="166" fontId="15" fillId="10" borderId="31" xfId="5" applyNumberFormat="1" applyFont="1" applyFill="1" applyBorder="1" applyAlignment="1">
      <alignment vertical="center"/>
    </xf>
    <xf numFmtId="0" fontId="4" fillId="0" borderId="15" xfId="5" applyBorder="1" applyAlignment="1">
      <alignment vertical="center" wrapText="1"/>
    </xf>
    <xf numFmtId="0" fontId="14" fillId="0" borderId="15" xfId="5" applyFont="1" applyBorder="1" applyAlignment="1">
      <alignment horizontal="center" vertical="center"/>
    </xf>
    <xf numFmtId="0" fontId="14" fillId="0" borderId="16" xfId="5" applyFont="1" applyBorder="1" applyAlignment="1">
      <alignment horizontal="center" vertical="center"/>
    </xf>
    <xf numFmtId="166" fontId="4" fillId="9" borderId="115" xfId="4" applyNumberFormat="1" applyFont="1" applyFill="1" applyBorder="1" applyAlignment="1" applyProtection="1">
      <alignment vertical="center"/>
      <protection locked="0"/>
    </xf>
    <xf numFmtId="0" fontId="4" fillId="9" borderId="22" xfId="4" applyNumberFormat="1" applyFont="1" applyFill="1" applyBorder="1" applyAlignment="1" applyProtection="1">
      <alignment vertical="center" wrapText="1"/>
      <protection locked="0"/>
    </xf>
    <xf numFmtId="0" fontId="13" fillId="0" borderId="0" xfId="12" applyAlignment="1">
      <alignment horizontal="center"/>
    </xf>
    <xf numFmtId="0" fontId="13" fillId="0" borderId="0" xfId="12"/>
    <xf numFmtId="0" fontId="67" fillId="0" borderId="0" xfId="12" applyFont="1" applyAlignment="1">
      <alignment horizontal="left" vertical="center"/>
    </xf>
    <xf numFmtId="0" fontId="14" fillId="0" borderId="3" xfId="5" applyFont="1" applyBorder="1" applyAlignment="1">
      <alignment horizontal="center" vertical="center"/>
    </xf>
    <xf numFmtId="0" fontId="14" fillId="0" borderId="10" xfId="5" applyFont="1" applyBorder="1" applyAlignment="1">
      <alignment horizontal="center" vertical="center"/>
    </xf>
    <xf numFmtId="10" fontId="15" fillId="9" borderId="9" xfId="4" applyNumberFormat="1" applyFont="1" applyFill="1" applyBorder="1" applyAlignment="1" applyProtection="1">
      <alignment vertical="center"/>
      <protection locked="0"/>
    </xf>
    <xf numFmtId="165" fontId="4" fillId="9" borderId="56" xfId="4" applyNumberFormat="1" applyFont="1" applyFill="1" applyBorder="1" applyAlignment="1" applyProtection="1">
      <alignment vertical="center" wrapText="1"/>
      <protection locked="0"/>
    </xf>
    <xf numFmtId="0" fontId="67" fillId="0" borderId="0" xfId="12" applyFont="1" applyAlignment="1">
      <alignment horizontal="left" vertical="center" wrapText="1"/>
    </xf>
    <xf numFmtId="166" fontId="15" fillId="10" borderId="17" xfId="5" applyNumberFormat="1" applyFont="1" applyFill="1" applyBorder="1" applyAlignment="1">
      <alignment vertical="center"/>
    </xf>
    <xf numFmtId="0" fontId="67" fillId="17" borderId="0" xfId="12" applyFont="1" applyFill="1" applyAlignment="1">
      <alignment horizontal="left" vertical="center" wrapText="1"/>
    </xf>
    <xf numFmtId="0" fontId="40" fillId="17" borderId="0" xfId="12" applyFont="1" applyFill="1" applyAlignment="1">
      <alignment horizontal="left" vertical="top" wrapText="1"/>
    </xf>
    <xf numFmtId="1" fontId="15" fillId="9" borderId="25" xfId="4" applyNumberFormat="1" applyFont="1" applyFill="1" applyBorder="1" applyAlignment="1" applyProtection="1">
      <alignment vertical="center"/>
      <protection locked="0"/>
    </xf>
    <xf numFmtId="165" fontId="4" fillId="9" borderId="30" xfId="4" applyNumberFormat="1" applyFont="1" applyFill="1" applyBorder="1" applyAlignment="1" applyProtection="1">
      <alignment vertical="center" wrapText="1"/>
      <protection locked="0"/>
    </xf>
    <xf numFmtId="1" fontId="15" fillId="9" borderId="31" xfId="4" applyNumberFormat="1" applyFont="1" applyFill="1" applyBorder="1" applyAlignment="1" applyProtection="1">
      <alignment vertical="center"/>
      <protection locked="0"/>
    </xf>
    <xf numFmtId="165" fontId="4" fillId="9" borderId="37" xfId="4" applyNumberFormat="1" applyFont="1" applyFill="1" applyBorder="1" applyAlignment="1" applyProtection="1">
      <alignment vertical="center" wrapText="1"/>
      <protection locked="0"/>
    </xf>
    <xf numFmtId="1" fontId="15" fillId="9" borderId="50" xfId="4" applyNumberFormat="1" applyFont="1" applyFill="1" applyBorder="1" applyAlignment="1" applyProtection="1">
      <alignment vertical="center"/>
      <protection locked="0"/>
    </xf>
    <xf numFmtId="1" fontId="15" fillId="10" borderId="40" xfId="5" applyNumberFormat="1" applyFont="1" applyFill="1" applyBorder="1" applyAlignment="1">
      <alignment vertical="center"/>
    </xf>
    <xf numFmtId="165" fontId="4" fillId="9" borderId="40" xfId="4" applyNumberFormat="1" applyFont="1" applyFill="1" applyBorder="1" applyAlignment="1" applyProtection="1">
      <alignment vertical="center" wrapText="1"/>
      <protection locked="0"/>
    </xf>
    <xf numFmtId="1" fontId="15" fillId="17" borderId="0" xfId="5" applyNumberFormat="1" applyFont="1" applyFill="1" applyAlignment="1" applyProtection="1">
      <alignment vertical="center"/>
      <protection locked="0"/>
    </xf>
    <xf numFmtId="165" fontId="4" fillId="17" borderId="0" xfId="4" applyNumberFormat="1" applyFont="1" applyFill="1" applyAlignment="1" applyProtection="1">
      <alignment vertical="center"/>
      <protection locked="0"/>
    </xf>
    <xf numFmtId="1" fontId="15" fillId="9" borderId="11" xfId="4" applyNumberFormat="1" applyFont="1" applyFill="1" applyBorder="1" applyAlignment="1" applyProtection="1">
      <alignment vertical="center"/>
      <protection locked="0"/>
    </xf>
    <xf numFmtId="0" fontId="68" fillId="17" borderId="0" xfId="12" applyFont="1" applyFill="1" applyAlignment="1">
      <alignment vertical="center"/>
    </xf>
    <xf numFmtId="0" fontId="13" fillId="17" borderId="0" xfId="12" applyFill="1"/>
    <xf numFmtId="0" fontId="7" fillId="0" borderId="1" xfId="2" applyFont="1" applyBorder="1" applyAlignment="1">
      <alignment horizontal="center" vertical="center"/>
    </xf>
    <xf numFmtId="0" fontId="5" fillId="0" borderId="2" xfId="2" applyFont="1" applyBorder="1" applyAlignment="1">
      <alignment vertical="center"/>
    </xf>
    <xf numFmtId="0" fontId="8" fillId="0" borderId="2" xfId="2" applyFont="1" applyBorder="1" applyAlignment="1">
      <alignment horizontal="center" vertical="center"/>
    </xf>
    <xf numFmtId="0" fontId="8" fillId="0" borderId="4" xfId="2" applyFont="1" applyBorder="1" applyAlignment="1">
      <alignment horizontal="center" vertical="center"/>
    </xf>
    <xf numFmtId="1" fontId="15" fillId="9" borderId="1" xfId="4" applyNumberFormat="1" applyFont="1" applyFill="1" applyBorder="1" applyAlignment="1" applyProtection="1">
      <alignment vertical="center"/>
      <protection locked="0"/>
    </xf>
    <xf numFmtId="165" fontId="4" fillId="9" borderId="8" xfId="4" applyNumberFormat="1" applyFont="1" applyFill="1" applyBorder="1" applyAlignment="1" applyProtection="1">
      <alignment vertical="center" wrapText="1"/>
      <protection locked="0"/>
    </xf>
    <xf numFmtId="0" fontId="7" fillId="0" borderId="31" xfId="2" applyFont="1" applyBorder="1" applyAlignment="1">
      <alignment horizontal="center" vertical="center"/>
    </xf>
    <xf numFmtId="0" fontId="5" fillId="0" borderId="32" xfId="2" applyFont="1" applyBorder="1" applyAlignment="1">
      <alignment vertical="center"/>
    </xf>
    <xf numFmtId="0" fontId="8" fillId="0" borderId="32" xfId="2" applyFont="1" applyBorder="1" applyAlignment="1">
      <alignment horizontal="center" vertical="center"/>
    </xf>
    <xf numFmtId="0" fontId="8" fillId="0" borderId="33" xfId="2" applyFont="1" applyBorder="1" applyAlignment="1">
      <alignment horizontal="center" vertical="center"/>
    </xf>
    <xf numFmtId="1" fontId="15" fillId="9" borderId="37" xfId="4" applyNumberFormat="1" applyFont="1" applyFill="1" applyBorder="1" applyAlignment="1" applyProtection="1">
      <alignment vertical="center"/>
      <protection locked="0"/>
    </xf>
    <xf numFmtId="0" fontId="7" fillId="0" borderId="103" xfId="2" applyFont="1" applyBorder="1" applyAlignment="1">
      <alignment horizontal="center" vertical="center"/>
    </xf>
    <xf numFmtId="0" fontId="5" fillId="0" borderId="47" xfId="2" applyFont="1" applyBorder="1" applyAlignment="1">
      <alignment vertical="center"/>
    </xf>
    <xf numFmtId="0" fontId="8" fillId="0" borderId="47" xfId="2" applyFont="1" applyBorder="1" applyAlignment="1">
      <alignment horizontal="center" vertical="center"/>
    </xf>
    <xf numFmtId="0" fontId="8" fillId="0" borderId="109" xfId="2" applyFont="1" applyBorder="1" applyAlignment="1">
      <alignment horizontal="center" vertical="center"/>
    </xf>
    <xf numFmtId="1" fontId="15" fillId="9" borderId="103" xfId="4" applyNumberFormat="1" applyFont="1" applyFill="1" applyBorder="1" applyAlignment="1" applyProtection="1">
      <alignment vertical="center"/>
      <protection locked="0"/>
    </xf>
    <xf numFmtId="165" fontId="4" fillId="9" borderId="45" xfId="4" applyNumberFormat="1" applyFont="1" applyFill="1" applyBorder="1" applyAlignment="1" applyProtection="1">
      <alignment vertical="center" wrapText="1"/>
      <protection locked="0"/>
    </xf>
    <xf numFmtId="10" fontId="15" fillId="9" borderId="11" xfId="4" applyNumberFormat="1" applyFont="1" applyFill="1" applyBorder="1" applyAlignment="1" applyProtection="1">
      <alignment vertical="center"/>
      <protection locked="0"/>
    </xf>
    <xf numFmtId="0" fontId="15" fillId="9" borderId="85" xfId="5" applyFont="1" applyFill="1" applyBorder="1" applyProtection="1">
      <protection locked="0"/>
    </xf>
    <xf numFmtId="0" fontId="7" fillId="0" borderId="0" xfId="10" applyFont="1" applyAlignment="1">
      <alignment vertical="center"/>
    </xf>
    <xf numFmtId="0" fontId="15" fillId="0" borderId="0" xfId="5" applyFont="1" applyProtection="1">
      <protection locked="0"/>
    </xf>
    <xf numFmtId="0" fontId="17" fillId="16" borderId="0" xfId="5" applyFont="1" applyFill="1"/>
    <xf numFmtId="0" fontId="15" fillId="0" borderId="63" xfId="5" applyFont="1" applyBorder="1" applyAlignment="1">
      <alignment horizontal="center" vertical="top"/>
    </xf>
    <xf numFmtId="0" fontId="15" fillId="0" borderId="71" xfId="5" applyFont="1" applyBorder="1" applyAlignment="1">
      <alignment horizontal="center" vertical="top"/>
    </xf>
    <xf numFmtId="0" fontId="15" fillId="0" borderId="83" xfId="5" applyFont="1" applyBorder="1" applyAlignment="1">
      <alignment horizontal="center" vertical="top"/>
    </xf>
    <xf numFmtId="0" fontId="58" fillId="0" borderId="0" xfId="5" applyFont="1" applyAlignment="1">
      <alignment horizontal="left" vertical="top" wrapText="1"/>
    </xf>
    <xf numFmtId="0" fontId="5" fillId="0" borderId="0" xfId="12" applyFont="1" applyAlignment="1">
      <alignment horizontal="left" vertical="top"/>
    </xf>
    <xf numFmtId="0" fontId="5" fillId="0" borderId="0" xfId="12" applyFont="1" applyAlignment="1">
      <alignment horizontal="left" vertical="top" wrapText="1"/>
    </xf>
    <xf numFmtId="0" fontId="48" fillId="16" borderId="0" xfId="5" applyFont="1" applyFill="1" applyAlignment="1">
      <alignment vertical="center"/>
    </xf>
    <xf numFmtId="0" fontId="2" fillId="18" borderId="0" xfId="12" applyFont="1" applyFill="1" applyAlignment="1">
      <alignment horizontal="left" vertical="top" wrapText="1"/>
    </xf>
    <xf numFmtId="0" fontId="41" fillId="0" borderId="0" xfId="12" applyFont="1" applyAlignment="1">
      <alignment horizontal="left" vertical="top"/>
    </xf>
    <xf numFmtId="0" fontId="6" fillId="3" borderId="39" xfId="2" applyFont="1" applyFill="1" applyBorder="1" applyAlignment="1">
      <alignment horizontal="center" vertical="center" wrapText="1"/>
    </xf>
    <xf numFmtId="0" fontId="52" fillId="0" borderId="0" xfId="5" applyFont="1" applyAlignment="1">
      <alignment horizontal="center" vertical="top" wrapText="1"/>
    </xf>
    <xf numFmtId="0" fontId="6" fillId="3" borderId="24" xfId="2" applyFont="1" applyFill="1" applyBorder="1" applyAlignment="1">
      <alignment horizontal="center" vertical="center"/>
    </xf>
    <xf numFmtId="0" fontId="6" fillId="3" borderId="4" xfId="2" applyFont="1" applyFill="1" applyBorder="1" applyAlignment="1">
      <alignment vertical="center"/>
    </xf>
    <xf numFmtId="1" fontId="7" fillId="9" borderId="25" xfId="7" applyNumberFormat="1" applyFont="1" applyFill="1" applyBorder="1" applyAlignment="1" applyProtection="1">
      <alignment vertical="center"/>
      <protection locked="0"/>
    </xf>
    <xf numFmtId="1" fontId="7" fillId="9" borderId="26" xfId="7" applyNumberFormat="1" applyFont="1" applyFill="1" applyBorder="1" applyAlignment="1" applyProtection="1">
      <alignment vertical="center"/>
      <protection locked="0"/>
    </xf>
    <xf numFmtId="1" fontId="7" fillId="10" borderId="6" xfId="2" applyNumberFormat="1" applyFont="1" applyFill="1" applyBorder="1" applyAlignment="1">
      <alignment vertical="center"/>
    </xf>
    <xf numFmtId="1" fontId="7" fillId="9" borderId="31" xfId="7" applyNumberFormat="1" applyFont="1" applyFill="1" applyBorder="1" applyAlignment="1" applyProtection="1">
      <alignment vertical="center"/>
      <protection locked="0"/>
    </xf>
    <xf numFmtId="1" fontId="7" fillId="9" borderId="32" xfId="7" applyNumberFormat="1" applyFont="1" applyFill="1" applyBorder="1" applyAlignment="1" applyProtection="1">
      <alignment vertical="center"/>
      <protection locked="0"/>
    </xf>
    <xf numFmtId="1" fontId="7" fillId="10" borderId="34" xfId="2" applyNumberFormat="1" applyFont="1" applyFill="1" applyBorder="1" applyAlignment="1">
      <alignment vertical="center"/>
    </xf>
    <xf numFmtId="0" fontId="14" fillId="0" borderId="32" xfId="2" applyFont="1" applyBorder="1" applyAlignment="1">
      <alignment horizontal="center" vertical="center"/>
    </xf>
    <xf numFmtId="1" fontId="15" fillId="10" borderId="17" xfId="5" applyNumberFormat="1" applyFont="1" applyFill="1" applyBorder="1" applyAlignment="1">
      <alignment vertical="center"/>
    </xf>
    <xf numFmtId="1" fontId="15" fillId="10" borderId="20" xfId="5" applyNumberFormat="1" applyFont="1" applyFill="1" applyBorder="1" applyAlignment="1">
      <alignment vertical="center"/>
    </xf>
    <xf numFmtId="1" fontId="15" fillId="10" borderId="18" xfId="5" applyNumberFormat="1" applyFont="1" applyFill="1" applyBorder="1" applyAlignment="1">
      <alignment vertical="center"/>
    </xf>
    <xf numFmtId="0" fontId="7" fillId="0" borderId="17" xfId="2" applyFont="1" applyBorder="1" applyAlignment="1">
      <alignment horizontal="center" vertical="center"/>
    </xf>
    <xf numFmtId="0" fontId="5" fillId="0" borderId="20" xfId="2" applyFont="1" applyBorder="1" applyAlignment="1">
      <alignment vertical="center"/>
    </xf>
    <xf numFmtId="0" fontId="8" fillId="0" borderId="20" xfId="2" applyFont="1" applyBorder="1" applyAlignment="1">
      <alignment horizontal="center" vertical="center"/>
    </xf>
    <xf numFmtId="0" fontId="8" fillId="0" borderId="21" xfId="2" applyFont="1" applyBorder="1" applyAlignment="1">
      <alignment horizontal="center" vertical="center"/>
    </xf>
    <xf numFmtId="1" fontId="40" fillId="0" borderId="0" xfId="12" applyNumberFormat="1" applyFont="1" applyAlignment="1">
      <alignment horizontal="left" vertical="top"/>
    </xf>
    <xf numFmtId="1" fontId="7" fillId="9" borderId="40" xfId="7" applyNumberFormat="1" applyFont="1" applyFill="1" applyBorder="1" applyAlignment="1" applyProtection="1">
      <alignment vertical="center"/>
      <protection locked="0"/>
    </xf>
    <xf numFmtId="1" fontId="7" fillId="10" borderId="18" xfId="2" applyNumberFormat="1" applyFont="1" applyFill="1" applyBorder="1" applyAlignment="1">
      <alignment vertical="center"/>
    </xf>
    <xf numFmtId="0" fontId="6" fillId="19" borderId="56" xfId="5" applyFont="1" applyFill="1" applyBorder="1" applyAlignment="1">
      <alignment horizontal="center" vertical="center" wrapText="1"/>
    </xf>
    <xf numFmtId="0" fontId="6" fillId="20" borderId="0" xfId="5" applyFont="1" applyFill="1" applyAlignment="1">
      <alignment horizontal="center" vertical="center" wrapText="1"/>
    </xf>
    <xf numFmtId="164" fontId="7" fillId="9" borderId="27" xfId="7" applyNumberFormat="1" applyFont="1" applyFill="1" applyBorder="1" applyAlignment="1" applyProtection="1">
      <alignment vertical="center"/>
      <protection locked="0"/>
    </xf>
    <xf numFmtId="164" fontId="7" fillId="9" borderId="33" xfId="7" applyNumberFormat="1" applyFont="1" applyFill="1" applyBorder="1" applyAlignment="1" applyProtection="1">
      <alignment vertical="center"/>
      <protection locked="0"/>
    </xf>
    <xf numFmtId="164" fontId="7" fillId="9" borderId="21" xfId="7" applyNumberFormat="1" applyFont="1" applyFill="1" applyBorder="1" applyAlignment="1" applyProtection="1">
      <alignment vertical="center"/>
      <protection locked="0"/>
    </xf>
    <xf numFmtId="0" fontId="31" fillId="0" borderId="0" xfId="5" applyFont="1" applyAlignment="1">
      <alignment horizontal="left" vertical="center"/>
    </xf>
    <xf numFmtId="0" fontId="17" fillId="0" borderId="0" xfId="5" applyFont="1" applyAlignment="1">
      <alignment horizontal="left"/>
    </xf>
    <xf numFmtId="0" fontId="22" fillId="3" borderId="11" xfId="0" applyFont="1" applyFill="1" applyBorder="1" applyAlignment="1">
      <alignment vertical="center"/>
    </xf>
    <xf numFmtId="0" fontId="40" fillId="11" borderId="0" xfId="12" applyFont="1" applyFill="1" applyAlignment="1">
      <alignment horizontal="left" vertical="top"/>
    </xf>
    <xf numFmtId="0" fontId="4" fillId="0" borderId="25" xfId="5" applyBorder="1" applyAlignment="1">
      <alignment horizontal="left" vertical="top" wrapText="1"/>
    </xf>
    <xf numFmtId="0" fontId="4" fillId="0" borderId="31" xfId="5" applyBorder="1" applyAlignment="1">
      <alignment horizontal="left" vertical="top" wrapText="1"/>
    </xf>
    <xf numFmtId="0" fontId="4" fillId="0" borderId="17" xfId="5" applyBorder="1" applyAlignment="1">
      <alignment horizontal="left" vertical="top" wrapText="1"/>
    </xf>
    <xf numFmtId="0" fontId="4" fillId="0" borderId="0" xfId="5" applyAlignment="1">
      <alignment horizontal="left" vertical="top"/>
    </xf>
    <xf numFmtId="0" fontId="6" fillId="3" borderId="9" xfId="2" applyFont="1" applyFill="1" applyBorder="1" applyAlignment="1">
      <alignment vertical="center" wrapText="1"/>
    </xf>
    <xf numFmtId="0" fontId="6" fillId="3" borderId="3" xfId="2" applyFont="1" applyFill="1" applyBorder="1" applyAlignment="1">
      <alignment vertical="center" wrapText="1"/>
    </xf>
    <xf numFmtId="0" fontId="6" fillId="3" borderId="57" xfId="2" applyFont="1" applyFill="1" applyBorder="1" applyAlignment="1">
      <alignment horizontal="left" vertical="center" wrapText="1"/>
    </xf>
    <xf numFmtId="0" fontId="6" fillId="3" borderId="87" xfId="2" applyFont="1" applyFill="1" applyBorder="1" applyAlignment="1">
      <alignment vertical="center" wrapText="1"/>
    </xf>
    <xf numFmtId="0" fontId="6" fillId="19" borderId="9" xfId="2" applyFont="1" applyFill="1" applyBorder="1" applyAlignment="1">
      <alignment horizontal="center" vertical="center" wrapText="1"/>
    </xf>
    <xf numFmtId="0" fontId="6" fillId="19" borderId="3" xfId="2" applyFont="1" applyFill="1" applyBorder="1" applyAlignment="1">
      <alignment horizontal="center" vertical="center" wrapText="1"/>
    </xf>
    <xf numFmtId="0" fontId="6" fillId="3" borderId="56" xfId="2" applyFont="1" applyFill="1" applyBorder="1" applyAlignment="1">
      <alignment vertical="center" wrapText="1"/>
    </xf>
    <xf numFmtId="0" fontId="5" fillId="0" borderId="26" xfId="2" applyFont="1" applyBorder="1" applyAlignment="1">
      <alignment horizontal="center" vertical="center"/>
    </xf>
    <xf numFmtId="167" fontId="4" fillId="21" borderId="25" xfId="4" applyNumberFormat="1" applyFont="1" applyFill="1" applyBorder="1" applyAlignment="1" applyProtection="1">
      <alignment vertical="center"/>
      <protection locked="0"/>
    </xf>
    <xf numFmtId="167" fontId="4" fillId="21" borderId="27" xfId="4" applyNumberFormat="1" applyFont="1" applyFill="1" applyBorder="1" applyAlignment="1" applyProtection="1">
      <alignment vertical="center"/>
      <protection locked="0"/>
    </xf>
    <xf numFmtId="167" fontId="4" fillId="21" borderId="6" xfId="4" applyNumberFormat="1" applyFont="1" applyFill="1" applyBorder="1" applyAlignment="1" applyProtection="1">
      <alignment vertical="center" wrapText="1"/>
      <protection locked="0"/>
    </xf>
    <xf numFmtId="0" fontId="11" fillId="0" borderId="32" xfId="5" applyFont="1" applyBorder="1" applyAlignment="1">
      <alignment horizontal="center" vertical="center" wrapText="1"/>
    </xf>
    <xf numFmtId="167" fontId="4" fillId="21" borderId="31" xfId="4" applyNumberFormat="1" applyFont="1" applyFill="1" applyBorder="1" applyAlignment="1" applyProtection="1">
      <alignment vertical="center"/>
      <protection locked="0"/>
    </xf>
    <xf numFmtId="167" fontId="4" fillId="21" borderId="33" xfId="4" applyNumberFormat="1" applyFont="1" applyFill="1" applyBorder="1" applyAlignment="1" applyProtection="1">
      <alignment vertical="center"/>
      <protection locked="0"/>
    </xf>
    <xf numFmtId="167" fontId="4" fillId="21" borderId="34" xfId="4" applyNumberFormat="1" applyFont="1" applyFill="1" applyBorder="1" applyAlignment="1" applyProtection="1">
      <alignment vertical="center" wrapText="1"/>
      <protection locked="0"/>
    </xf>
    <xf numFmtId="167" fontId="4" fillId="21" borderId="49" xfId="4" applyNumberFormat="1" applyFont="1" applyFill="1" applyBorder="1" applyAlignment="1" applyProtection="1">
      <alignment vertical="center"/>
      <protection locked="0"/>
    </xf>
    <xf numFmtId="167" fontId="4" fillId="21" borderId="109" xfId="4" applyNumberFormat="1" applyFont="1" applyFill="1" applyBorder="1" applyAlignment="1" applyProtection="1">
      <alignment vertical="center"/>
      <protection locked="0"/>
    </xf>
    <xf numFmtId="167" fontId="4" fillId="21" borderId="166" xfId="4" applyNumberFormat="1" applyFont="1" applyFill="1" applyBorder="1" applyAlignment="1" applyProtection="1">
      <alignment vertical="center" wrapText="1"/>
      <protection locked="0"/>
    </xf>
    <xf numFmtId="0" fontId="11" fillId="0" borderId="20" xfId="5" applyFont="1" applyBorder="1" applyAlignment="1">
      <alignment horizontal="center" vertical="center" wrapText="1"/>
    </xf>
    <xf numFmtId="167" fontId="4" fillId="22" borderId="17" xfId="4" applyNumberFormat="1" applyFont="1" applyFill="1" applyBorder="1" applyAlignment="1">
      <alignment vertical="center"/>
    </xf>
    <xf numFmtId="167" fontId="4" fillId="22" borderId="21" xfId="4" applyNumberFormat="1" applyFont="1" applyFill="1" applyBorder="1" applyAlignment="1">
      <alignment vertical="center"/>
    </xf>
    <xf numFmtId="167" fontId="4" fillId="21" borderId="18" xfId="4" applyNumberFormat="1" applyFont="1" applyFill="1" applyBorder="1" applyAlignment="1" applyProtection="1">
      <alignment vertical="center" wrapText="1"/>
      <protection locked="0"/>
    </xf>
    <xf numFmtId="0" fontId="4" fillId="0" borderId="0" xfId="10" applyAlignment="1">
      <alignment vertical="center"/>
    </xf>
    <xf numFmtId="0" fontId="18" fillId="0" borderId="1" xfId="5" applyFont="1" applyBorder="1" applyAlignment="1">
      <alignment horizontal="center" vertical="top"/>
    </xf>
    <xf numFmtId="0" fontId="17" fillId="0" borderId="25" xfId="5" applyFont="1" applyBorder="1" applyAlignment="1">
      <alignment horizontal="center" vertical="top"/>
    </xf>
    <xf numFmtId="0" fontId="17" fillId="0" borderId="31" xfId="5" applyFont="1" applyBorder="1" applyAlignment="1">
      <alignment horizontal="center" vertical="top"/>
    </xf>
    <xf numFmtId="0" fontId="17" fillId="0" borderId="17" xfId="5" applyFont="1" applyBorder="1" applyAlignment="1">
      <alignment horizontal="center" vertical="top"/>
    </xf>
    <xf numFmtId="0" fontId="22" fillId="0" borderId="11" xfId="0" applyFont="1" applyBorder="1" applyAlignment="1">
      <alignment vertical="center"/>
    </xf>
    <xf numFmtId="0" fontId="17" fillId="0" borderId="13" xfId="5" applyFont="1" applyBorder="1" applyAlignment="1">
      <alignment vertical="center"/>
    </xf>
    <xf numFmtId="0" fontId="17" fillId="0" borderId="13" xfId="10" applyFont="1" applyBorder="1" applyAlignment="1">
      <alignment vertical="center"/>
    </xf>
    <xf numFmtId="0" fontId="17" fillId="0" borderId="12" xfId="11" applyFont="1" applyBorder="1"/>
    <xf numFmtId="0" fontId="6" fillId="3" borderId="56" xfId="2" applyFont="1" applyFill="1" applyBorder="1" applyAlignment="1">
      <alignment horizontal="center" vertical="center"/>
    </xf>
    <xf numFmtId="0" fontId="58" fillId="17" borderId="26" xfId="5" applyFont="1" applyFill="1" applyBorder="1" applyAlignment="1">
      <alignment vertical="center" wrapText="1"/>
    </xf>
    <xf numFmtId="0" fontId="58" fillId="17" borderId="26" xfId="5" applyFont="1" applyFill="1" applyBorder="1" applyAlignment="1">
      <alignment horizontal="center" vertical="center" wrapText="1"/>
    </xf>
    <xf numFmtId="9" fontId="60" fillId="17" borderId="26" xfId="5" applyNumberFormat="1" applyFont="1" applyFill="1" applyBorder="1" applyAlignment="1">
      <alignment horizontal="center" vertical="center" wrapText="1"/>
    </xf>
    <xf numFmtId="164" fontId="4" fillId="21" borderId="25" xfId="4" applyNumberFormat="1" applyFont="1" applyFill="1" applyBorder="1" applyAlignment="1" applyProtection="1">
      <alignment vertical="center"/>
      <protection locked="0"/>
    </xf>
    <xf numFmtId="165" fontId="4" fillId="9" borderId="8" xfId="1" applyNumberFormat="1" applyFont="1" applyFill="1" applyBorder="1" applyAlignment="1" applyProtection="1">
      <alignment vertical="center" wrapText="1"/>
      <protection locked="0"/>
    </xf>
    <xf numFmtId="0" fontId="58" fillId="17" borderId="32" xfId="5" applyFont="1" applyFill="1" applyBorder="1" applyAlignment="1">
      <alignment vertical="center" wrapText="1"/>
    </xf>
    <xf numFmtId="0" fontId="58" fillId="17" borderId="32" xfId="5" applyFont="1" applyFill="1" applyBorder="1" applyAlignment="1">
      <alignment horizontal="center" vertical="center" wrapText="1"/>
    </xf>
    <xf numFmtId="9" fontId="60" fillId="17" borderId="32" xfId="5" applyNumberFormat="1" applyFont="1" applyFill="1" applyBorder="1" applyAlignment="1">
      <alignment horizontal="center" vertical="center" wrapText="1"/>
    </xf>
    <xf numFmtId="164" fontId="4" fillId="21" borderId="31" xfId="4" applyNumberFormat="1" applyFont="1" applyFill="1" applyBorder="1" applyAlignment="1" applyProtection="1">
      <alignment vertical="center"/>
      <protection locked="0"/>
    </xf>
    <xf numFmtId="164" fontId="4" fillId="22" borderId="31" xfId="5" applyNumberFormat="1" applyFill="1" applyBorder="1" applyAlignment="1">
      <alignment vertical="center"/>
    </xf>
    <xf numFmtId="0" fontId="58" fillId="17" borderId="20" xfId="5" applyFont="1" applyFill="1" applyBorder="1" applyAlignment="1">
      <alignment vertical="center" wrapText="1"/>
    </xf>
    <xf numFmtId="0" fontId="58" fillId="17" borderId="20" xfId="5" applyFont="1" applyFill="1" applyBorder="1" applyAlignment="1">
      <alignment horizontal="center" vertical="center" wrapText="1"/>
    </xf>
    <xf numFmtId="9" fontId="60" fillId="17" borderId="20" xfId="5" applyNumberFormat="1" applyFont="1" applyFill="1" applyBorder="1" applyAlignment="1">
      <alignment horizontal="center" vertical="center" wrapText="1"/>
    </xf>
    <xf numFmtId="164" fontId="4" fillId="22" borderId="17" xfId="5" applyNumberFormat="1" applyFill="1" applyBorder="1" applyAlignment="1">
      <alignment vertical="center"/>
    </xf>
    <xf numFmtId="0" fontId="40" fillId="17" borderId="0" xfId="12" applyFont="1" applyFill="1" applyAlignment="1">
      <alignment horizontal="center" vertical="top"/>
    </xf>
    <xf numFmtId="0" fontId="40" fillId="20" borderId="0" xfId="12" applyFont="1" applyFill="1" applyAlignment="1">
      <alignment horizontal="left" vertical="center"/>
    </xf>
    <xf numFmtId="0" fontId="0" fillId="0" borderId="0" xfId="0" applyAlignment="1">
      <alignment vertical="center"/>
    </xf>
    <xf numFmtId="164" fontId="4" fillId="21" borderId="17" xfId="4" applyNumberFormat="1" applyFont="1" applyFill="1" applyBorder="1" applyAlignment="1" applyProtection="1">
      <alignment vertical="center"/>
      <protection locked="0"/>
    </xf>
    <xf numFmtId="164" fontId="4" fillId="21" borderId="30" xfId="4" applyNumberFormat="1" applyFont="1" applyFill="1" applyBorder="1" applyAlignment="1" applyProtection="1">
      <alignment vertical="center"/>
      <protection locked="0"/>
    </xf>
    <xf numFmtId="165" fontId="4" fillId="9" borderId="6" xfId="1" applyNumberFormat="1" applyFont="1" applyFill="1" applyBorder="1" applyAlignment="1" applyProtection="1">
      <alignment vertical="center" wrapText="1"/>
      <protection locked="0"/>
    </xf>
    <xf numFmtId="164" fontId="4" fillId="21" borderId="37" xfId="4" applyNumberFormat="1" applyFont="1" applyFill="1" applyBorder="1" applyAlignment="1" applyProtection="1">
      <alignment vertical="center"/>
      <protection locked="0"/>
    </xf>
    <xf numFmtId="165" fontId="4" fillId="9" borderId="34" xfId="1" applyNumberFormat="1" applyFont="1" applyFill="1" applyBorder="1" applyAlignment="1" applyProtection="1">
      <alignment vertical="center" wrapText="1"/>
      <protection locked="0"/>
    </xf>
    <xf numFmtId="164" fontId="4" fillId="22" borderId="37" xfId="5" applyNumberFormat="1" applyFill="1" applyBorder="1" applyAlignment="1">
      <alignment vertical="center"/>
    </xf>
    <xf numFmtId="164" fontId="4" fillId="9" borderId="37" xfId="4" applyNumberFormat="1" applyFont="1" applyFill="1" applyBorder="1" applyAlignment="1" applyProtection="1">
      <alignment vertical="center"/>
      <protection locked="0"/>
    </xf>
    <xf numFmtId="1" fontId="4" fillId="9" borderId="37" xfId="4" applyNumberFormat="1" applyFont="1" applyFill="1" applyBorder="1" applyAlignment="1" applyProtection="1">
      <alignment vertical="center"/>
      <protection locked="0"/>
    </xf>
    <xf numFmtId="1" fontId="4" fillId="21" borderId="37" xfId="4" applyNumberFormat="1" applyFont="1" applyFill="1" applyBorder="1" applyAlignment="1" applyProtection="1">
      <alignment vertical="center"/>
      <protection locked="0"/>
    </xf>
    <xf numFmtId="1" fontId="4" fillId="9" borderId="40" xfId="4" applyNumberFormat="1" applyFont="1" applyFill="1" applyBorder="1" applyAlignment="1" applyProtection="1">
      <alignment vertical="center"/>
      <protection locked="0"/>
    </xf>
    <xf numFmtId="165" fontId="4" fillId="9" borderId="18" xfId="1" applyNumberFormat="1" applyFont="1" applyFill="1" applyBorder="1" applyAlignment="1" applyProtection="1">
      <alignment vertical="center" wrapText="1"/>
      <protection locked="0"/>
    </xf>
    <xf numFmtId="0" fontId="31" fillId="17" borderId="0" xfId="5" applyFont="1" applyFill="1" applyAlignment="1">
      <alignment vertical="center"/>
    </xf>
    <xf numFmtId="0" fontId="73" fillId="3" borderId="12" xfId="5" applyFont="1" applyFill="1" applyBorder="1" applyAlignment="1">
      <alignment horizontal="right" vertical="center"/>
    </xf>
    <xf numFmtId="0" fontId="6" fillId="3" borderId="11" xfId="5" applyFont="1" applyFill="1" applyBorder="1" applyAlignment="1">
      <alignment vertical="center"/>
    </xf>
    <xf numFmtId="0" fontId="74" fillId="3" borderId="12" xfId="12" applyFont="1" applyFill="1" applyBorder="1" applyAlignment="1">
      <alignment vertical="center"/>
    </xf>
    <xf numFmtId="0" fontId="18" fillId="0" borderId="167" xfId="5" applyFont="1" applyBorder="1" applyAlignment="1">
      <alignment horizontal="center" vertical="top"/>
    </xf>
    <xf numFmtId="0" fontId="18" fillId="0" borderId="168" xfId="5" applyFont="1" applyBorder="1" applyAlignment="1">
      <alignment horizontal="left" vertical="top"/>
    </xf>
    <xf numFmtId="0" fontId="15" fillId="0" borderId="76" xfId="5" applyFont="1" applyBorder="1" applyAlignment="1">
      <alignment horizontal="left" vertical="top" wrapText="1"/>
    </xf>
    <xf numFmtId="0" fontId="15" fillId="0" borderId="169" xfId="5" applyFont="1" applyBorder="1" applyAlignment="1">
      <alignment horizontal="left" vertical="top" wrapText="1"/>
    </xf>
    <xf numFmtId="0" fontId="15" fillId="0" borderId="82" xfId="5" applyFont="1" applyBorder="1" applyAlignment="1">
      <alignment horizontal="left" vertical="top" wrapText="1"/>
    </xf>
    <xf numFmtId="9" fontId="37" fillId="0" borderId="4" xfId="5" applyNumberFormat="1" applyFont="1" applyBorder="1" applyAlignment="1">
      <alignment horizontal="left" vertical="top" wrapText="1"/>
    </xf>
    <xf numFmtId="9" fontId="58" fillId="0" borderId="27" xfId="5" applyNumberFormat="1" applyFont="1" applyBorder="1" applyAlignment="1">
      <alignment horizontal="left" vertical="top" wrapText="1"/>
    </xf>
    <xf numFmtId="0" fontId="15" fillId="0" borderId="49" xfId="5" applyFont="1" applyBorder="1" applyAlignment="1">
      <alignment horizontal="center" vertical="top"/>
    </xf>
    <xf numFmtId="9" fontId="58" fillId="0" borderId="33" xfId="5" applyNumberFormat="1" applyFont="1" applyBorder="1" applyAlignment="1">
      <alignment horizontal="left" vertical="top" wrapText="1"/>
    </xf>
    <xf numFmtId="9" fontId="58" fillId="0" borderId="33" xfId="5" applyNumberFormat="1" applyFont="1" applyBorder="1" applyAlignment="1">
      <alignment vertical="top" wrapText="1"/>
    </xf>
    <xf numFmtId="0" fontId="15" fillId="0" borderId="50" xfId="5" applyFont="1" applyBorder="1" applyAlignment="1">
      <alignment horizontal="center" vertical="top"/>
    </xf>
    <xf numFmtId="9" fontId="4" fillId="0" borderId="21" xfId="5" applyNumberFormat="1" applyBorder="1" applyAlignment="1">
      <alignment vertical="top" wrapText="1"/>
    </xf>
    <xf numFmtId="0" fontId="22" fillId="3" borderId="5" xfId="5" applyFont="1" applyFill="1" applyBorder="1" applyAlignment="1">
      <alignment vertical="center"/>
    </xf>
    <xf numFmtId="0" fontId="23" fillId="3" borderId="6" xfId="5" applyFont="1" applyFill="1" applyBorder="1" applyAlignment="1">
      <alignment horizontal="left" vertical="center"/>
    </xf>
    <xf numFmtId="0" fontId="2" fillId="2" borderId="0" xfId="2" applyFont="1" applyFill="1" applyAlignment="1">
      <alignment horizontal="left" vertical="center"/>
    </xf>
    <xf numFmtId="0" fontId="0" fillId="0" borderId="0" xfId="0" applyAlignment="1">
      <alignment wrapText="1"/>
    </xf>
    <xf numFmtId="0" fontId="6" fillId="3" borderId="3" xfId="2" applyFont="1" applyFill="1" applyBorder="1" applyAlignment="1">
      <alignment horizontal="center" vertical="center" wrapText="1"/>
    </xf>
    <xf numFmtId="0" fontId="6" fillId="3" borderId="87" xfId="2" applyFont="1" applyFill="1" applyBorder="1" applyAlignment="1">
      <alignment horizontal="center" vertical="center" wrapText="1"/>
    </xf>
    <xf numFmtId="0" fontId="0" fillId="0" borderId="0" xfId="0" applyAlignment="1">
      <alignment horizontal="center" wrapText="1"/>
    </xf>
    <xf numFmtId="0" fontId="4" fillId="0" borderId="0" xfId="5" applyAlignment="1">
      <alignment vertical="center" wrapText="1"/>
    </xf>
    <xf numFmtId="0" fontId="1" fillId="0" borderId="0" xfId="2" applyAlignment="1">
      <alignment vertical="center" wrapText="1"/>
    </xf>
    <xf numFmtId="0" fontId="6" fillId="3" borderId="173" xfId="5" applyFont="1" applyFill="1" applyBorder="1" applyAlignment="1">
      <alignment horizontal="center" vertical="center"/>
    </xf>
    <xf numFmtId="0" fontId="6" fillId="3" borderId="174" xfId="12" applyFont="1" applyFill="1" applyBorder="1"/>
    <xf numFmtId="0" fontId="7" fillId="0" borderId="175" xfId="0" applyFont="1" applyBorder="1" applyAlignment="1">
      <alignment horizontal="center" vertical="center"/>
    </xf>
    <xf numFmtId="0" fontId="5" fillId="0" borderId="176" xfId="0" applyFont="1" applyBorder="1" applyAlignment="1">
      <alignment vertical="center"/>
    </xf>
    <xf numFmtId="0" fontId="5" fillId="0" borderId="176" xfId="0" applyFont="1" applyBorder="1" applyAlignment="1">
      <alignment horizontal="center"/>
    </xf>
    <xf numFmtId="0" fontId="8" fillId="0" borderId="176" xfId="0" applyFont="1" applyBorder="1" applyAlignment="1">
      <alignment horizontal="center" vertical="center"/>
    </xf>
    <xf numFmtId="0" fontId="8" fillId="0" borderId="177" xfId="0" applyFont="1" applyBorder="1" applyAlignment="1">
      <alignment horizontal="center" vertical="center"/>
    </xf>
    <xf numFmtId="164" fontId="4" fillId="9" borderId="178" xfId="4" applyNumberFormat="1" applyFont="1" applyFill="1" applyBorder="1" applyAlignment="1" applyProtection="1">
      <alignment vertical="center"/>
      <protection locked="0"/>
    </xf>
    <xf numFmtId="164" fontId="4" fillId="9" borderId="179" xfId="4" applyNumberFormat="1" applyFont="1" applyFill="1" applyBorder="1" applyAlignment="1" applyProtection="1">
      <alignment vertical="center"/>
      <protection locked="0"/>
    </xf>
    <xf numFmtId="164" fontId="4" fillId="9" borderId="180" xfId="4" applyNumberFormat="1" applyFont="1" applyFill="1" applyBorder="1" applyAlignment="1" applyProtection="1">
      <alignment vertical="center"/>
      <protection locked="0"/>
    </xf>
    <xf numFmtId="164" fontId="4" fillId="10" borderId="181" xfId="4" applyNumberFormat="1" applyFont="1" applyFill="1" applyBorder="1" applyAlignment="1">
      <alignment vertical="center"/>
    </xf>
    <xf numFmtId="1" fontId="4" fillId="9" borderId="182" xfId="4" applyNumberFormat="1" applyFont="1" applyFill="1" applyBorder="1" applyAlignment="1" applyProtection="1">
      <alignment vertical="center" wrapText="1"/>
      <protection locked="0"/>
    </xf>
    <xf numFmtId="0" fontId="7" fillId="0" borderId="184" xfId="0" applyFont="1" applyBorder="1" applyAlignment="1">
      <alignment horizontal="center" vertical="center"/>
    </xf>
    <xf numFmtId="0" fontId="5" fillId="0" borderId="185" xfId="0" applyFont="1" applyBorder="1" applyAlignment="1">
      <alignment vertical="center"/>
    </xf>
    <xf numFmtId="0" fontId="5" fillId="0" borderId="185" xfId="0" applyFont="1" applyBorder="1" applyAlignment="1">
      <alignment horizontal="center"/>
    </xf>
    <xf numFmtId="0" fontId="8" fillId="0" borderId="185" xfId="0" applyFont="1" applyBorder="1" applyAlignment="1">
      <alignment horizontal="center" vertical="center"/>
    </xf>
    <xf numFmtId="0" fontId="8" fillId="0" borderId="186" xfId="0" applyFont="1" applyBorder="1" applyAlignment="1">
      <alignment horizontal="center" vertical="center"/>
    </xf>
    <xf numFmtId="164" fontId="4" fillId="9" borderId="187" xfId="4" applyNumberFormat="1" applyFont="1" applyFill="1" applyBorder="1" applyAlignment="1" applyProtection="1">
      <alignment vertical="center"/>
      <protection locked="0"/>
    </xf>
    <xf numFmtId="164" fontId="4" fillId="9" borderId="188" xfId="4" applyNumberFormat="1" applyFont="1" applyFill="1" applyBorder="1" applyAlignment="1" applyProtection="1">
      <alignment vertical="center"/>
      <protection locked="0"/>
    </xf>
    <xf numFmtId="164" fontId="4" fillId="9" borderId="189" xfId="4" applyNumberFormat="1" applyFont="1" applyFill="1" applyBorder="1" applyAlignment="1" applyProtection="1">
      <alignment vertical="center"/>
      <protection locked="0"/>
    </xf>
    <xf numFmtId="164" fontId="4" fillId="10" borderId="190" xfId="4" applyNumberFormat="1" applyFont="1" applyFill="1" applyBorder="1" applyAlignment="1">
      <alignment vertical="center"/>
    </xf>
    <xf numFmtId="1" fontId="4" fillId="9" borderId="191" xfId="4" applyNumberFormat="1" applyFont="1" applyFill="1" applyBorder="1" applyAlignment="1" applyProtection="1">
      <alignment vertical="center" wrapText="1"/>
      <protection locked="0"/>
    </xf>
    <xf numFmtId="164" fontId="4" fillId="10" borderId="193" xfId="4" applyNumberFormat="1" applyFont="1" applyFill="1" applyBorder="1" applyAlignment="1">
      <alignment vertical="center"/>
    </xf>
    <xf numFmtId="0" fontId="4" fillId="0" borderId="185" xfId="0" applyFont="1" applyBorder="1" applyAlignment="1">
      <alignment vertical="center"/>
    </xf>
    <xf numFmtId="0" fontId="4" fillId="0" borderId="185" xfId="0" applyFont="1" applyBorder="1" applyAlignment="1">
      <alignment horizontal="center"/>
    </xf>
    <xf numFmtId="6" fontId="8" fillId="0" borderId="185" xfId="0" quotePrefix="1" applyNumberFormat="1" applyFont="1" applyBorder="1" applyAlignment="1">
      <alignment horizontal="center" vertical="center"/>
    </xf>
    <xf numFmtId="164" fontId="4" fillId="10" borderId="194" xfId="4" applyNumberFormat="1" applyFont="1" applyFill="1" applyBorder="1" applyAlignment="1">
      <alignment vertical="center"/>
    </xf>
    <xf numFmtId="164" fontId="4" fillId="10" borderId="195" xfId="4" applyNumberFormat="1" applyFont="1" applyFill="1" applyBorder="1" applyAlignment="1">
      <alignment vertical="center"/>
    </xf>
    <xf numFmtId="0" fontId="75" fillId="0" borderId="32" xfId="2" applyFont="1" applyBorder="1" applyAlignment="1">
      <alignment vertical="center"/>
    </xf>
    <xf numFmtId="164" fontId="4" fillId="0" borderId="187" xfId="4" applyNumberFormat="1" applyFont="1" applyBorder="1" applyAlignment="1">
      <alignment vertical="center"/>
    </xf>
    <xf numFmtId="164" fontId="4" fillId="0" borderId="188" xfId="4" applyNumberFormat="1" applyFont="1" applyBorder="1" applyAlignment="1">
      <alignment vertical="center"/>
    </xf>
    <xf numFmtId="164" fontId="4" fillId="0" borderId="189" xfId="4" applyNumberFormat="1" applyFont="1" applyBorder="1" applyAlignment="1">
      <alignment vertical="center"/>
    </xf>
    <xf numFmtId="164" fontId="4" fillId="0" borderId="194" xfId="4" applyNumberFormat="1" applyFont="1" applyBorder="1" applyAlignment="1">
      <alignment vertical="center"/>
    </xf>
    <xf numFmtId="1" fontId="4" fillId="0" borderId="191" xfId="4" applyNumberFormat="1" applyFont="1" applyBorder="1" applyAlignment="1">
      <alignment vertical="center" wrapText="1"/>
    </xf>
    <xf numFmtId="0" fontId="14" fillId="0" borderId="186" xfId="0" applyFont="1" applyBorder="1" applyAlignment="1">
      <alignment horizontal="center" vertical="center"/>
    </xf>
    <xf numFmtId="49" fontId="4" fillId="0" borderId="32" xfId="2" applyNumberFormat="1" applyFont="1" applyBorder="1" applyAlignment="1">
      <alignment vertical="center"/>
    </xf>
    <xf numFmtId="0" fontId="4" fillId="0" borderId="0" xfId="2" applyFont="1" applyAlignment="1">
      <alignment vertical="center"/>
    </xf>
    <xf numFmtId="164" fontId="4" fillId="10" borderId="187" xfId="4" applyNumberFormat="1" applyFont="1" applyFill="1" applyBorder="1" applyAlignment="1">
      <alignment vertical="center"/>
    </xf>
    <xf numFmtId="164" fontId="4" fillId="10" borderId="196" xfId="4" applyNumberFormat="1" applyFont="1" applyFill="1" applyBorder="1" applyAlignment="1">
      <alignment vertical="center"/>
    </xf>
    <xf numFmtId="0" fontId="4" fillId="0" borderId="197" xfId="0" applyFont="1" applyBorder="1" applyAlignment="1">
      <alignment vertical="center"/>
    </xf>
    <xf numFmtId="0" fontId="4" fillId="0" borderId="197" xfId="0" applyFont="1" applyBorder="1" applyAlignment="1">
      <alignment horizontal="center"/>
    </xf>
    <xf numFmtId="0" fontId="8" fillId="0" borderId="197" xfId="0" quotePrefix="1" applyFont="1" applyBorder="1" applyAlignment="1">
      <alignment horizontal="center" vertical="center"/>
    </xf>
    <xf numFmtId="0" fontId="8" fillId="0" borderId="198" xfId="0" applyFont="1" applyBorder="1" applyAlignment="1">
      <alignment horizontal="center" vertical="center"/>
    </xf>
    <xf numFmtId="1" fontId="4" fillId="9" borderId="199" xfId="4" applyNumberFormat="1" applyFont="1" applyFill="1" applyBorder="1" applyAlignment="1" applyProtection="1">
      <alignment vertical="center" wrapText="1"/>
      <protection locked="0"/>
    </xf>
    <xf numFmtId="164" fontId="4" fillId="9" borderId="200" xfId="4" applyNumberFormat="1" applyFont="1" applyFill="1" applyBorder="1" applyAlignment="1" applyProtection="1">
      <alignment vertical="center"/>
      <protection locked="0"/>
    </xf>
    <xf numFmtId="164" fontId="4" fillId="9" borderId="201" xfId="4" applyNumberFormat="1" applyFont="1" applyFill="1" applyBorder="1" applyAlignment="1" applyProtection="1">
      <alignment vertical="center"/>
      <protection locked="0"/>
    </xf>
    <xf numFmtId="164" fontId="4" fillId="9" borderId="202" xfId="4" applyNumberFormat="1" applyFont="1" applyFill="1" applyBorder="1" applyAlignment="1" applyProtection="1">
      <alignment vertical="center"/>
      <protection locked="0"/>
    </xf>
    <xf numFmtId="164" fontId="4" fillId="9" borderId="38" xfId="4" applyNumberFormat="1" applyFont="1" applyFill="1" applyBorder="1" applyAlignment="1" applyProtection="1">
      <alignment vertical="center"/>
      <protection locked="0"/>
    </xf>
    <xf numFmtId="0" fontId="7" fillId="0" borderId="203" xfId="0" applyFont="1" applyBorder="1" applyAlignment="1">
      <alignment horizontal="center" vertical="center"/>
    </xf>
    <xf numFmtId="0" fontId="4" fillId="0" borderId="204" xfId="0" applyFont="1" applyBorder="1" applyAlignment="1">
      <alignment vertical="center"/>
    </xf>
    <xf numFmtId="0" fontId="4" fillId="0" borderId="204" xfId="0" applyFont="1" applyBorder="1" applyAlignment="1">
      <alignment horizontal="center"/>
    </xf>
    <xf numFmtId="6" fontId="8" fillId="0" borderId="204" xfId="0" quotePrefix="1" applyNumberFormat="1" applyFont="1" applyBorder="1" applyAlignment="1">
      <alignment horizontal="center" vertical="center"/>
    </xf>
    <xf numFmtId="0" fontId="8" fillId="0" borderId="205" xfId="0" applyFont="1" applyBorder="1" applyAlignment="1">
      <alignment horizontal="center" vertical="center"/>
    </xf>
    <xf numFmtId="164" fontId="4" fillId="10" borderId="206" xfId="4" applyNumberFormat="1" applyFont="1" applyFill="1" applyBorder="1" applyAlignment="1">
      <alignment vertical="center"/>
    </xf>
    <xf numFmtId="164" fontId="4" fillId="10" borderId="207" xfId="4" applyNumberFormat="1" applyFont="1" applyFill="1" applyBorder="1" applyAlignment="1">
      <alignment vertical="center"/>
    </xf>
    <xf numFmtId="1" fontId="4" fillId="9" borderId="208" xfId="4" applyNumberFormat="1" applyFont="1" applyFill="1" applyBorder="1" applyAlignment="1" applyProtection="1">
      <alignment vertical="center" wrapText="1"/>
      <protection locked="0"/>
    </xf>
    <xf numFmtId="0" fontId="5" fillId="0" borderId="204" xfId="0" applyFont="1" applyBorder="1" applyAlignment="1">
      <alignment vertical="center"/>
    </xf>
    <xf numFmtId="0" fontId="5" fillId="0" borderId="204" xfId="0" applyFont="1" applyBorder="1" applyAlignment="1">
      <alignment horizontal="center"/>
    </xf>
    <xf numFmtId="0" fontId="4" fillId="0" borderId="0" xfId="0" applyFont="1" applyAlignment="1">
      <alignment horizontal="center"/>
    </xf>
    <xf numFmtId="0" fontId="5" fillId="0" borderId="0" xfId="0" applyFont="1" applyAlignment="1">
      <alignment horizontal="center"/>
    </xf>
    <xf numFmtId="0" fontId="20" fillId="0" borderId="0" xfId="0" applyFont="1" applyAlignment="1">
      <alignment wrapText="1"/>
    </xf>
    <xf numFmtId="0" fontId="4" fillId="0" borderId="0" xfId="0" applyFont="1" applyAlignment="1">
      <alignment horizontal="center" wrapText="1"/>
    </xf>
    <xf numFmtId="0" fontId="5" fillId="0" borderId="0" xfId="0" applyFont="1" applyAlignment="1">
      <alignment horizontal="center" wrapText="1"/>
    </xf>
    <xf numFmtId="0" fontId="4" fillId="0" borderId="176" xfId="0" applyFont="1" applyBorder="1" applyAlignment="1">
      <alignment vertical="center"/>
    </xf>
    <xf numFmtId="0" fontId="4" fillId="0" borderId="176" xfId="0" applyFont="1" applyBorder="1" applyAlignment="1">
      <alignment horizontal="center"/>
    </xf>
    <xf numFmtId="164" fontId="4" fillId="10" borderId="209" xfId="4" applyNumberFormat="1" applyFont="1" applyFill="1" applyBorder="1" applyAlignment="1">
      <alignment vertical="center"/>
    </xf>
    <xf numFmtId="1" fontId="4" fillId="9" borderId="187" xfId="4" applyNumberFormat="1" applyFont="1" applyFill="1" applyBorder="1" applyAlignment="1" applyProtection="1">
      <alignment vertical="center"/>
      <protection locked="0"/>
    </xf>
    <xf numFmtId="1" fontId="4" fillId="9" borderId="188" xfId="4" applyNumberFormat="1" applyFont="1" applyFill="1" applyBorder="1" applyAlignment="1" applyProtection="1">
      <alignment vertical="center"/>
      <protection locked="0"/>
    </xf>
    <xf numFmtId="164" fontId="4" fillId="9" borderId="210" xfId="4" applyNumberFormat="1" applyFont="1" applyFill="1" applyBorder="1" applyAlignment="1" applyProtection="1">
      <alignment vertical="center"/>
      <protection locked="0"/>
    </xf>
    <xf numFmtId="164" fontId="4" fillId="9" borderId="211" xfId="4" applyNumberFormat="1" applyFont="1" applyFill="1" applyBorder="1" applyAlignment="1" applyProtection="1">
      <alignment vertical="center"/>
      <protection locked="0"/>
    </xf>
    <xf numFmtId="164" fontId="4" fillId="10" borderId="212" xfId="4" applyNumberFormat="1" applyFont="1" applyFill="1" applyBorder="1" applyAlignment="1">
      <alignment vertical="center"/>
    </xf>
    <xf numFmtId="164" fontId="0" fillId="0" borderId="0" xfId="0" applyNumberFormat="1" applyAlignment="1">
      <alignment wrapText="1"/>
    </xf>
    <xf numFmtId="6" fontId="8" fillId="0" borderId="176" xfId="0" quotePrefix="1" applyNumberFormat="1" applyFont="1" applyBorder="1" applyAlignment="1">
      <alignment horizontal="center" vertical="center"/>
    </xf>
    <xf numFmtId="164" fontId="4" fillId="9" borderId="214" xfId="4" applyNumberFormat="1" applyFont="1" applyFill="1" applyBorder="1" applyAlignment="1" applyProtection="1">
      <alignment vertical="center"/>
      <protection locked="0"/>
    </xf>
    <xf numFmtId="164" fontId="4" fillId="9" borderId="215" xfId="4" applyNumberFormat="1" applyFont="1" applyFill="1" applyBorder="1" applyAlignment="1" applyProtection="1">
      <alignment vertical="center"/>
      <protection locked="0"/>
    </xf>
    <xf numFmtId="0" fontId="0" fillId="0" borderId="216" xfId="0" applyBorder="1" applyAlignment="1">
      <alignment horizontal="center"/>
    </xf>
    <xf numFmtId="6" fontId="8" fillId="0" borderId="216" xfId="0" quotePrefix="1" applyNumberFormat="1" applyFont="1" applyBorder="1" applyAlignment="1">
      <alignment horizontal="center" vertical="center"/>
    </xf>
    <xf numFmtId="0" fontId="8" fillId="0" borderId="217" xfId="0" applyFont="1" applyBorder="1" applyAlignment="1">
      <alignment horizontal="center" vertical="center"/>
    </xf>
    <xf numFmtId="164" fontId="4" fillId="9" borderId="218" xfId="4" applyNumberFormat="1" applyFont="1" applyFill="1" applyBorder="1" applyAlignment="1" applyProtection="1">
      <alignment vertical="center"/>
      <protection locked="0"/>
    </xf>
    <xf numFmtId="164" fontId="4" fillId="9" borderId="216" xfId="4" applyNumberFormat="1" applyFont="1" applyFill="1" applyBorder="1" applyAlignment="1" applyProtection="1">
      <alignment vertical="center"/>
      <protection locked="0"/>
    </xf>
    <xf numFmtId="164" fontId="4" fillId="10" borderId="56" xfId="4" applyNumberFormat="1" applyFont="1" applyFill="1" applyBorder="1" applyAlignment="1">
      <alignment vertical="center"/>
    </xf>
    <xf numFmtId="165" fontId="4" fillId="0" borderId="0" xfId="4" applyNumberFormat="1" applyFont="1" applyAlignment="1">
      <alignment vertical="center"/>
    </xf>
    <xf numFmtId="0" fontId="18" fillId="0" borderId="11" xfId="5" applyFont="1" applyBorder="1" applyAlignment="1">
      <alignment horizontal="center" vertical="top"/>
    </xf>
    <xf numFmtId="0" fontId="4" fillId="0" borderId="103" xfId="5" applyBorder="1" applyAlignment="1">
      <alignment horizontal="center" vertical="top"/>
    </xf>
    <xf numFmtId="0" fontId="4" fillId="0" borderId="14" xfId="5" applyBorder="1" applyAlignment="1">
      <alignment horizontal="center" vertical="top"/>
    </xf>
    <xf numFmtId="0" fontId="4" fillId="0" borderId="1" xfId="5" applyBorder="1" applyAlignment="1">
      <alignment horizontal="center" vertical="top"/>
    </xf>
    <xf numFmtId="0" fontId="6" fillId="3" borderId="223" xfId="5" applyFont="1" applyFill="1" applyBorder="1" applyAlignment="1">
      <alignment horizontal="center" vertical="center"/>
    </xf>
    <xf numFmtId="0" fontId="6" fillId="3" borderId="224" xfId="12" applyFont="1" applyFill="1" applyBorder="1"/>
    <xf numFmtId="0" fontId="15" fillId="0" borderId="175" xfId="0" applyFont="1" applyBorder="1" applyAlignment="1">
      <alignment horizontal="center" vertical="center"/>
    </xf>
    <xf numFmtId="0" fontId="20" fillId="0" borderId="176" xfId="0" applyFont="1" applyBorder="1" applyAlignment="1">
      <alignment horizontal="center"/>
    </xf>
    <xf numFmtId="0" fontId="14" fillId="0" borderId="176" xfId="0" applyFont="1" applyBorder="1" applyAlignment="1">
      <alignment horizontal="center" vertical="center"/>
    </xf>
    <xf numFmtId="0" fontId="14" fillId="0" borderId="177" xfId="0" applyFont="1" applyBorder="1" applyAlignment="1">
      <alignment horizontal="center" vertical="center"/>
    </xf>
    <xf numFmtId="164" fontId="4" fillId="10" borderId="225" xfId="4" applyNumberFormat="1" applyFont="1" applyFill="1" applyBorder="1" applyAlignment="1">
      <alignment vertical="center"/>
    </xf>
    <xf numFmtId="1" fontId="4" fillId="9" borderId="226" xfId="4" applyNumberFormat="1" applyFont="1" applyFill="1" applyBorder="1" applyAlignment="1" applyProtection="1">
      <alignment vertical="center" wrapText="1"/>
      <protection locked="0"/>
    </xf>
    <xf numFmtId="0" fontId="15" fillId="0" borderId="184" xfId="0" applyFont="1" applyBorder="1" applyAlignment="1">
      <alignment horizontal="center" vertical="center"/>
    </xf>
    <xf numFmtId="0" fontId="20" fillId="0" borderId="185" xfId="0" applyFont="1" applyBorder="1" applyAlignment="1">
      <alignment horizontal="center"/>
    </xf>
    <xf numFmtId="0" fontId="14" fillId="0" borderId="185" xfId="0" applyFont="1" applyBorder="1" applyAlignment="1">
      <alignment horizontal="center" vertical="center"/>
    </xf>
    <xf numFmtId="164" fontId="4" fillId="10" borderId="227" xfId="4" applyNumberFormat="1" applyFont="1" applyFill="1" applyBorder="1" applyAlignment="1">
      <alignment vertical="center"/>
    </xf>
    <xf numFmtId="1" fontId="4" fillId="9" borderId="192" xfId="4" applyNumberFormat="1" applyFont="1" applyFill="1" applyBorder="1" applyAlignment="1" applyProtection="1">
      <alignment vertical="center" wrapText="1"/>
      <protection locked="0"/>
    </xf>
    <xf numFmtId="6" fontId="14" fillId="0" borderId="185" xfId="0" quotePrefix="1" applyNumberFormat="1" applyFont="1" applyBorder="1" applyAlignment="1">
      <alignment horizontal="center" vertical="center"/>
    </xf>
    <xf numFmtId="1" fontId="4" fillId="0" borderId="192" xfId="4" applyNumberFormat="1" applyFont="1" applyBorder="1" applyAlignment="1">
      <alignment vertical="center" wrapText="1"/>
    </xf>
    <xf numFmtId="1" fontId="4" fillId="9" borderId="228" xfId="4" applyNumberFormat="1" applyFont="1" applyFill="1" applyBorder="1" applyAlignment="1" applyProtection="1">
      <alignment vertical="center" wrapText="1"/>
      <protection locked="0"/>
    </xf>
    <xf numFmtId="0" fontId="20" fillId="0" borderId="197" xfId="0" applyFont="1" applyBorder="1" applyAlignment="1">
      <alignment horizontal="center"/>
    </xf>
    <xf numFmtId="0" fontId="14" fillId="0" borderId="197" xfId="0" quotePrefix="1" applyFont="1" applyBorder="1" applyAlignment="1">
      <alignment horizontal="center" vertical="center"/>
    </xf>
    <xf numFmtId="0" fontId="14" fillId="0" borderId="198" xfId="0" applyFont="1" applyBorder="1" applyAlignment="1">
      <alignment horizontal="center" vertical="center"/>
    </xf>
    <xf numFmtId="0" fontId="15" fillId="0" borderId="203" xfId="0" applyFont="1" applyBorder="1" applyAlignment="1">
      <alignment horizontal="center" vertical="center"/>
    </xf>
    <xf numFmtId="0" fontId="20" fillId="0" borderId="204" xfId="0" applyFont="1" applyBorder="1" applyAlignment="1">
      <alignment horizontal="center"/>
    </xf>
    <xf numFmtId="6" fontId="14" fillId="0" borderId="204" xfId="0" quotePrefix="1" applyNumberFormat="1" applyFont="1" applyBorder="1" applyAlignment="1">
      <alignment horizontal="center" vertical="center"/>
    </xf>
    <xf numFmtId="0" fontId="14" fillId="0" borderId="205" xfId="0" applyFont="1" applyBorder="1" applyAlignment="1">
      <alignment horizontal="center" vertical="center"/>
    </xf>
    <xf numFmtId="164" fontId="4" fillId="10" borderId="229" xfId="4" applyNumberFormat="1" applyFont="1" applyFill="1" applyBorder="1" applyAlignment="1">
      <alignment vertical="center"/>
    </xf>
    <xf numFmtId="1" fontId="4" fillId="9" borderId="213" xfId="4" applyNumberFormat="1" applyFont="1" applyFill="1" applyBorder="1" applyAlignment="1" applyProtection="1">
      <alignment vertical="center" wrapText="1"/>
      <protection locked="0"/>
    </xf>
    <xf numFmtId="0" fontId="20" fillId="0" borderId="0" xfId="0" applyFont="1" applyAlignment="1">
      <alignment horizontal="center"/>
    </xf>
    <xf numFmtId="0" fontId="6" fillId="3" borderId="224" xfId="12" applyFont="1" applyFill="1" applyBorder="1" applyAlignment="1">
      <alignment horizontal="center" vertical="center"/>
    </xf>
    <xf numFmtId="0" fontId="6" fillId="3" borderId="10" xfId="12" applyFont="1" applyFill="1" applyBorder="1" applyAlignment="1">
      <alignment horizontal="center" vertical="center"/>
    </xf>
    <xf numFmtId="0" fontId="20" fillId="0" borderId="176" xfId="0" applyFont="1" applyBorder="1"/>
    <xf numFmtId="0" fontId="20" fillId="0" borderId="185" xfId="0" applyFont="1" applyBorder="1"/>
    <xf numFmtId="164" fontId="4" fillId="0" borderId="227" xfId="4" applyNumberFormat="1" applyFont="1" applyBorder="1" applyAlignment="1">
      <alignment vertical="center"/>
    </xf>
    <xf numFmtId="0" fontId="20" fillId="0" borderId="197" xfId="0" applyFont="1" applyBorder="1"/>
    <xf numFmtId="0" fontId="20" fillId="0" borderId="204" xfId="0" applyFont="1" applyBorder="1"/>
    <xf numFmtId="0" fontId="6" fillId="3" borderId="224" xfId="2" applyFont="1" applyFill="1" applyBorder="1" applyAlignment="1">
      <alignment horizontal="center" vertical="center" wrapText="1"/>
    </xf>
    <xf numFmtId="0" fontId="77" fillId="2" borderId="0" xfId="2" applyFont="1" applyFill="1" applyAlignment="1">
      <alignment vertical="center"/>
    </xf>
    <xf numFmtId="1" fontId="4" fillId="10" borderId="37" xfId="4" applyNumberFormat="1" applyFont="1" applyFill="1" applyBorder="1" applyAlignment="1">
      <alignment vertical="center"/>
    </xf>
    <xf numFmtId="0" fontId="20" fillId="0" borderId="0" xfId="0" applyFont="1" applyAlignment="1">
      <alignment horizontal="center" wrapText="1"/>
    </xf>
    <xf numFmtId="0" fontId="6" fillId="3" borderId="4" xfId="12" applyFont="1" applyFill="1" applyBorder="1" applyAlignment="1">
      <alignment horizontal="center" vertical="center"/>
    </xf>
    <xf numFmtId="6" fontId="14" fillId="0" borderId="176" xfId="0" quotePrefix="1" applyNumberFormat="1" applyFont="1" applyBorder="1" applyAlignment="1">
      <alignment horizontal="center" vertical="center"/>
    </xf>
    <xf numFmtId="164" fontId="4" fillId="9" borderId="230" xfId="4" applyNumberFormat="1" applyFont="1" applyFill="1" applyBorder="1" applyAlignment="1" applyProtection="1">
      <alignment vertical="center"/>
      <protection locked="0"/>
    </xf>
    <xf numFmtId="1" fontId="4" fillId="9" borderId="183" xfId="4" applyNumberFormat="1" applyFont="1" applyFill="1" applyBorder="1" applyAlignment="1" applyProtection="1">
      <alignment vertical="center" wrapText="1"/>
      <protection locked="0"/>
    </xf>
    <xf numFmtId="164" fontId="4" fillId="10" borderId="40" xfId="4" applyNumberFormat="1" applyFont="1" applyFill="1" applyBorder="1" applyAlignment="1">
      <alignment vertical="center"/>
    </xf>
    <xf numFmtId="0" fontId="4" fillId="0" borderId="0" xfId="5" applyAlignment="1">
      <alignment vertical="top"/>
    </xf>
    <xf numFmtId="0" fontId="4" fillId="0" borderId="50" xfId="5" applyBorder="1" applyAlignment="1">
      <alignment horizontal="center" vertical="top"/>
    </xf>
    <xf numFmtId="0" fontId="4" fillId="0" borderId="103" xfId="5" applyBorder="1" applyAlignment="1">
      <alignment horizontal="center"/>
    </xf>
    <xf numFmtId="168" fontId="80" fillId="0" borderId="231" xfId="16" applyNumberFormat="1" applyFont="1" applyBorder="1" applyProtection="1">
      <protection locked="0"/>
    </xf>
    <xf numFmtId="0" fontId="81" fillId="0" borderId="0" xfId="15" applyFont="1"/>
    <xf numFmtId="168" fontId="80" fillId="0" borderId="0" xfId="16" applyNumberFormat="1" applyFont="1" applyAlignment="1" applyProtection="1">
      <alignment vertical="top" wrapText="1"/>
      <protection locked="0"/>
    </xf>
    <xf numFmtId="168" fontId="82" fillId="0" borderId="232" xfId="16" applyNumberFormat="1" applyFont="1" applyBorder="1" applyProtection="1">
      <protection locked="0"/>
    </xf>
    <xf numFmtId="168" fontId="80" fillId="0" borderId="0" xfId="16" applyNumberFormat="1" applyFont="1" applyProtection="1">
      <protection locked="0"/>
    </xf>
    <xf numFmtId="168" fontId="80" fillId="0" borderId="232" xfId="16" applyNumberFormat="1" applyFont="1" applyBorder="1" applyProtection="1">
      <protection locked="0"/>
    </xf>
    <xf numFmtId="0" fontId="83" fillId="0" borderId="232" xfId="15" quotePrefix="1" applyFont="1" applyBorder="1"/>
    <xf numFmtId="0" fontId="84" fillId="0" borderId="0" xfId="0" applyFont="1"/>
    <xf numFmtId="0" fontId="79" fillId="0" borderId="0" xfId="0" applyFont="1" applyAlignment="1" applyProtection="1">
      <alignment horizontal="left" vertical="center" wrapText="1"/>
      <protection locked="0"/>
    </xf>
    <xf numFmtId="168" fontId="80" fillId="0" borderId="0" xfId="16" applyNumberFormat="1" applyFont="1" applyAlignment="1" applyProtection="1">
      <alignment horizontal="left" vertical="top" wrapText="1"/>
      <protection locked="0"/>
    </xf>
    <xf numFmtId="0" fontId="6" fillId="3" borderId="8" xfId="2" applyFont="1" applyFill="1" applyBorder="1" applyAlignment="1">
      <alignment horizontal="center" vertical="center" wrapText="1"/>
    </xf>
    <xf numFmtId="0" fontId="6" fillId="3" borderId="22" xfId="2" applyFont="1" applyFill="1" applyBorder="1" applyAlignment="1">
      <alignment horizontal="center" vertical="center" wrapText="1"/>
    </xf>
    <xf numFmtId="0" fontId="6" fillId="3" borderId="1" xfId="2" applyFont="1" applyFill="1" applyBorder="1" applyAlignment="1">
      <alignment vertical="center"/>
    </xf>
    <xf numFmtId="0" fontId="6" fillId="3" borderId="2" xfId="2" applyFont="1" applyFill="1" applyBorder="1" applyAlignment="1">
      <alignment vertical="center"/>
    </xf>
    <xf numFmtId="0" fontId="6" fillId="3" borderId="14" xfId="2" applyFont="1" applyFill="1" applyBorder="1" applyAlignment="1">
      <alignment vertical="center"/>
    </xf>
    <xf numFmtId="0" fontId="6" fillId="3" borderId="15" xfId="2" applyFont="1" applyFill="1" applyBorder="1" applyAlignment="1">
      <alignment vertical="center"/>
    </xf>
    <xf numFmtId="0" fontId="6" fillId="3" borderId="2" xfId="2" applyFont="1" applyFill="1" applyBorder="1" applyAlignment="1">
      <alignment horizontal="center" vertical="center"/>
    </xf>
    <xf numFmtId="0" fontId="6" fillId="3" borderId="15" xfId="2" applyFont="1" applyFill="1" applyBorder="1" applyAlignment="1">
      <alignment horizontal="center" vertical="center"/>
    </xf>
    <xf numFmtId="0" fontId="6" fillId="3" borderId="4" xfId="2" applyFont="1" applyFill="1" applyBorder="1" applyAlignment="1">
      <alignment horizontal="center" vertical="center"/>
    </xf>
    <xf numFmtId="0" fontId="6" fillId="3" borderId="16" xfId="2" applyFont="1" applyFill="1" applyBorder="1" applyAlignment="1">
      <alignment horizontal="center" vertical="center"/>
    </xf>
    <xf numFmtId="0" fontId="6" fillId="3" borderId="5" xfId="2" applyFont="1" applyFill="1" applyBorder="1" applyAlignment="1">
      <alignment horizontal="center" vertical="center" wrapText="1"/>
    </xf>
    <xf numFmtId="0" fontId="6" fillId="3" borderId="6" xfId="2" applyFont="1" applyFill="1" applyBorder="1" applyAlignment="1">
      <alignment horizontal="center" vertical="center" wrapText="1"/>
    </xf>
    <xf numFmtId="0" fontId="6" fillId="3" borderId="7" xfId="2" applyFont="1" applyFill="1" applyBorder="1" applyAlignment="1">
      <alignment horizontal="center" vertical="center" wrapText="1"/>
    </xf>
    <xf numFmtId="0" fontId="15" fillId="0" borderId="68" xfId="5" applyFont="1" applyBorder="1" applyAlignment="1">
      <alignment horizontal="left" vertical="top" wrapText="1"/>
    </xf>
    <xf numFmtId="0" fontId="15" fillId="0" borderId="69" xfId="5" applyFont="1" applyBorder="1" applyAlignment="1">
      <alignment horizontal="left" vertical="top" wrapText="1"/>
    </xf>
    <xf numFmtId="0" fontId="15" fillId="0" borderId="70" xfId="5" applyFont="1" applyBorder="1" applyAlignment="1">
      <alignment horizontal="left" vertical="top" wrapText="1"/>
    </xf>
    <xf numFmtId="0" fontId="18" fillId="0" borderId="0" xfId="5" applyFont="1" applyAlignment="1">
      <alignment vertical="center"/>
    </xf>
    <xf numFmtId="0" fontId="18" fillId="0" borderId="60" xfId="5" applyFont="1" applyBorder="1" applyAlignment="1">
      <alignment horizontal="left" vertical="top"/>
    </xf>
    <xf numFmtId="0" fontId="18" fillId="0" borderId="61" xfId="5" applyFont="1" applyBorder="1" applyAlignment="1">
      <alignment horizontal="left" vertical="top"/>
    </xf>
    <xf numFmtId="0" fontId="18" fillId="0" borderId="62" xfId="5" applyFont="1" applyBorder="1" applyAlignment="1">
      <alignment horizontal="left" vertical="top"/>
    </xf>
    <xf numFmtId="0" fontId="15" fillId="0" borderId="64" xfId="5" applyFont="1" applyBorder="1" applyAlignment="1">
      <alignment horizontal="left" vertical="top" wrapText="1"/>
    </xf>
    <xf numFmtId="0" fontId="15" fillId="0" borderId="65" xfId="5" applyFont="1" applyBorder="1" applyAlignment="1">
      <alignment horizontal="left" vertical="top" wrapText="1"/>
    </xf>
    <xf numFmtId="0" fontId="15" fillId="0" borderId="66" xfId="5" applyFont="1" applyBorder="1" applyAlignment="1">
      <alignment horizontal="left" vertical="top" wrapText="1"/>
    </xf>
    <xf numFmtId="0" fontId="15" fillId="0" borderId="68" xfId="5" applyFont="1" applyBorder="1" applyAlignment="1">
      <alignment vertical="top" wrapText="1"/>
    </xf>
    <xf numFmtId="0" fontId="15" fillId="0" borderId="69" xfId="5" applyFont="1" applyBorder="1" applyAlignment="1">
      <alignment vertical="top" wrapText="1"/>
    </xf>
    <xf numFmtId="0" fontId="15" fillId="0" borderId="70" xfId="5" applyFont="1" applyBorder="1" applyAlignment="1">
      <alignment vertical="top" wrapText="1"/>
    </xf>
    <xf numFmtId="0" fontId="4" fillId="0" borderId="11" xfId="0" applyFont="1" applyBorder="1" applyAlignment="1">
      <alignment vertical="center" wrapText="1"/>
    </xf>
    <xf numFmtId="0" fontId="4" fillId="0" borderId="13" xfId="0" applyFont="1" applyBorder="1" applyAlignment="1">
      <alignment vertical="center" wrapText="1"/>
    </xf>
    <xf numFmtId="0" fontId="4" fillId="0" borderId="12" xfId="0" applyFont="1" applyBorder="1" applyAlignment="1">
      <alignment vertical="center" wrapText="1"/>
    </xf>
    <xf numFmtId="0" fontId="18" fillId="0" borderId="72" xfId="5" applyFont="1" applyBorder="1" applyAlignment="1">
      <alignment horizontal="left" vertical="top"/>
    </xf>
    <xf numFmtId="0" fontId="0" fillId="0" borderId="61" xfId="0" applyBorder="1" applyAlignment="1">
      <alignment horizontal="left" vertical="top"/>
    </xf>
    <xf numFmtId="0" fontId="0" fillId="0" borderId="73" xfId="0" applyBorder="1" applyAlignment="1">
      <alignment horizontal="left" vertical="top"/>
    </xf>
    <xf numFmtId="0" fontId="6" fillId="3" borderId="24" xfId="2" applyFont="1" applyFill="1" applyBorder="1" applyAlignment="1">
      <alignment horizontal="center" vertical="center" wrapText="1"/>
    </xf>
    <xf numFmtId="0" fontId="13" fillId="0" borderId="84" xfId="9" applyBorder="1" applyAlignment="1">
      <alignment horizontal="center" vertical="center" wrapText="1"/>
    </xf>
    <xf numFmtId="0" fontId="6" fillId="4" borderId="8" xfId="2" applyFont="1" applyFill="1" applyBorder="1" applyAlignment="1">
      <alignment horizontal="center" vertical="center" wrapText="1"/>
    </xf>
    <xf numFmtId="0" fontId="6" fillId="4" borderId="22" xfId="2" applyFont="1" applyFill="1" applyBorder="1" applyAlignment="1">
      <alignment horizontal="center" vertical="center" wrapText="1"/>
    </xf>
    <xf numFmtId="0" fontId="6" fillId="3" borderId="1" xfId="2" applyFont="1" applyFill="1" applyBorder="1" applyAlignment="1">
      <alignment horizontal="left" vertical="center"/>
    </xf>
    <xf numFmtId="0" fontId="6" fillId="3" borderId="2" xfId="2" applyFont="1" applyFill="1" applyBorder="1" applyAlignment="1">
      <alignment horizontal="left" vertical="center"/>
    </xf>
    <xf numFmtId="0" fontId="6" fillId="3" borderId="14" xfId="2" applyFont="1" applyFill="1" applyBorder="1" applyAlignment="1">
      <alignment horizontal="left" vertical="center"/>
    </xf>
    <xf numFmtId="0" fontId="6" fillId="3" borderId="15" xfId="2" applyFont="1" applyFill="1" applyBorder="1" applyAlignment="1">
      <alignment horizontal="left" vertical="center"/>
    </xf>
    <xf numFmtId="0" fontId="6" fillId="4" borderId="2" xfId="2" applyFont="1" applyFill="1" applyBorder="1" applyAlignment="1">
      <alignment horizontal="center" vertical="center" wrapText="1"/>
    </xf>
    <xf numFmtId="0" fontId="26" fillId="0" borderId="15" xfId="9" applyFont="1" applyBorder="1" applyAlignment="1">
      <alignment horizontal="center" vertical="center" wrapText="1"/>
    </xf>
    <xf numFmtId="0" fontId="6" fillId="4" borderId="4" xfId="2" applyFont="1" applyFill="1" applyBorder="1" applyAlignment="1">
      <alignment horizontal="center" vertical="center" wrapText="1"/>
    </xf>
    <xf numFmtId="0" fontId="26" fillId="0" borderId="16" xfId="9" applyFont="1" applyBorder="1" applyAlignment="1">
      <alignment horizontal="center" vertical="center" wrapText="1"/>
    </xf>
    <xf numFmtId="0" fontId="6" fillId="3" borderId="74" xfId="2" applyFont="1" applyFill="1" applyBorder="1" applyAlignment="1">
      <alignment horizontal="center" vertical="center" wrapText="1"/>
    </xf>
    <xf numFmtId="0" fontId="6" fillId="3" borderId="75" xfId="2" applyFont="1" applyFill="1" applyBorder="1" applyAlignment="1">
      <alignment horizontal="center" vertical="center" wrapText="1"/>
    </xf>
    <xf numFmtId="0" fontId="6" fillId="3" borderId="76" xfId="2" applyFont="1" applyFill="1" applyBorder="1" applyAlignment="1">
      <alignment horizontal="center" vertical="center" wrapText="1"/>
    </xf>
    <xf numFmtId="0" fontId="6" fillId="3" borderId="63" xfId="2" applyFont="1" applyFill="1" applyBorder="1" applyAlignment="1">
      <alignment horizontal="center" vertical="center" wrapText="1"/>
    </xf>
    <xf numFmtId="0" fontId="15" fillId="0" borderId="98" xfId="5" applyFont="1" applyBorder="1" applyAlignment="1">
      <alignment vertical="top" wrapText="1"/>
    </xf>
    <xf numFmtId="0" fontId="15" fillId="0" borderId="99" xfId="5" applyFont="1" applyBorder="1" applyAlignment="1">
      <alignment vertical="top" wrapText="1"/>
    </xf>
    <xf numFmtId="0" fontId="15" fillId="0" borderId="100" xfId="5" applyFont="1" applyBorder="1" applyAlignment="1">
      <alignment vertical="top" wrapText="1"/>
    </xf>
    <xf numFmtId="0" fontId="24" fillId="4" borderId="11" xfId="0" applyFont="1" applyFill="1" applyBorder="1" applyAlignment="1">
      <alignment vertical="center"/>
    </xf>
    <xf numFmtId="0" fontId="24" fillId="4" borderId="13" xfId="0" applyFont="1" applyFill="1" applyBorder="1" applyAlignment="1">
      <alignment vertical="center"/>
    </xf>
    <xf numFmtId="0" fontId="24" fillId="4" borderId="12" xfId="0" applyFont="1" applyFill="1" applyBorder="1" applyAlignment="1">
      <alignment vertical="center"/>
    </xf>
    <xf numFmtId="0" fontId="18" fillId="0" borderId="90" xfId="5" applyFont="1" applyBorder="1" applyAlignment="1">
      <alignment vertical="top"/>
    </xf>
    <xf numFmtId="0" fontId="18" fillId="0" borderId="91" xfId="5" applyFont="1" applyBorder="1" applyAlignment="1">
      <alignment vertical="top"/>
    </xf>
    <xf numFmtId="0" fontId="18" fillId="0" borderId="92" xfId="5" applyFont="1" applyBorder="1" applyAlignment="1">
      <alignment vertical="top"/>
    </xf>
    <xf numFmtId="0" fontId="15" fillId="0" borderId="94" xfId="5" applyFont="1" applyBorder="1" applyAlignment="1">
      <alignment vertical="top" wrapText="1"/>
    </xf>
    <xf numFmtId="0" fontId="15" fillId="0" borderId="95" xfId="5" applyFont="1" applyBorder="1" applyAlignment="1">
      <alignment vertical="top" wrapText="1"/>
    </xf>
    <xf numFmtId="0" fontId="15" fillId="0" borderId="96" xfId="5" applyFont="1" applyBorder="1" applyAlignment="1">
      <alignment vertical="top" wrapText="1"/>
    </xf>
    <xf numFmtId="0" fontId="6" fillId="3" borderId="103" xfId="2" applyFont="1" applyFill="1" applyBorder="1" applyAlignment="1">
      <alignment vertical="center"/>
    </xf>
    <xf numFmtId="0" fontId="6" fillId="3" borderId="104" xfId="2" applyFont="1" applyFill="1" applyBorder="1" applyAlignment="1">
      <alignment vertical="center"/>
    </xf>
    <xf numFmtId="0" fontId="6" fillId="3" borderId="2" xfId="5" applyFont="1" applyFill="1" applyBorder="1" applyAlignment="1">
      <alignment horizontal="center" vertical="center"/>
    </xf>
    <xf numFmtId="0" fontId="6" fillId="3" borderId="104" xfId="5" applyFont="1" applyFill="1" applyBorder="1" applyAlignment="1">
      <alignment horizontal="center" vertical="center"/>
    </xf>
    <xf numFmtId="0" fontId="6" fillId="3" borderId="15" xfId="5" applyFont="1" applyFill="1" applyBorder="1" applyAlignment="1">
      <alignment horizontal="center" vertical="center"/>
    </xf>
    <xf numFmtId="0" fontId="6" fillId="3" borderId="4" xfId="5" applyFont="1" applyFill="1" applyBorder="1" applyAlignment="1">
      <alignment horizontal="center" vertical="center"/>
    </xf>
    <xf numFmtId="0" fontId="6" fillId="3" borderId="105" xfId="5" applyFont="1" applyFill="1" applyBorder="1" applyAlignment="1">
      <alignment horizontal="center" vertical="center"/>
    </xf>
    <xf numFmtId="0" fontId="6" fillId="3" borderId="16" xfId="5" applyFont="1" applyFill="1" applyBorder="1" applyAlignment="1">
      <alignment horizontal="center" vertical="center"/>
    </xf>
    <xf numFmtId="0" fontId="6" fillId="3" borderId="11" xfId="5" applyFont="1" applyFill="1" applyBorder="1" applyAlignment="1">
      <alignment horizontal="center" vertical="center" wrapText="1"/>
    </xf>
    <xf numFmtId="0" fontId="6" fillId="3" borderId="13" xfId="5" applyFont="1" applyFill="1" applyBorder="1" applyAlignment="1">
      <alignment horizontal="center" vertical="center" wrapText="1"/>
    </xf>
    <xf numFmtId="0" fontId="6" fillId="3" borderId="106" xfId="2" applyFont="1" applyFill="1" applyBorder="1" applyAlignment="1">
      <alignment horizontal="center" vertical="center" wrapText="1"/>
    </xf>
    <xf numFmtId="0" fontId="6" fillId="3" borderId="12" xfId="5" applyFont="1" applyFill="1" applyBorder="1" applyAlignment="1">
      <alignment horizontal="center" vertical="center" wrapText="1"/>
    </xf>
    <xf numFmtId="9" fontId="10" fillId="0" borderId="123" xfId="5" applyNumberFormat="1" applyFont="1" applyBorder="1" applyAlignment="1">
      <alignment vertical="center" wrapText="1"/>
    </xf>
    <xf numFmtId="9" fontId="10" fillId="0" borderId="77" xfId="5" applyNumberFormat="1" applyFont="1" applyBorder="1" applyAlignment="1">
      <alignment vertical="center" wrapText="1"/>
    </xf>
    <xf numFmtId="9" fontId="10" fillId="0" borderId="124" xfId="5" applyNumberFormat="1" applyFont="1" applyBorder="1" applyAlignment="1">
      <alignment vertical="center" wrapText="1"/>
    </xf>
    <xf numFmtId="0" fontId="24" fillId="3" borderId="117" xfId="0" applyFont="1" applyFill="1" applyBorder="1" applyAlignment="1">
      <alignment vertical="center"/>
    </xf>
    <xf numFmtId="0" fontId="24" fillId="3" borderId="118" xfId="0" applyFont="1" applyFill="1" applyBorder="1" applyAlignment="1">
      <alignment vertical="center"/>
    </xf>
    <xf numFmtId="0" fontId="24" fillId="3" borderId="119" xfId="0" applyFont="1" applyFill="1" applyBorder="1" applyAlignment="1">
      <alignment vertical="center"/>
    </xf>
    <xf numFmtId="9" fontId="37" fillId="0" borderId="120" xfId="5" applyNumberFormat="1" applyFont="1" applyBorder="1" applyAlignment="1">
      <alignment vertical="center" wrapText="1"/>
    </xf>
    <xf numFmtId="9" fontId="37" fillId="0" borderId="121" xfId="5" applyNumberFormat="1" applyFont="1" applyBorder="1" applyAlignment="1">
      <alignment vertical="center" wrapText="1"/>
    </xf>
    <xf numFmtId="9" fontId="37" fillId="0" borderId="122" xfId="5" applyNumberFormat="1" applyFont="1" applyBorder="1" applyAlignment="1">
      <alignment vertical="center" wrapText="1"/>
    </xf>
    <xf numFmtId="9" fontId="10" fillId="0" borderId="125" xfId="5" applyNumberFormat="1" applyFont="1" applyBorder="1" applyAlignment="1">
      <alignment vertical="center" wrapText="1"/>
    </xf>
    <xf numFmtId="9" fontId="10" fillId="0" borderId="126" xfId="5" applyNumberFormat="1" applyFont="1" applyBorder="1" applyAlignment="1">
      <alignment vertical="center" wrapText="1"/>
    </xf>
    <xf numFmtId="9" fontId="10" fillId="0" borderId="127" xfId="5" applyNumberFormat="1" applyFont="1" applyBorder="1" applyAlignment="1">
      <alignment vertical="center" wrapText="1"/>
    </xf>
    <xf numFmtId="0" fontId="22" fillId="3" borderId="11" xfId="5" applyFont="1" applyFill="1" applyBorder="1" applyAlignment="1">
      <alignment vertical="center"/>
    </xf>
    <xf numFmtId="0" fontId="36" fillId="0" borderId="13" xfId="12" applyFont="1" applyBorder="1"/>
    <xf numFmtId="0" fontId="36" fillId="0" borderId="12" xfId="12" applyFont="1" applyBorder="1"/>
    <xf numFmtId="0" fontId="4" fillId="0" borderId="107" xfId="5" applyBorder="1" applyAlignment="1">
      <alignment vertical="center" wrapText="1"/>
    </xf>
    <xf numFmtId="0" fontId="4" fillId="0" borderId="84" xfId="5" applyBorder="1" applyAlignment="1">
      <alignment vertical="center" wrapText="1"/>
    </xf>
    <xf numFmtId="0" fontId="4" fillId="0" borderId="128" xfId="5" applyBorder="1" applyAlignment="1">
      <alignment vertical="center" wrapText="1"/>
    </xf>
    <xf numFmtId="0" fontId="13" fillId="0" borderId="22" xfId="9" applyBorder="1" applyAlignment="1">
      <alignment horizontal="center" vertical="center" wrapText="1"/>
    </xf>
    <xf numFmtId="0" fontId="24" fillId="3" borderId="11" xfId="5" applyFont="1" applyFill="1" applyBorder="1" applyAlignment="1">
      <alignment vertical="center"/>
    </xf>
    <xf numFmtId="0" fontId="13" fillId="0" borderId="13" xfId="12" applyBorder="1"/>
    <xf numFmtId="0" fontId="13" fillId="0" borderId="12" xfId="12" applyBorder="1"/>
    <xf numFmtId="9" fontId="37" fillId="0" borderId="26" xfId="5" applyNumberFormat="1" applyFont="1" applyBorder="1" applyAlignment="1">
      <alignment horizontal="left" vertical="center" wrapText="1"/>
    </xf>
    <xf numFmtId="0" fontId="38" fillId="0" borderId="26" xfId="12" applyFont="1" applyBorder="1" applyAlignment="1">
      <alignment horizontal="left" vertical="center" wrapText="1"/>
    </xf>
    <xf numFmtId="0" fontId="38" fillId="0" borderId="27" xfId="12" applyFont="1" applyBorder="1" applyAlignment="1">
      <alignment horizontal="left" vertical="center" wrapText="1"/>
    </xf>
    <xf numFmtId="9" fontId="11" fillId="0" borderId="86" xfId="5" applyNumberFormat="1" applyFont="1" applyBorder="1" applyAlignment="1">
      <alignment horizontal="left" vertical="top" wrapText="1"/>
    </xf>
    <xf numFmtId="9" fontId="11" fillId="0" borderId="79" xfId="5" applyNumberFormat="1" applyFont="1" applyBorder="1" applyAlignment="1">
      <alignment horizontal="left" vertical="top" wrapText="1"/>
    </xf>
    <xf numFmtId="9" fontId="11" fillId="0" borderId="135" xfId="5" applyNumberFormat="1" applyFont="1" applyBorder="1" applyAlignment="1">
      <alignment horizontal="left" vertical="top" wrapText="1"/>
    </xf>
    <xf numFmtId="9" fontId="11" fillId="0" borderId="53" xfId="5" applyNumberFormat="1" applyFont="1" applyBorder="1" applyAlignment="1">
      <alignment horizontal="left" vertical="top" wrapText="1"/>
    </xf>
    <xf numFmtId="9" fontId="11" fillId="0" borderId="114" xfId="5" applyNumberFormat="1" applyFont="1" applyBorder="1" applyAlignment="1">
      <alignment horizontal="left" vertical="top" wrapText="1"/>
    </xf>
    <xf numFmtId="9" fontId="11" fillId="0" borderId="52" xfId="5" applyNumberFormat="1" applyFont="1" applyBorder="1" applyAlignment="1">
      <alignment horizontal="left" vertical="top" wrapText="1"/>
    </xf>
    <xf numFmtId="0" fontId="6" fillId="3" borderId="130" xfId="2" applyFont="1" applyFill="1" applyBorder="1" applyAlignment="1">
      <alignment horizontal="center" vertical="center" wrapText="1"/>
    </xf>
    <xf numFmtId="0" fontId="6" fillId="3" borderId="131"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24" xfId="5" applyFont="1" applyFill="1" applyBorder="1" applyAlignment="1">
      <alignment horizontal="center" vertical="center" wrapText="1"/>
    </xf>
    <xf numFmtId="0" fontId="6" fillId="3" borderId="79" xfId="5" applyFont="1" applyFill="1" applyBorder="1" applyAlignment="1">
      <alignment horizontal="center" vertical="center" wrapText="1"/>
    </xf>
    <xf numFmtId="0" fontId="6" fillId="3" borderId="57" xfId="5" applyFont="1" applyFill="1" applyBorder="1" applyAlignment="1">
      <alignment horizontal="center" vertical="center" wrapText="1"/>
    </xf>
    <xf numFmtId="9" fontId="4" fillId="0" borderId="36" xfId="5" applyNumberFormat="1" applyBorder="1" applyAlignment="1">
      <alignment vertical="top" wrapText="1"/>
    </xf>
    <xf numFmtId="9" fontId="4" fillId="0" borderId="38" xfId="5" applyNumberFormat="1" applyBorder="1" applyAlignment="1">
      <alignment vertical="top" wrapText="1"/>
    </xf>
    <xf numFmtId="9" fontId="4" fillId="0" borderId="34" xfId="5" applyNumberFormat="1" applyBorder="1" applyAlignment="1">
      <alignment vertical="top" wrapText="1"/>
    </xf>
    <xf numFmtId="9" fontId="11" fillId="0" borderId="36" xfId="5" applyNumberFormat="1" applyFont="1" applyBorder="1" applyAlignment="1">
      <alignment vertical="top" wrapText="1"/>
    </xf>
    <xf numFmtId="9" fontId="11" fillId="0" borderId="38" xfId="5" applyNumberFormat="1" applyFont="1" applyBorder="1" applyAlignment="1">
      <alignment vertical="top" wrapText="1"/>
    </xf>
    <xf numFmtId="9" fontId="11" fillId="0" borderId="34" xfId="5" applyNumberFormat="1" applyFont="1" applyBorder="1" applyAlignment="1">
      <alignment vertical="top" wrapText="1"/>
    </xf>
    <xf numFmtId="9" fontId="11" fillId="0" borderId="39" xfId="5" applyNumberFormat="1" applyFont="1" applyBorder="1" applyAlignment="1">
      <alignment horizontal="left" vertical="top" wrapText="1"/>
    </xf>
    <xf numFmtId="9" fontId="11" fillId="0" borderId="116" xfId="5" applyNumberFormat="1" applyFont="1" applyBorder="1" applyAlignment="1">
      <alignment horizontal="left" vertical="top" wrapText="1"/>
    </xf>
    <xf numFmtId="9" fontId="11" fillId="0" borderId="18" xfId="5" applyNumberFormat="1" applyFont="1" applyBorder="1" applyAlignment="1">
      <alignment horizontal="left" vertical="top" wrapText="1"/>
    </xf>
    <xf numFmtId="0" fontId="6" fillId="3" borderId="11" xfId="5" applyFont="1" applyFill="1" applyBorder="1" applyAlignment="1">
      <alignment vertical="center"/>
    </xf>
    <xf numFmtId="0" fontId="6" fillId="3" borderId="57" xfId="5" applyFont="1" applyFill="1" applyBorder="1" applyAlignment="1">
      <alignment vertical="center"/>
    </xf>
    <xf numFmtId="9" fontId="4" fillId="0" borderId="11" xfId="5" applyNumberFormat="1" applyBorder="1" applyAlignment="1">
      <alignment vertical="center" wrapText="1"/>
    </xf>
    <xf numFmtId="9" fontId="4" fillId="0" borderId="13" xfId="5" applyNumberFormat="1" applyBorder="1" applyAlignment="1">
      <alignment vertical="center" wrapText="1"/>
    </xf>
    <xf numFmtId="0" fontId="48" fillId="0" borderId="57" xfId="0" applyFont="1" applyBorder="1" applyAlignment="1">
      <alignment vertical="top" wrapText="1"/>
    </xf>
    <xf numFmtId="0" fontId="48" fillId="0" borderId="3" xfId="0" applyFont="1" applyBorder="1" applyAlignment="1">
      <alignment vertical="top" wrapText="1"/>
    </xf>
    <xf numFmtId="0" fontId="48" fillId="0" borderId="10" xfId="0" applyFont="1" applyBorder="1" applyAlignment="1">
      <alignment vertical="top" wrapText="1"/>
    </xf>
    <xf numFmtId="0" fontId="6" fillId="3" borderId="9" xfId="5" applyFont="1" applyFill="1" applyBorder="1" applyAlignment="1">
      <alignment vertical="center"/>
    </xf>
    <xf numFmtId="0" fontId="6" fillId="3" borderId="3" xfId="5" applyFont="1" applyFill="1" applyBorder="1" applyAlignment="1">
      <alignment vertical="center"/>
    </xf>
    <xf numFmtId="0" fontId="22" fillId="3" borderId="11" xfId="5" applyFont="1" applyFill="1" applyBorder="1" applyAlignment="1">
      <alignment vertical="center" wrapText="1"/>
    </xf>
    <xf numFmtId="0" fontId="22" fillId="3" borderId="13" xfId="5" applyFont="1" applyFill="1" applyBorder="1" applyAlignment="1">
      <alignment vertical="center"/>
    </xf>
    <xf numFmtId="0" fontId="22" fillId="3" borderId="12" xfId="5" applyFont="1" applyFill="1" applyBorder="1" applyAlignment="1">
      <alignment vertical="center"/>
    </xf>
    <xf numFmtId="0" fontId="15" fillId="0" borderId="72" xfId="5" applyFont="1" applyBorder="1" applyAlignment="1">
      <alignment horizontal="left" vertical="center" wrapText="1"/>
    </xf>
    <xf numFmtId="0" fontId="15" fillId="0" borderId="61" xfId="5" applyFont="1" applyBorder="1" applyAlignment="1">
      <alignment horizontal="left" vertical="center" wrapText="1"/>
    </xf>
    <xf numFmtId="0" fontId="15" fillId="0" borderId="62" xfId="5" applyFont="1" applyBorder="1" applyAlignment="1">
      <alignment horizontal="left" vertical="center" wrapText="1"/>
    </xf>
    <xf numFmtId="0" fontId="15" fillId="0" borderId="72" xfId="5" applyFont="1" applyBorder="1" applyAlignment="1">
      <alignment horizontal="left" vertical="top" wrapText="1"/>
    </xf>
    <xf numFmtId="0" fontId="15" fillId="0" borderId="61" xfId="5" applyFont="1" applyBorder="1" applyAlignment="1">
      <alignment horizontal="left" vertical="top" wrapText="1"/>
    </xf>
    <xf numFmtId="0" fontId="15" fillId="0" borderId="62" xfId="5" applyFont="1" applyBorder="1" applyAlignment="1">
      <alignment horizontal="left" vertical="top" wrapText="1"/>
    </xf>
    <xf numFmtId="0" fontId="17" fillId="0" borderId="72" xfId="5" applyFont="1" applyBorder="1" applyAlignment="1">
      <alignment horizontal="left" vertical="top" wrapText="1"/>
    </xf>
    <xf numFmtId="0" fontId="13" fillId="0" borderId="61" xfId="12" applyBorder="1"/>
    <xf numFmtId="0" fontId="13" fillId="0" borderId="62" xfId="12" applyBorder="1"/>
    <xf numFmtId="0" fontId="5" fillId="0" borderId="19" xfId="0" applyFont="1" applyBorder="1" applyAlignment="1">
      <alignment horizontal="left" vertical="top" wrapText="1"/>
    </xf>
    <xf numFmtId="0" fontId="5" fillId="0" borderId="20" xfId="0" applyFont="1" applyBorder="1" applyAlignment="1">
      <alignment horizontal="left" vertical="top" wrapText="1"/>
    </xf>
    <xf numFmtId="0" fontId="5" fillId="0" borderId="21" xfId="0" applyFont="1" applyBorder="1" applyAlignment="1">
      <alignment horizontal="left" vertical="top" wrapText="1"/>
    </xf>
    <xf numFmtId="0" fontId="5" fillId="0" borderId="24" xfId="0" applyFont="1" applyBorder="1" applyAlignment="1">
      <alignment horizontal="left" vertical="top" wrapText="1"/>
    </xf>
    <xf numFmtId="0" fontId="5" fillId="0" borderId="79" xfId="0" applyFont="1" applyBorder="1" applyAlignment="1">
      <alignment horizontal="left" vertical="top" wrapText="1"/>
    </xf>
    <xf numFmtId="0" fontId="5" fillId="0" borderId="135" xfId="0" applyFont="1" applyBorder="1" applyAlignment="1">
      <alignment horizontal="left" vertical="top" wrapText="1"/>
    </xf>
    <xf numFmtId="0" fontId="0" fillId="0" borderId="137" xfId="0" applyBorder="1" applyAlignment="1">
      <alignment vertical="top"/>
    </xf>
    <xf numFmtId="0" fontId="0" fillId="0" borderId="0" xfId="0" applyAlignment="1">
      <alignment vertical="top"/>
    </xf>
    <xf numFmtId="0" fontId="0" fillId="0" borderId="138" xfId="0" applyBorder="1" applyAlignment="1">
      <alignment vertical="top"/>
    </xf>
    <xf numFmtId="0" fontId="0" fillId="0" borderId="107" xfId="0" applyBorder="1" applyAlignment="1">
      <alignment vertical="top"/>
    </xf>
    <xf numFmtId="0" fontId="0" fillId="0" borderId="84" xfId="0" applyBorder="1" applyAlignment="1">
      <alignment vertical="top"/>
    </xf>
    <xf numFmtId="0" fontId="0" fillId="0" borderId="128" xfId="0" applyBorder="1" applyAlignment="1">
      <alignment vertical="top"/>
    </xf>
    <xf numFmtId="0" fontId="5" fillId="0" borderId="11" xfId="0" applyFont="1" applyBorder="1" applyAlignment="1">
      <alignment vertical="top" wrapText="1"/>
    </xf>
    <xf numFmtId="0" fontId="0" fillId="0" borderId="13" xfId="0" applyBorder="1" applyAlignment="1">
      <alignment vertical="top" wrapText="1"/>
    </xf>
    <xf numFmtId="0" fontId="0" fillId="0" borderId="12" xfId="0" applyBorder="1" applyAlignment="1">
      <alignment vertical="top" wrapText="1"/>
    </xf>
    <xf numFmtId="0" fontId="24" fillId="3" borderId="13" xfId="5" applyFont="1" applyFill="1" applyBorder="1" applyAlignment="1">
      <alignment vertical="center"/>
    </xf>
    <xf numFmtId="0" fontId="6" fillId="3" borderId="11" xfId="12" applyFont="1" applyFill="1" applyBorder="1"/>
    <xf numFmtId="0" fontId="6" fillId="3" borderId="13" xfId="12" applyFont="1" applyFill="1" applyBorder="1"/>
    <xf numFmtId="9" fontId="37" fillId="0" borderId="142" xfId="5" applyNumberFormat="1" applyFont="1" applyBorder="1" applyAlignment="1">
      <alignment vertical="center" wrapText="1"/>
    </xf>
    <xf numFmtId="9" fontId="37" fillId="0" borderId="0" xfId="5" applyNumberFormat="1" applyFont="1" applyAlignment="1">
      <alignment vertical="center" wrapText="1"/>
    </xf>
    <xf numFmtId="9" fontId="11" fillId="0" borderId="142" xfId="5" applyNumberFormat="1" applyFont="1" applyBorder="1" applyAlignment="1">
      <alignment vertical="center" wrapText="1"/>
    </xf>
    <xf numFmtId="9" fontId="11" fillId="0" borderId="0" xfId="5" applyNumberFormat="1" applyFont="1" applyAlignment="1">
      <alignment vertical="center" wrapText="1"/>
    </xf>
    <xf numFmtId="9" fontId="11" fillId="0" borderId="23" xfId="5" applyNumberFormat="1" applyFont="1" applyBorder="1" applyAlignment="1">
      <alignment vertical="center" wrapText="1"/>
    </xf>
    <xf numFmtId="9" fontId="11" fillId="0" borderId="84" xfId="5" applyNumberFormat="1" applyFont="1" applyBorder="1" applyAlignment="1">
      <alignment vertical="center" wrapText="1"/>
    </xf>
    <xf numFmtId="0" fontId="6" fillId="3" borderId="11" xfId="12" applyFont="1" applyFill="1" applyBorder="1" applyAlignment="1">
      <alignment wrapText="1"/>
    </xf>
    <xf numFmtId="0" fontId="6" fillId="3" borderId="13" xfId="12" applyFont="1" applyFill="1" applyBorder="1" applyAlignment="1">
      <alignment wrapText="1"/>
    </xf>
    <xf numFmtId="0" fontId="24" fillId="3" borderId="79" xfId="5" applyFont="1" applyFill="1" applyBorder="1" applyAlignment="1">
      <alignment vertical="center"/>
    </xf>
    <xf numFmtId="0" fontId="5" fillId="0" borderId="137" xfId="0" applyFont="1" applyBorder="1" applyAlignment="1">
      <alignment vertical="center" wrapText="1"/>
    </xf>
    <xf numFmtId="0" fontId="5" fillId="0" borderId="0" xfId="0" applyFont="1" applyAlignment="1">
      <alignment vertical="center" wrapText="1"/>
    </xf>
    <xf numFmtId="0" fontId="15" fillId="0" borderId="11" xfId="5" applyFont="1" applyBorder="1" applyAlignment="1">
      <alignment vertical="top" wrapText="1"/>
    </xf>
    <xf numFmtId="0" fontId="7" fillId="0" borderId="11" xfId="5" applyFont="1" applyBorder="1" applyAlignment="1">
      <alignment horizontal="left" vertical="top" wrapText="1" indent="1"/>
    </xf>
    <xf numFmtId="0" fontId="0" fillId="0" borderId="13" xfId="0" applyBorder="1" applyAlignment="1">
      <alignment horizontal="left" vertical="top" indent="1"/>
    </xf>
    <xf numFmtId="0" fontId="15" fillId="0" borderId="11" xfId="5" applyFont="1" applyBorder="1" applyAlignment="1">
      <alignment horizontal="left" vertical="top"/>
    </xf>
    <xf numFmtId="0" fontId="0" fillId="0" borderId="12" xfId="0" applyBorder="1" applyAlignment="1">
      <alignment horizontal="left" vertical="top"/>
    </xf>
    <xf numFmtId="0" fontId="0" fillId="0" borderId="13" xfId="0" applyBorder="1" applyAlignment="1">
      <alignment horizontal="left" vertical="top"/>
    </xf>
    <xf numFmtId="0" fontId="66" fillId="0" borderId="147" xfId="0" applyFont="1" applyBorder="1" applyAlignment="1">
      <alignment horizontal="center" vertical="center" wrapText="1"/>
    </xf>
    <xf numFmtId="0" fontId="66" fillId="0" borderId="148" xfId="0" applyFont="1" applyBorder="1" applyAlignment="1">
      <alignment horizontal="center" vertical="center" wrapText="1"/>
    </xf>
    <xf numFmtId="0" fontId="66" fillId="0" borderId="150" xfId="0" applyFont="1" applyBorder="1" applyAlignment="1">
      <alignment horizontal="center" vertical="center" wrapText="1"/>
    </xf>
    <xf numFmtId="0" fontId="66" fillId="0" borderId="151" xfId="0" applyFont="1" applyBorder="1" applyAlignment="1">
      <alignment horizontal="center" vertical="center" wrapText="1"/>
    </xf>
    <xf numFmtId="0" fontId="66" fillId="0" borderId="152" xfId="0" applyFont="1" applyBorder="1" applyAlignment="1">
      <alignment horizontal="center" vertical="center" wrapText="1"/>
    </xf>
    <xf numFmtId="0" fontId="66" fillId="0" borderId="153" xfId="0" applyFont="1" applyBorder="1" applyAlignment="1">
      <alignment horizontal="center" vertical="center" wrapText="1"/>
    </xf>
    <xf numFmtId="0" fontId="65" fillId="0" borderId="143" xfId="5" applyFont="1" applyBorder="1" applyAlignment="1">
      <alignment horizontal="center" vertical="top" wrapText="1"/>
    </xf>
    <xf numFmtId="0" fontId="47" fillId="0" borderId="144" xfId="0" applyFont="1" applyBorder="1" applyAlignment="1">
      <alignment horizontal="center" vertical="top"/>
    </xf>
    <xf numFmtId="0" fontId="47" fillId="0" borderId="146" xfId="0" applyFont="1" applyBorder="1" applyAlignment="1">
      <alignment horizontal="center" vertical="top"/>
    </xf>
    <xf numFmtId="0" fontId="66" fillId="0" borderId="154" xfId="0" applyFont="1" applyBorder="1" applyAlignment="1">
      <alignment horizontal="center" vertical="center" wrapText="1"/>
    </xf>
    <xf numFmtId="0" fontId="66" fillId="0" borderId="155" xfId="0" applyFont="1" applyBorder="1" applyAlignment="1">
      <alignment horizontal="center" vertical="center" wrapText="1"/>
    </xf>
    <xf numFmtId="0" fontId="66" fillId="0" borderId="157" xfId="0" applyFont="1" applyBorder="1" applyAlignment="1">
      <alignment horizontal="center" vertical="center" wrapText="1"/>
    </xf>
    <xf numFmtId="0" fontId="66" fillId="0" borderId="158" xfId="0" applyFont="1" applyBorder="1" applyAlignment="1">
      <alignment horizontal="center" vertical="center" wrapText="1"/>
    </xf>
    <xf numFmtId="9" fontId="58" fillId="0" borderId="36" xfId="5" applyNumberFormat="1" applyFont="1" applyBorder="1" applyAlignment="1">
      <alignment horizontal="left" vertical="center" wrapText="1"/>
    </xf>
    <xf numFmtId="9" fontId="58" fillId="0" borderId="38" xfId="5" applyNumberFormat="1" applyFont="1" applyBorder="1" applyAlignment="1">
      <alignment horizontal="left" vertical="center" wrapText="1"/>
    </xf>
    <xf numFmtId="0" fontId="6" fillId="3" borderId="87" xfId="12" applyFont="1" applyFill="1" applyBorder="1"/>
    <xf numFmtId="9" fontId="37" fillId="0" borderId="3" xfId="5" applyNumberFormat="1" applyFont="1" applyBorder="1" applyAlignment="1">
      <alignment horizontal="left" vertical="center" wrapText="1"/>
    </xf>
    <xf numFmtId="0" fontId="38" fillId="0" borderId="3" xfId="0" applyFont="1" applyBorder="1" applyAlignment="1">
      <alignment horizontal="left" vertical="center" wrapText="1"/>
    </xf>
    <xf numFmtId="9" fontId="58" fillId="0" borderId="29" xfId="5" applyNumberFormat="1" applyFont="1" applyBorder="1" applyAlignment="1">
      <alignment horizontal="left" vertical="center" wrapText="1"/>
    </xf>
    <xf numFmtId="9" fontId="58" fillId="0" borderId="7" xfId="5" applyNumberFormat="1" applyFont="1" applyBorder="1" applyAlignment="1">
      <alignment horizontal="left" vertical="center" wrapText="1"/>
    </xf>
    <xf numFmtId="9" fontId="4" fillId="0" borderId="36" xfId="5" applyNumberFormat="1" applyBorder="1" applyAlignment="1">
      <alignment horizontal="left" vertical="center" wrapText="1"/>
    </xf>
    <xf numFmtId="9" fontId="4" fillId="0" borderId="38" xfId="5" applyNumberFormat="1" applyBorder="1" applyAlignment="1">
      <alignment horizontal="left" vertical="center" wrapText="1"/>
    </xf>
    <xf numFmtId="9" fontId="58" fillId="0" borderId="36" xfId="5" applyNumberFormat="1" applyFont="1" applyBorder="1" applyAlignment="1">
      <alignment horizontal="left" vertical="top" wrapText="1"/>
    </xf>
    <xf numFmtId="9" fontId="58" fillId="0" borderId="38" xfId="5" applyNumberFormat="1" applyFont="1" applyBorder="1" applyAlignment="1">
      <alignment horizontal="left" vertical="top" wrapText="1"/>
    </xf>
    <xf numFmtId="9" fontId="58" fillId="0" borderId="39" xfId="5" applyNumberFormat="1" applyFont="1" applyBorder="1" applyAlignment="1">
      <alignment horizontal="left" vertical="center" wrapText="1"/>
    </xf>
    <xf numFmtId="9" fontId="58" fillId="0" borderId="116" xfId="5" applyNumberFormat="1" applyFont="1" applyBorder="1" applyAlignment="1">
      <alignment horizontal="left" vertical="center" wrapText="1"/>
    </xf>
    <xf numFmtId="9" fontId="58" fillId="0" borderId="160" xfId="5" applyNumberFormat="1" applyFont="1" applyBorder="1" applyAlignment="1">
      <alignment horizontal="left" vertical="top" wrapText="1"/>
    </xf>
    <xf numFmtId="9" fontId="58" fillId="0" borderId="161" xfId="5" applyNumberFormat="1" applyFont="1" applyBorder="1" applyAlignment="1">
      <alignment horizontal="left" vertical="top" wrapText="1"/>
    </xf>
    <xf numFmtId="0" fontId="0" fillId="0" borderId="38" xfId="0" applyBorder="1" applyAlignment="1">
      <alignment horizontal="left" vertical="top" wrapText="1"/>
    </xf>
    <xf numFmtId="0" fontId="0" fillId="0" borderId="38" xfId="0" applyBorder="1" applyAlignment="1">
      <alignment horizontal="left" vertical="top"/>
    </xf>
    <xf numFmtId="9" fontId="58" fillId="0" borderId="115" xfId="5" applyNumberFormat="1" applyFont="1" applyBorder="1" applyAlignment="1">
      <alignment horizontal="left" vertical="top" wrapText="1"/>
    </xf>
    <xf numFmtId="9" fontId="58" fillId="0" borderId="116" xfId="5" applyNumberFormat="1" applyFont="1" applyBorder="1" applyAlignment="1">
      <alignment horizontal="left" vertical="top" wrapText="1"/>
    </xf>
    <xf numFmtId="9" fontId="58" fillId="0" borderId="164" xfId="5" applyNumberFormat="1" applyFont="1" applyBorder="1" applyAlignment="1">
      <alignment horizontal="left" vertical="top" wrapText="1"/>
    </xf>
    <xf numFmtId="9" fontId="58" fillId="0" borderId="165" xfId="5" applyNumberFormat="1" applyFont="1" applyBorder="1" applyAlignment="1">
      <alignment horizontal="left" vertical="top" wrapText="1"/>
    </xf>
    <xf numFmtId="0" fontId="18" fillId="0" borderId="5" xfId="5" applyFont="1" applyBorder="1" applyAlignment="1">
      <alignment horizontal="left" vertical="center"/>
    </xf>
    <xf numFmtId="0" fontId="0" fillId="0" borderId="7" xfId="0" applyBorder="1" applyAlignment="1">
      <alignment vertical="center"/>
    </xf>
    <xf numFmtId="9" fontId="58" fillId="0" borderId="5" xfId="5" applyNumberFormat="1" applyFont="1" applyBorder="1" applyAlignment="1">
      <alignment horizontal="left" vertical="top" wrapText="1"/>
    </xf>
    <xf numFmtId="9" fontId="58" fillId="0" borderId="7" xfId="5" applyNumberFormat="1" applyFont="1" applyBorder="1" applyAlignment="1">
      <alignment horizontal="left" vertical="top" wrapText="1"/>
    </xf>
    <xf numFmtId="9" fontId="58" fillId="0" borderId="41" xfId="5" applyNumberFormat="1" applyFont="1" applyBorder="1" applyAlignment="1">
      <alignment horizontal="left" vertical="top" wrapText="1"/>
    </xf>
    <xf numFmtId="0" fontId="31" fillId="0" borderId="0" xfId="5" applyFont="1" applyAlignment="1">
      <alignment vertical="center"/>
    </xf>
    <xf numFmtId="0" fontId="18" fillId="0" borderId="60" xfId="5" applyFont="1" applyBorder="1" applyAlignment="1">
      <alignment vertical="center"/>
    </xf>
    <xf numFmtId="0" fontId="18" fillId="0" borderId="61" xfId="5" applyFont="1" applyBorder="1" applyAlignment="1">
      <alignment vertical="center"/>
    </xf>
    <xf numFmtId="0" fontId="15" fillId="0" borderId="64" xfId="5" applyFont="1" applyBorder="1" applyAlignment="1">
      <alignment vertical="top" wrapText="1"/>
    </xf>
    <xf numFmtId="0" fontId="15" fillId="0" borderId="65" xfId="5" applyFont="1" applyBorder="1" applyAlignment="1">
      <alignment vertical="top" wrapText="1"/>
    </xf>
    <xf numFmtId="0" fontId="58" fillId="0" borderId="68" xfId="5" applyFont="1" applyBorder="1" applyAlignment="1">
      <alignment horizontal="left" vertical="top" wrapText="1"/>
    </xf>
    <xf numFmtId="0" fontId="58" fillId="0" borderId="69" xfId="5" applyFont="1" applyBorder="1" applyAlignment="1">
      <alignment horizontal="left" vertical="top" wrapText="1"/>
    </xf>
    <xf numFmtId="0" fontId="58" fillId="0" borderId="68" xfId="5" applyFont="1" applyBorder="1" applyAlignment="1">
      <alignment vertical="top" wrapText="1"/>
    </xf>
    <xf numFmtId="0" fontId="58" fillId="0" borderId="69" xfId="5" applyFont="1" applyBorder="1" applyAlignment="1">
      <alignment vertical="top" wrapText="1"/>
    </xf>
    <xf numFmtId="0" fontId="5" fillId="0" borderId="24" xfId="0" applyFont="1" applyBorder="1" applyAlignment="1">
      <alignment vertical="top" wrapText="1"/>
    </xf>
    <xf numFmtId="0" fontId="5" fillId="0" borderId="79" xfId="0" applyFont="1" applyBorder="1" applyAlignment="1">
      <alignment vertical="top" wrapText="1"/>
    </xf>
    <xf numFmtId="0" fontId="5" fillId="0" borderId="137" xfId="0" applyFont="1" applyBorder="1" applyAlignment="1">
      <alignment vertical="top" wrapText="1"/>
    </xf>
    <xf numFmtId="0" fontId="5" fillId="0" borderId="0" xfId="0" applyFont="1" applyAlignment="1">
      <alignment vertical="top" wrapText="1"/>
    </xf>
    <xf numFmtId="0" fontId="5" fillId="0" borderId="107" xfId="0" applyFont="1" applyBorder="1" applyAlignment="1">
      <alignment vertical="top" wrapText="1"/>
    </xf>
    <xf numFmtId="0" fontId="5" fillId="0" borderId="84" xfId="0" applyFont="1" applyBorder="1" applyAlignment="1">
      <alignment vertical="top" wrapText="1"/>
    </xf>
    <xf numFmtId="0" fontId="6" fillId="3" borderId="104" xfId="2" applyFont="1" applyFill="1" applyBorder="1" applyAlignment="1">
      <alignment horizontal="center" vertical="center"/>
    </xf>
    <xf numFmtId="0" fontId="6" fillId="3" borderId="105" xfId="2" applyFont="1" applyFill="1" applyBorder="1" applyAlignment="1">
      <alignment horizontal="center" vertical="center"/>
    </xf>
    <xf numFmtId="0" fontId="6" fillId="3" borderId="11" xfId="2" applyFont="1" applyFill="1" applyBorder="1" applyAlignment="1">
      <alignment horizontal="center" vertical="center" wrapText="1"/>
    </xf>
    <xf numFmtId="0" fontId="13" fillId="0" borderId="13" xfId="12" applyBorder="1" applyAlignment="1">
      <alignment horizontal="center" vertical="center" wrapText="1"/>
    </xf>
    <xf numFmtId="0" fontId="13" fillId="0" borderId="12" xfId="12" applyBorder="1" applyAlignment="1">
      <alignment horizontal="center" vertical="center" wrapText="1"/>
    </xf>
    <xf numFmtId="0" fontId="13" fillId="0" borderId="106" xfId="12" applyBorder="1" applyAlignment="1">
      <alignment horizontal="center" vertical="center" wrapText="1"/>
    </xf>
    <xf numFmtId="0" fontId="13" fillId="0" borderId="22" xfId="12" applyBorder="1" applyAlignment="1">
      <alignment horizontal="center" vertical="center" wrapText="1"/>
    </xf>
    <xf numFmtId="0" fontId="13" fillId="0" borderId="115" xfId="12" applyBorder="1" applyAlignment="1">
      <alignment horizontal="center" vertical="center" wrapText="1"/>
    </xf>
    <xf numFmtId="0" fontId="6" fillId="3" borderId="25" xfId="2" applyFont="1" applyFill="1" applyBorder="1" applyAlignment="1">
      <alignment horizontal="center" vertical="center" wrapText="1"/>
    </xf>
    <xf numFmtId="0" fontId="13" fillId="0" borderId="27" xfId="12" applyBorder="1" applyAlignment="1">
      <alignment horizontal="center" vertical="center" wrapText="1"/>
    </xf>
    <xf numFmtId="0" fontId="13" fillId="0" borderId="7" xfId="12" applyBorder="1" applyAlignment="1">
      <alignment horizontal="center" vertical="center" wrapText="1"/>
    </xf>
    <xf numFmtId="0" fontId="13" fillId="0" borderId="28" xfId="12" applyBorder="1" applyAlignment="1">
      <alignment horizontal="center" vertical="center" wrapText="1"/>
    </xf>
    <xf numFmtId="0" fontId="6" fillId="3" borderId="30" xfId="2" applyFont="1" applyFill="1" applyBorder="1" applyAlignment="1">
      <alignment horizontal="center" vertical="center" wrapText="1"/>
    </xf>
    <xf numFmtId="0" fontId="13" fillId="0" borderId="40" xfId="12" applyBorder="1" applyAlignment="1">
      <alignment horizontal="center" vertical="center" wrapText="1"/>
    </xf>
    <xf numFmtId="0" fontId="13" fillId="0" borderId="26" xfId="12" applyBorder="1" applyAlignment="1">
      <alignment horizontal="center" vertical="center" wrapText="1"/>
    </xf>
    <xf numFmtId="0" fontId="13" fillId="0" borderId="29" xfId="12" applyBorder="1" applyAlignment="1">
      <alignment horizontal="center" vertical="center" wrapText="1"/>
    </xf>
    <xf numFmtId="0" fontId="13" fillId="0" borderId="79" xfId="12" applyBorder="1" applyAlignment="1">
      <alignment horizontal="center" vertical="center" wrapText="1"/>
    </xf>
    <xf numFmtId="0" fontId="13" fillId="0" borderId="135" xfId="12" applyBorder="1" applyAlignment="1">
      <alignment horizontal="center" vertical="center" wrapText="1"/>
    </xf>
    <xf numFmtId="9" fontId="11" fillId="0" borderId="36" xfId="5" applyNumberFormat="1" applyFont="1" applyBorder="1" applyAlignment="1">
      <alignment horizontal="left" vertical="top" wrapText="1"/>
    </xf>
    <xf numFmtId="9" fontId="11" fillId="0" borderId="38" xfId="5" applyNumberFormat="1" applyFont="1" applyBorder="1" applyAlignment="1">
      <alignment horizontal="left" vertical="top" wrapText="1"/>
    </xf>
    <xf numFmtId="9" fontId="11" fillId="0" borderId="34" xfId="5" applyNumberFormat="1" applyFont="1" applyBorder="1" applyAlignment="1">
      <alignment horizontal="left" vertical="top" wrapText="1"/>
    </xf>
    <xf numFmtId="0" fontId="6" fillId="3" borderId="9" xfId="2" applyFont="1" applyFill="1" applyBorder="1" applyAlignment="1">
      <alignment horizontal="left" vertical="center"/>
    </xf>
    <xf numFmtId="0" fontId="6" fillId="3" borderId="3" xfId="2" applyFont="1" applyFill="1" applyBorder="1" applyAlignment="1">
      <alignment horizontal="left" vertical="center"/>
    </xf>
    <xf numFmtId="0" fontId="13" fillId="20" borderId="0" xfId="12" applyFill="1" applyAlignment="1">
      <alignment horizontal="center"/>
    </xf>
    <xf numFmtId="0" fontId="71" fillId="0" borderId="0" xfId="3" applyFont="1" applyAlignment="1">
      <alignment horizontal="left" wrapText="1"/>
    </xf>
    <xf numFmtId="9" fontId="11" fillId="0" borderId="29" xfId="5" applyNumberFormat="1" applyFont="1" applyBorder="1" applyAlignment="1">
      <alignment horizontal="left" vertical="top" wrapText="1"/>
    </xf>
    <xf numFmtId="9" fontId="11" fillId="0" borderId="7" xfId="5" applyNumberFormat="1" applyFont="1" applyBorder="1" applyAlignment="1">
      <alignment horizontal="left" vertical="top" wrapText="1"/>
    </xf>
    <xf numFmtId="9" fontId="11" fillId="0" borderId="6" xfId="5" applyNumberFormat="1" applyFont="1" applyBorder="1" applyAlignment="1">
      <alignment horizontal="left" vertical="top" wrapText="1"/>
    </xf>
    <xf numFmtId="9" fontId="11" fillId="0" borderId="139" xfId="5" applyNumberFormat="1" applyFont="1" applyBorder="1" applyAlignment="1">
      <alignment horizontal="left" vertical="top" wrapText="1"/>
    </xf>
    <xf numFmtId="9" fontId="11" fillId="0" borderId="111" xfId="5" applyNumberFormat="1" applyFont="1" applyBorder="1" applyAlignment="1">
      <alignment horizontal="left" vertical="top" wrapText="1"/>
    </xf>
    <xf numFmtId="9" fontId="11" fillId="0" borderId="166" xfId="5" applyNumberFormat="1" applyFont="1" applyBorder="1" applyAlignment="1">
      <alignment horizontal="left" vertical="top" wrapText="1"/>
    </xf>
    <xf numFmtId="0" fontId="58" fillId="0" borderId="32" xfId="5" applyFont="1" applyBorder="1" applyAlignment="1">
      <alignment horizontal="left" vertical="top" wrapText="1"/>
    </xf>
    <xf numFmtId="0" fontId="58" fillId="0" borderId="33" xfId="5" applyFont="1" applyBorder="1" applyAlignment="1">
      <alignment horizontal="left" vertical="top" wrapText="1"/>
    </xf>
    <xf numFmtId="0" fontId="13" fillId="0" borderId="13" xfId="12" applyBorder="1" applyAlignment="1">
      <alignment vertical="center"/>
    </xf>
    <xf numFmtId="0" fontId="13" fillId="0" borderId="12" xfId="12" applyBorder="1" applyAlignment="1">
      <alignment vertical="center"/>
    </xf>
    <xf numFmtId="0" fontId="58" fillId="0" borderId="26" xfId="5" applyFont="1" applyBorder="1" applyAlignment="1">
      <alignment horizontal="left" vertical="top" wrapText="1"/>
    </xf>
    <xf numFmtId="0" fontId="58" fillId="0" borderId="27" xfId="5" applyFont="1" applyBorder="1" applyAlignment="1">
      <alignment horizontal="left" vertical="top" wrapText="1"/>
    </xf>
    <xf numFmtId="0" fontId="58" fillId="0" borderId="20" xfId="5" applyFont="1" applyBorder="1" applyAlignment="1">
      <alignment horizontal="left" vertical="top" wrapText="1"/>
    </xf>
    <xf numFmtId="0" fontId="58" fillId="0" borderId="21" xfId="5" applyFont="1" applyBorder="1" applyAlignment="1">
      <alignment horizontal="left" vertical="top" wrapText="1"/>
    </xf>
    <xf numFmtId="0" fontId="4" fillId="0" borderId="11" xfId="0" applyFont="1" applyBorder="1" applyAlignment="1">
      <alignment horizontal="left" vertical="center" wrapText="1"/>
    </xf>
    <xf numFmtId="0" fontId="4" fillId="0" borderId="13" xfId="0" applyFont="1" applyBorder="1" applyAlignment="1">
      <alignment horizontal="left" vertical="center" wrapText="1"/>
    </xf>
    <xf numFmtId="0" fontId="4" fillId="0" borderId="12" xfId="0" applyFont="1" applyBorder="1" applyAlignment="1">
      <alignment horizontal="left" vertical="center" wrapText="1"/>
    </xf>
    <xf numFmtId="9" fontId="52" fillId="0" borderId="36" xfId="5" applyNumberFormat="1" applyFont="1" applyBorder="1" applyAlignment="1">
      <alignment horizontal="left" vertical="top" wrapText="1"/>
    </xf>
    <xf numFmtId="9" fontId="52" fillId="0" borderId="38" xfId="5" applyNumberFormat="1" applyFont="1" applyBorder="1" applyAlignment="1">
      <alignment horizontal="left" vertical="top" wrapText="1"/>
    </xf>
    <xf numFmtId="9" fontId="52" fillId="0" borderId="34" xfId="5" applyNumberFormat="1" applyFont="1" applyBorder="1" applyAlignment="1">
      <alignment horizontal="left" vertical="top" wrapText="1"/>
    </xf>
    <xf numFmtId="0" fontId="31" fillId="16" borderId="0" xfId="5" applyFont="1" applyFill="1" applyAlignment="1">
      <alignment vertical="center"/>
    </xf>
    <xf numFmtId="9" fontId="37" fillId="0" borderId="2" xfId="5" applyNumberFormat="1" applyFont="1" applyBorder="1" applyAlignment="1">
      <alignment horizontal="left" vertical="top" wrapText="1"/>
    </xf>
    <xf numFmtId="0" fontId="38" fillId="0" borderId="2" xfId="12" applyFont="1" applyBorder="1" applyAlignment="1">
      <alignment horizontal="left" vertical="top" wrapText="1"/>
    </xf>
    <xf numFmtId="0" fontId="38" fillId="0" borderId="4" xfId="12" applyFont="1" applyBorder="1" applyAlignment="1">
      <alignment horizontal="left" vertical="top" wrapText="1"/>
    </xf>
    <xf numFmtId="9" fontId="52" fillId="0" borderId="29" xfId="5" applyNumberFormat="1" applyFont="1" applyBorder="1" applyAlignment="1">
      <alignment horizontal="left" vertical="top" wrapText="1"/>
    </xf>
    <xf numFmtId="9" fontId="52" fillId="0" borderId="7" xfId="5" applyNumberFormat="1" applyFont="1" applyBorder="1" applyAlignment="1">
      <alignment horizontal="left" vertical="top" wrapText="1"/>
    </xf>
    <xf numFmtId="9" fontId="52" fillId="0" borderId="6" xfId="5" applyNumberFormat="1" applyFont="1" applyBorder="1" applyAlignment="1">
      <alignment horizontal="left" vertical="top" wrapText="1"/>
    </xf>
    <xf numFmtId="0" fontId="40" fillId="0" borderId="107" xfId="12" applyFont="1" applyBorder="1"/>
    <xf numFmtId="0" fontId="40" fillId="0" borderId="84" xfId="12" applyFont="1" applyBorder="1"/>
    <xf numFmtId="0" fontId="40" fillId="0" borderId="128" xfId="12" applyFont="1" applyBorder="1"/>
    <xf numFmtId="0" fontId="17" fillId="0" borderId="170" xfId="0" applyFont="1" applyBorder="1" applyAlignment="1">
      <alignment vertical="center" wrapText="1"/>
    </xf>
    <xf numFmtId="0" fontId="17" fillId="0" borderId="171" xfId="0" applyFont="1" applyBorder="1" applyAlignment="1">
      <alignment vertical="center" wrapText="1"/>
    </xf>
    <xf numFmtId="0" fontId="17" fillId="0" borderId="172" xfId="0" applyFont="1" applyBorder="1" applyAlignment="1">
      <alignment vertical="center" wrapText="1"/>
    </xf>
    <xf numFmtId="0" fontId="17" fillId="0" borderId="133" xfId="0" applyFont="1" applyBorder="1" applyAlignment="1">
      <alignment vertical="center" wrapText="1"/>
    </xf>
    <xf numFmtId="0" fontId="13" fillId="0" borderId="41" xfId="12" applyBorder="1" applyAlignment="1">
      <alignment wrapText="1"/>
    </xf>
    <xf numFmtId="0" fontId="13" fillId="0" borderId="34" xfId="12" applyBorder="1" applyAlignment="1">
      <alignment wrapText="1"/>
    </xf>
    <xf numFmtId="0" fontId="13" fillId="0" borderId="115" xfId="12" applyBorder="1" applyAlignment="1">
      <alignment wrapText="1"/>
    </xf>
    <xf numFmtId="0" fontId="13" fillId="0" borderId="18" xfId="12" applyBorder="1" applyAlignment="1">
      <alignment wrapText="1"/>
    </xf>
    <xf numFmtId="0" fontId="6" fillId="3" borderId="5" xfId="5" applyFont="1" applyFill="1" applyBorder="1" applyAlignment="1">
      <alignment vertical="center"/>
    </xf>
    <xf numFmtId="0" fontId="6" fillId="3" borderId="6" xfId="5" applyFont="1" applyFill="1" applyBorder="1" applyAlignment="1">
      <alignment vertical="center"/>
    </xf>
    <xf numFmtId="0" fontId="20" fillId="3" borderId="11" xfId="5" applyFont="1" applyFill="1" applyBorder="1" applyAlignment="1">
      <alignment wrapText="1"/>
    </xf>
    <xf numFmtId="0" fontId="20" fillId="3" borderId="13" xfId="5" applyFont="1" applyFill="1" applyBorder="1"/>
    <xf numFmtId="0" fontId="20" fillId="3" borderId="12" xfId="5" applyFont="1" applyFill="1" applyBorder="1"/>
    <xf numFmtId="9" fontId="58" fillId="0" borderId="142" xfId="5" applyNumberFormat="1" applyFont="1" applyBorder="1" applyAlignment="1">
      <alignment vertical="top" wrapText="1"/>
    </xf>
    <xf numFmtId="9" fontId="58" fillId="0" borderId="0" xfId="5" applyNumberFormat="1" applyFont="1" applyAlignment="1">
      <alignment vertical="top" wrapText="1"/>
    </xf>
    <xf numFmtId="9" fontId="58" fillId="0" borderId="138" xfId="5" applyNumberFormat="1" applyFont="1" applyBorder="1" applyAlignment="1">
      <alignment vertical="top" wrapText="1"/>
    </xf>
    <xf numFmtId="9" fontId="37" fillId="0" borderId="219" xfId="5" applyNumberFormat="1" applyFont="1" applyBorder="1" applyAlignment="1">
      <alignment vertical="top" wrapText="1"/>
    </xf>
    <xf numFmtId="9" fontId="37" fillId="0" borderId="13" xfId="5" applyNumberFormat="1" applyFont="1" applyBorder="1" applyAlignment="1">
      <alignment vertical="top" wrapText="1"/>
    </xf>
    <xf numFmtId="9" fontId="37" fillId="0" borderId="12" xfId="5" applyNumberFormat="1" applyFont="1" applyBorder="1" applyAlignment="1">
      <alignment vertical="top" wrapText="1"/>
    </xf>
    <xf numFmtId="9" fontId="58" fillId="0" borderId="23" xfId="5" applyNumberFormat="1" applyFont="1" applyBorder="1" applyAlignment="1">
      <alignment vertical="top" wrapText="1"/>
    </xf>
    <xf numFmtId="9" fontId="58" fillId="0" borderId="84" xfId="5" applyNumberFormat="1" applyFont="1" applyBorder="1" applyAlignment="1">
      <alignment vertical="top" wrapText="1"/>
    </xf>
    <xf numFmtId="9" fontId="58" fillId="0" borderId="128" xfId="5" applyNumberFormat="1" applyFont="1" applyBorder="1" applyAlignment="1">
      <alignment vertical="top" wrapText="1"/>
    </xf>
    <xf numFmtId="9" fontId="37" fillId="0" borderId="220" xfId="5" applyNumberFormat="1" applyFont="1" applyBorder="1" applyAlignment="1">
      <alignment vertical="top" wrapText="1"/>
    </xf>
    <xf numFmtId="9" fontId="37" fillId="0" borderId="221" xfId="5" applyNumberFormat="1" applyFont="1" applyBorder="1" applyAlignment="1">
      <alignment vertical="top" wrapText="1"/>
    </xf>
    <xf numFmtId="9" fontId="37" fillId="0" borderId="222" xfId="5" applyNumberFormat="1" applyFont="1" applyBorder="1" applyAlignment="1">
      <alignment vertical="top" wrapText="1"/>
    </xf>
    <xf numFmtId="9" fontId="58" fillId="0" borderId="53" xfId="5" applyNumberFormat="1" applyFont="1" applyBorder="1" applyAlignment="1">
      <alignment vertical="top" wrapText="1"/>
    </xf>
    <xf numFmtId="9" fontId="58" fillId="0" borderId="114" xfId="5" applyNumberFormat="1" applyFont="1" applyBorder="1" applyAlignment="1">
      <alignment vertical="top" wrapText="1"/>
    </xf>
    <xf numFmtId="9" fontId="58" fillId="0" borderId="52" xfId="5" applyNumberFormat="1" applyFont="1" applyBorder="1" applyAlignment="1">
      <alignment vertical="top" wrapText="1"/>
    </xf>
    <xf numFmtId="9" fontId="37" fillId="0" borderId="29" xfId="5" applyNumberFormat="1" applyFont="1" applyBorder="1" applyAlignment="1">
      <alignment vertical="top" wrapText="1"/>
    </xf>
    <xf numFmtId="9" fontId="37" fillId="0" borderId="7" xfId="5" applyNumberFormat="1" applyFont="1" applyBorder="1" applyAlignment="1">
      <alignment vertical="top" wrapText="1"/>
    </xf>
    <xf numFmtId="9" fontId="37" fillId="0" borderId="6" xfId="5" applyNumberFormat="1" applyFont="1" applyBorder="1" applyAlignment="1">
      <alignment vertical="top" wrapText="1"/>
    </xf>
    <xf numFmtId="9" fontId="58" fillId="0" borderId="86" xfId="5" applyNumberFormat="1" applyFont="1" applyBorder="1" applyAlignment="1">
      <alignment vertical="top" wrapText="1"/>
    </xf>
    <xf numFmtId="9" fontId="58" fillId="0" borderId="79" xfId="5" applyNumberFormat="1" applyFont="1" applyBorder="1" applyAlignment="1">
      <alignment vertical="top" wrapText="1"/>
    </xf>
    <xf numFmtId="9" fontId="58" fillId="0" borderId="135" xfId="5" applyNumberFormat="1" applyFont="1" applyBorder="1" applyAlignment="1">
      <alignment vertical="top" wrapText="1"/>
    </xf>
    <xf numFmtId="9" fontId="37" fillId="0" borderId="87" xfId="5" applyNumberFormat="1" applyFont="1" applyBorder="1" applyAlignment="1">
      <alignment vertical="top" wrapText="1"/>
    </xf>
    <xf numFmtId="9" fontId="58" fillId="0" borderId="142" xfId="5" applyNumberFormat="1" applyFont="1" applyBorder="1" applyAlignment="1">
      <alignment vertical="top"/>
    </xf>
    <xf numFmtId="9" fontId="58" fillId="0" borderId="0" xfId="5" applyNumberFormat="1" applyFont="1" applyAlignment="1">
      <alignment vertical="top"/>
    </xf>
    <xf numFmtId="9" fontId="58" fillId="0" borderId="138" xfId="5" applyNumberFormat="1" applyFont="1" applyBorder="1" applyAlignment="1">
      <alignment vertical="top"/>
    </xf>
  </cellXfs>
  <cellStyles count="17">
    <cellStyle name="Comma 4 2" xfId="13" xr:uid="{C425D785-D4F0-4636-B535-C1E990E425B8}"/>
    <cellStyle name="Hyperlink" xfId="15" builtinId="8"/>
    <cellStyle name="Normal" xfId="0" builtinId="0"/>
    <cellStyle name="Normal 10 2" xfId="12" xr:uid="{2977F88C-72E8-4000-B16C-49C09989A9ED}"/>
    <cellStyle name="Normal 2 2" xfId="5" xr:uid="{544AC6B5-1C4D-47B2-A998-A5335FC076CB}"/>
    <cellStyle name="Normal 2 3" xfId="14" xr:uid="{B8DC1D1B-6AA5-4D52-9637-7417161960F7}"/>
    <cellStyle name="Normal 3" xfId="2" xr:uid="{CA6BC730-0264-4CA3-B23B-98E87D3AD660}"/>
    <cellStyle name="Normal 3 2 2" xfId="7" xr:uid="{AD475B81-FDEF-4BC3-83C4-3EE2898DC887}"/>
    <cellStyle name="Normal 3 3 2" xfId="3" xr:uid="{A5D6609C-27DA-4F11-914F-3A1098BA6CB3}"/>
    <cellStyle name="Normal 4" xfId="6" xr:uid="{43F926EC-28DF-4772-B561-CDEFBE309840}"/>
    <cellStyle name="Normal 4 2" xfId="10" xr:uid="{45EF0D64-3496-4985-B544-2F6750AC35A9}"/>
    <cellStyle name="Normal 5" xfId="9" xr:uid="{848B0E38-678E-495A-8FB7-B90F97F206BC}"/>
    <cellStyle name="Normal 5 5" xfId="11" xr:uid="{34DF6910-5F1C-4F79-9D18-7C340928EA99}"/>
    <cellStyle name="Normal_accseperation" xfId="16" xr:uid="{A239BBF5-0510-43E3-8325-7CCE429A5CA9}"/>
    <cellStyle name="Percent" xfId="1" builtinId="5"/>
    <cellStyle name="Percent 2" xfId="4" xr:uid="{0D7B0194-6B04-471B-A0F9-393D7C005D72}"/>
    <cellStyle name="Validation error" xfId="8" xr:uid="{2A141356-BCB6-44D9-8AB7-7F5797F52F3D}"/>
  </cellStyles>
  <dxfs count="33">
    <dxf>
      <fill>
        <patternFill>
          <bgColor rgb="FFE6E6E6"/>
        </patternFill>
      </fill>
    </dxf>
    <dxf>
      <fill>
        <patternFill>
          <bgColor rgb="FFE6E6E6"/>
        </patternFill>
      </fill>
    </dxf>
    <dxf>
      <fill>
        <patternFill>
          <bgColor rgb="FFE6E6E6"/>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rgb="FFE0DCD8"/>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
      <fill>
        <patternFill>
          <bgColor them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3.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rporate.thameswater.co.uk/about-us/our-investors/annual-results" TargetMode="External"/></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01DD2-4E0D-4A1A-94C7-251E32D27DA7}">
  <dimension ref="A2:L29"/>
  <sheetViews>
    <sheetView showGridLines="0" workbookViewId="0">
      <selection activeCell="F25" sqref="F25"/>
    </sheetView>
  </sheetViews>
  <sheetFormatPr defaultRowHeight="14.25"/>
  <cols>
    <col min="2" max="2" width="76.875" customWidth="1"/>
    <col min="5" max="5" width="32.125" customWidth="1"/>
  </cols>
  <sheetData>
    <row r="2" spans="1:12">
      <c r="A2" s="885" t="s">
        <v>1971</v>
      </c>
      <c r="B2" s="885"/>
      <c r="C2" s="885"/>
      <c r="D2" s="885"/>
      <c r="E2" s="885"/>
      <c r="F2" s="885"/>
      <c r="G2" s="885"/>
      <c r="H2" s="885"/>
    </row>
    <row r="4" spans="1:12">
      <c r="A4" s="877" t="s">
        <v>1972</v>
      </c>
      <c r="F4" s="878" t="s">
        <v>1973</v>
      </c>
    </row>
    <row r="5" spans="1:12">
      <c r="A5" s="877"/>
    </row>
    <row r="6" spans="1:12">
      <c r="A6" s="886" t="s">
        <v>1974</v>
      </c>
      <c r="B6" s="886"/>
      <c r="C6" s="886"/>
      <c r="D6" s="886"/>
      <c r="E6" s="886"/>
      <c r="F6" s="879"/>
      <c r="G6" s="879"/>
      <c r="H6" s="879"/>
      <c r="I6" s="879"/>
      <c r="J6" s="879"/>
      <c r="K6" s="879"/>
      <c r="L6" s="879"/>
    </row>
    <row r="7" spans="1:12">
      <c r="A7" s="886"/>
      <c r="B7" s="886"/>
      <c r="C7" s="886"/>
      <c r="D7" s="886"/>
      <c r="E7" s="886"/>
      <c r="F7" s="879"/>
      <c r="G7" s="879"/>
      <c r="H7" s="879"/>
      <c r="I7" s="879"/>
      <c r="J7" s="879"/>
      <c r="K7" s="879"/>
      <c r="L7" s="879"/>
    </row>
    <row r="8" spans="1:12">
      <c r="A8" s="886"/>
      <c r="B8" s="886"/>
      <c r="C8" s="886"/>
      <c r="D8" s="886"/>
      <c r="E8" s="886"/>
      <c r="F8" s="879"/>
      <c r="G8" s="879"/>
      <c r="H8" s="879"/>
      <c r="I8" s="879"/>
      <c r="J8" s="879"/>
      <c r="K8" s="879"/>
      <c r="L8" s="879"/>
    </row>
    <row r="9" spans="1:12">
      <c r="A9" s="886" t="s">
        <v>1975</v>
      </c>
      <c r="B9" s="886"/>
      <c r="C9" s="886"/>
      <c r="D9" s="886"/>
      <c r="E9" s="886"/>
      <c r="F9" s="886"/>
      <c r="G9" s="886"/>
      <c r="H9" s="886"/>
      <c r="I9" s="886"/>
      <c r="J9" s="886"/>
      <c r="K9" s="886"/>
      <c r="L9" s="886"/>
    </row>
    <row r="11" spans="1:12">
      <c r="A11" s="886" t="s">
        <v>1976</v>
      </c>
      <c r="B11" s="886"/>
      <c r="C11" s="886"/>
      <c r="D11" s="886"/>
      <c r="E11" s="886"/>
      <c r="F11" s="886"/>
      <c r="G11" s="886"/>
      <c r="H11" s="886"/>
      <c r="I11" s="886"/>
      <c r="J11" s="886"/>
      <c r="K11" s="886"/>
      <c r="L11" s="886"/>
    </row>
    <row r="14" spans="1:12">
      <c r="A14" s="880" t="s">
        <v>1977</v>
      </c>
      <c r="B14" s="880" t="s">
        <v>1978</v>
      </c>
      <c r="C14" s="880" t="s">
        <v>1979</v>
      </c>
      <c r="D14" s="881"/>
    </row>
    <row r="15" spans="1:12">
      <c r="A15" s="882" t="s">
        <v>1980</v>
      </c>
      <c r="B15" s="882" t="s">
        <v>1981</v>
      </c>
      <c r="C15" s="883" t="s">
        <v>1980</v>
      </c>
      <c r="D15" s="884"/>
    </row>
    <row r="16" spans="1:12">
      <c r="A16" s="882" t="s">
        <v>1982</v>
      </c>
      <c r="B16" s="882" t="s">
        <v>1983</v>
      </c>
      <c r="C16" s="883" t="s">
        <v>1982</v>
      </c>
      <c r="D16" s="884"/>
    </row>
    <row r="17" spans="1:4">
      <c r="A17" s="882" t="s">
        <v>1984</v>
      </c>
      <c r="B17" s="882" t="s">
        <v>1985</v>
      </c>
      <c r="C17" s="883" t="s">
        <v>1984</v>
      </c>
      <c r="D17" s="884"/>
    </row>
    <row r="18" spans="1:4">
      <c r="A18" s="882" t="s">
        <v>1986</v>
      </c>
      <c r="B18" s="882" t="s">
        <v>1987</v>
      </c>
      <c r="C18" s="883" t="s">
        <v>1986</v>
      </c>
      <c r="D18" s="884"/>
    </row>
    <row r="19" spans="1:4">
      <c r="A19" s="882" t="s">
        <v>1988</v>
      </c>
      <c r="B19" s="882" t="s">
        <v>1989</v>
      </c>
      <c r="C19" s="883" t="s">
        <v>1988</v>
      </c>
      <c r="D19" s="884"/>
    </row>
    <row r="20" spans="1:4">
      <c r="A20" s="882" t="s">
        <v>1990</v>
      </c>
      <c r="B20" s="882" t="s">
        <v>1991</v>
      </c>
      <c r="C20" s="883" t="s">
        <v>1990</v>
      </c>
      <c r="D20" s="884"/>
    </row>
    <row r="21" spans="1:4">
      <c r="A21" s="882" t="s">
        <v>1992</v>
      </c>
      <c r="B21" s="882" t="s">
        <v>1993</v>
      </c>
      <c r="C21" s="883" t="s">
        <v>1992</v>
      </c>
      <c r="D21" s="884"/>
    </row>
    <row r="22" spans="1:4">
      <c r="A22" s="882" t="s">
        <v>1994</v>
      </c>
      <c r="B22" s="882" t="s">
        <v>1995</v>
      </c>
      <c r="C22" s="883" t="s">
        <v>1994</v>
      </c>
      <c r="D22" s="884"/>
    </row>
    <row r="23" spans="1:4">
      <c r="A23" s="882" t="s">
        <v>1996</v>
      </c>
      <c r="B23" s="882" t="s">
        <v>1997</v>
      </c>
      <c r="C23" s="883" t="s">
        <v>1996</v>
      </c>
      <c r="D23" s="884"/>
    </row>
    <row r="24" spans="1:4">
      <c r="A24" s="882" t="s">
        <v>1998</v>
      </c>
      <c r="B24" s="882" t="s">
        <v>1999</v>
      </c>
      <c r="C24" s="883" t="s">
        <v>1998</v>
      </c>
      <c r="D24" s="884"/>
    </row>
    <row r="25" spans="1:4">
      <c r="A25" s="882" t="s">
        <v>2000</v>
      </c>
      <c r="B25" s="882" t="s">
        <v>2001</v>
      </c>
      <c r="C25" s="883" t="s">
        <v>2000</v>
      </c>
      <c r="D25" s="884"/>
    </row>
    <row r="26" spans="1:4">
      <c r="A26" s="882" t="s">
        <v>2002</v>
      </c>
      <c r="B26" s="882" t="s">
        <v>2003</v>
      </c>
      <c r="C26" s="883" t="s">
        <v>2002</v>
      </c>
      <c r="D26" s="884"/>
    </row>
    <row r="27" spans="1:4">
      <c r="A27" s="882" t="s">
        <v>2004</v>
      </c>
      <c r="B27" s="882" t="s">
        <v>2005</v>
      </c>
      <c r="C27" s="883" t="s">
        <v>2004</v>
      </c>
      <c r="D27" s="884"/>
    </row>
    <row r="28" spans="1:4">
      <c r="A28" s="882" t="s">
        <v>2006</v>
      </c>
      <c r="B28" s="882" t="s">
        <v>2007</v>
      </c>
      <c r="C28" s="883" t="s">
        <v>2006</v>
      </c>
      <c r="D28" s="884"/>
    </row>
    <row r="29" spans="1:4">
      <c r="C29" s="884"/>
      <c r="D29" s="884"/>
    </row>
  </sheetData>
  <mergeCells count="4">
    <mergeCell ref="A2:H2"/>
    <mergeCell ref="A6:E8"/>
    <mergeCell ref="A9:L9"/>
    <mergeCell ref="A11:L11"/>
  </mergeCells>
  <hyperlinks>
    <hyperlink ref="C15" location="'4J'!A1" display="'4J'!A1" xr:uid="{A91FB45B-28D6-4F8F-9E9C-96C8AE0C8094}"/>
    <hyperlink ref="C16" location="'4K'!A1" display="'4K'!A1" xr:uid="{AE1EA136-42C1-460D-9067-E137B7BA1856}"/>
    <hyperlink ref="C17" location="'4L'!A1" display="'4L'!A1" xr:uid="{08484426-DE7B-4063-BE7A-ACA3A80A0596}"/>
    <hyperlink ref="C18" location="'4M'!A1" display="'4M'!A1" xr:uid="{AC23602F-F5E2-4BF4-9DC8-C662B0083412}"/>
    <hyperlink ref="C19" location="'4N'!A1" display="'4N'!A1" xr:uid="{A6819130-6FB6-4CD1-98F5-709A6A78AF7B}"/>
    <hyperlink ref="C20" location="'4O'!A1" display="'4O'!A1" xr:uid="{2AF750AB-520C-4A38-988C-07EA6E3619F8}"/>
    <hyperlink ref="C21" location="'4P'!A1" display="'4P'!A1" xr:uid="{90EE0586-D9C0-4452-AABA-E4979BFE6B72}"/>
    <hyperlink ref="C22" location="'4Q'!A1" display="'4Q'!A1" xr:uid="{CE1F5269-C8BE-4B25-8778-3E44E8D1B58A}"/>
    <hyperlink ref="C23" location="'4R'!A1" display="'4R'!A1" xr:uid="{1FC35B29-A197-455A-84BA-D8C97FBE00A5}"/>
    <hyperlink ref="C24" location="'4S'!A1" display="'4S'!A1" xr:uid="{13334ABC-359F-4215-9B94-76E7D1BA16F4}"/>
    <hyperlink ref="C25" location="'4T'!A1" display="'4T'!A1" xr:uid="{56BA62D5-5C77-4342-845F-C463B2F082A8}"/>
    <hyperlink ref="C26" location="'4U'!A1" display="'4U'!A1" xr:uid="{F61477A3-80F9-4102-9C1D-8502AE284657}"/>
    <hyperlink ref="C27" location="'4V'!A1" display="'4V'!A1" xr:uid="{8F95510D-2441-4110-9D52-2BFBEF8F55CA}"/>
    <hyperlink ref="C28" location="'4W'!A1" display="'4W'!A1" xr:uid="{40959AF0-8E01-4713-9169-D080105C4AB4}"/>
    <hyperlink ref="F4" r:id="rId1" xr:uid="{AF252085-81CB-4293-8E64-1D6B1ABFC8D0}"/>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007C3C-4E2E-45E4-A66F-E5A5F0290E3F}">
  <sheetPr>
    <pageSetUpPr fitToPage="1"/>
  </sheetPr>
  <dimension ref="A1:N122"/>
  <sheetViews>
    <sheetView showGridLines="0" topLeftCell="A64" workbookViewId="0">
      <selection activeCell="H1" sqref="H1"/>
    </sheetView>
  </sheetViews>
  <sheetFormatPr defaultColWidth="0" defaultRowHeight="14.25" zeroHeight="1"/>
  <cols>
    <col min="1" max="1" width="0.625" customWidth="1"/>
    <col min="2" max="2" width="8.625" customWidth="1"/>
    <col min="3" max="3" width="84.125" customWidth="1"/>
    <col min="4" max="4" width="8.75" customWidth="1"/>
    <col min="5" max="6" width="8.625" customWidth="1"/>
    <col min="7" max="7" width="11.625" customWidth="1"/>
    <col min="8" max="8" width="37.125" customWidth="1"/>
    <col min="9" max="9" width="2.5" customWidth="1"/>
    <col min="10" max="11" width="0" hidden="1" customWidth="1"/>
    <col min="12" max="12" width="2.125" hidden="1" customWidth="1"/>
    <col min="13" max="13" width="19.625" hidden="1" customWidth="1"/>
    <col min="14" max="14" width="2.125" hidden="1" customWidth="1"/>
    <col min="15" max="16384" width="8.625" hidden="1"/>
  </cols>
  <sheetData>
    <row r="1" spans="1:9" ht="20.25">
      <c r="A1" s="540"/>
      <c r="B1" s="541" t="s">
        <v>1144</v>
      </c>
      <c r="C1" s="541"/>
      <c r="D1" s="541"/>
      <c r="E1" s="542"/>
      <c r="F1" s="543"/>
      <c r="G1" s="1"/>
      <c r="H1" s="2" t="s">
        <v>1970</v>
      </c>
      <c r="I1" s="1"/>
    </row>
    <row r="2" spans="1:9" ht="15.75" thickBot="1">
      <c r="A2" s="544"/>
      <c r="B2" s="4" t="str">
        <f>'4Q'!B2</f>
        <v>For the 12 months ended 31 March 2020</v>
      </c>
      <c r="C2" s="544"/>
      <c r="D2" s="544"/>
      <c r="E2" s="545"/>
      <c r="F2" s="544"/>
      <c r="G2" s="546"/>
      <c r="H2" s="544"/>
      <c r="I2" s="544"/>
    </row>
    <row r="3" spans="1:9" ht="15.75" thickBot="1">
      <c r="A3" s="544"/>
      <c r="B3" s="547" t="s">
        <v>83</v>
      </c>
      <c r="C3" s="548" t="s">
        <v>119</v>
      </c>
      <c r="D3" s="9" t="s">
        <v>2</v>
      </c>
      <c r="E3" s="9" t="s">
        <v>361</v>
      </c>
      <c r="F3" s="10" t="s">
        <v>4</v>
      </c>
      <c r="G3" s="431" t="s">
        <v>539</v>
      </c>
      <c r="H3" s="329" t="s">
        <v>8</v>
      </c>
      <c r="I3" s="330"/>
    </row>
    <row r="4" spans="1:9" ht="15.75" thickBot="1">
      <c r="A4" s="544"/>
      <c r="B4" s="549"/>
      <c r="C4" s="549"/>
      <c r="D4" s="550"/>
      <c r="E4" s="544"/>
      <c r="F4" s="544"/>
      <c r="G4" s="544"/>
      <c r="H4" s="544"/>
      <c r="I4" s="544"/>
    </row>
    <row r="5" spans="1:9" ht="15.75" thickBot="1">
      <c r="A5" s="544"/>
      <c r="B5" s="209" t="s">
        <v>15</v>
      </c>
      <c r="C5" s="288" t="s">
        <v>1145</v>
      </c>
      <c r="D5" s="550"/>
      <c r="E5" s="544"/>
      <c r="F5" s="544"/>
      <c r="G5" s="544"/>
      <c r="H5" s="544"/>
      <c r="I5" s="544"/>
    </row>
    <row r="6" spans="1:9" ht="15">
      <c r="A6" s="551"/>
      <c r="B6" s="211" t="s">
        <v>1146</v>
      </c>
      <c r="C6" s="390" t="s">
        <v>1147</v>
      </c>
      <c r="D6" s="214" t="s">
        <v>1148</v>
      </c>
      <c r="E6" s="552" t="s">
        <v>568</v>
      </c>
      <c r="F6" s="553">
        <v>0</v>
      </c>
      <c r="G6" s="554">
        <v>0</v>
      </c>
      <c r="H6" s="391"/>
      <c r="I6" s="544"/>
    </row>
    <row r="7" spans="1:9" ht="15">
      <c r="A7" s="551"/>
      <c r="B7" s="393" t="s">
        <v>1149</v>
      </c>
      <c r="C7" s="415" t="s">
        <v>1150</v>
      </c>
      <c r="D7" s="416" t="s">
        <v>1151</v>
      </c>
      <c r="E7" s="227" t="s">
        <v>834</v>
      </c>
      <c r="F7" s="228">
        <v>0</v>
      </c>
      <c r="G7" s="555">
        <v>0</v>
      </c>
      <c r="H7" s="418"/>
      <c r="I7" s="544"/>
    </row>
    <row r="8" spans="1:9" ht="15">
      <c r="A8" s="544"/>
      <c r="B8" s="393" t="s">
        <v>1152</v>
      </c>
      <c r="C8" s="239" t="s">
        <v>1153</v>
      </c>
      <c r="D8" s="227" t="s">
        <v>1154</v>
      </c>
      <c r="E8" s="227" t="s">
        <v>609</v>
      </c>
      <c r="F8" s="228">
        <v>0</v>
      </c>
      <c r="G8" s="556">
        <v>138983.19</v>
      </c>
      <c r="H8" s="414"/>
      <c r="I8" s="544"/>
    </row>
    <row r="9" spans="1:9" ht="15">
      <c r="A9" s="544"/>
      <c r="B9" s="393" t="s">
        <v>1155</v>
      </c>
      <c r="C9" s="239" t="s">
        <v>1156</v>
      </c>
      <c r="D9" s="227" t="s">
        <v>1157</v>
      </c>
      <c r="E9" s="227" t="s">
        <v>568</v>
      </c>
      <c r="F9" s="228">
        <v>0</v>
      </c>
      <c r="G9" s="556">
        <v>5235</v>
      </c>
      <c r="H9" s="414"/>
      <c r="I9" s="544"/>
    </row>
    <row r="10" spans="1:9" ht="76.5">
      <c r="A10" s="551"/>
      <c r="B10" s="393" t="s">
        <v>1158</v>
      </c>
      <c r="C10" s="239" t="s">
        <v>1159</v>
      </c>
      <c r="D10" s="227" t="s">
        <v>1160</v>
      </c>
      <c r="E10" s="227" t="s">
        <v>568</v>
      </c>
      <c r="F10" s="228">
        <v>0</v>
      </c>
      <c r="G10" s="556">
        <v>77220</v>
      </c>
      <c r="H10" s="414" t="s">
        <v>1926</v>
      </c>
      <c r="I10" s="544"/>
    </row>
    <row r="11" spans="1:9" ht="63.75">
      <c r="A11" s="551"/>
      <c r="B11" s="393" t="s">
        <v>1161</v>
      </c>
      <c r="C11" s="239" t="s">
        <v>1162</v>
      </c>
      <c r="D11" s="227" t="s">
        <v>1163</v>
      </c>
      <c r="E11" s="227" t="s">
        <v>568</v>
      </c>
      <c r="F11" s="228">
        <v>0</v>
      </c>
      <c r="G11" s="556">
        <v>401</v>
      </c>
      <c r="H11" s="414" t="s">
        <v>1927</v>
      </c>
      <c r="I11" s="544"/>
    </row>
    <row r="12" spans="1:9" ht="63.75">
      <c r="A12" s="551"/>
      <c r="B12" s="393" t="s">
        <v>1164</v>
      </c>
      <c r="C12" s="239" t="s">
        <v>1165</v>
      </c>
      <c r="D12" s="227" t="s">
        <v>1166</v>
      </c>
      <c r="E12" s="227" t="s">
        <v>568</v>
      </c>
      <c r="F12" s="228">
        <v>0</v>
      </c>
      <c r="G12" s="556">
        <v>79</v>
      </c>
      <c r="H12" s="414" t="s">
        <v>1928</v>
      </c>
      <c r="I12" s="544"/>
    </row>
    <row r="13" spans="1:9" ht="15">
      <c r="A13" s="544"/>
      <c r="B13" s="393" t="s">
        <v>1167</v>
      </c>
      <c r="C13" s="239" t="s">
        <v>1168</v>
      </c>
      <c r="D13" s="227" t="s">
        <v>1169</v>
      </c>
      <c r="E13" s="227" t="s">
        <v>568</v>
      </c>
      <c r="F13" s="228">
        <v>0</v>
      </c>
      <c r="G13" s="556">
        <v>406</v>
      </c>
      <c r="H13" s="414" t="s">
        <v>1929</v>
      </c>
      <c r="I13" s="544"/>
    </row>
    <row r="14" spans="1:9" ht="15">
      <c r="A14" s="544"/>
      <c r="B14" s="393" t="s">
        <v>1170</v>
      </c>
      <c r="C14" s="239" t="s">
        <v>1171</v>
      </c>
      <c r="D14" s="227" t="s">
        <v>1172</v>
      </c>
      <c r="E14" s="227" t="s">
        <v>568</v>
      </c>
      <c r="F14" s="228">
        <v>0</v>
      </c>
      <c r="G14" s="557">
        <v>19</v>
      </c>
      <c r="H14" s="397"/>
      <c r="I14" s="544"/>
    </row>
    <row r="15" spans="1:9" ht="15">
      <c r="A15" s="544"/>
      <c r="B15" s="393" t="s">
        <v>1173</v>
      </c>
      <c r="C15" s="239" t="s">
        <v>1174</v>
      </c>
      <c r="D15" s="227" t="s">
        <v>1175</v>
      </c>
      <c r="E15" s="227" t="s">
        <v>568</v>
      </c>
      <c r="F15" s="228">
        <v>0</v>
      </c>
      <c r="G15" s="557">
        <v>259</v>
      </c>
      <c r="H15" s="397"/>
      <c r="I15" s="544"/>
    </row>
    <row r="16" spans="1:9" ht="15">
      <c r="A16" s="544"/>
      <c r="B16" s="393" t="s">
        <v>1176</v>
      </c>
      <c r="C16" s="239" t="s">
        <v>1177</v>
      </c>
      <c r="D16" s="227" t="s">
        <v>1178</v>
      </c>
      <c r="E16" s="227" t="s">
        <v>616</v>
      </c>
      <c r="F16" s="228">
        <v>0</v>
      </c>
      <c r="G16" s="557">
        <v>10467.049999999999</v>
      </c>
      <c r="H16" s="397"/>
      <c r="I16" s="544"/>
    </row>
    <row r="17" spans="1:9" ht="15">
      <c r="A17" s="544"/>
      <c r="B17" s="393" t="s">
        <v>1179</v>
      </c>
      <c r="C17" s="239" t="s">
        <v>1180</v>
      </c>
      <c r="D17" s="227" t="s">
        <v>1181</v>
      </c>
      <c r="E17" s="227" t="s">
        <v>1182</v>
      </c>
      <c r="F17" s="228">
        <v>2</v>
      </c>
      <c r="G17" s="558">
        <v>20966.495481843627</v>
      </c>
      <c r="H17" s="397"/>
      <c r="I17" s="544"/>
    </row>
    <row r="18" spans="1:9" ht="15">
      <c r="A18" s="544"/>
      <c r="B18" s="393" t="s">
        <v>1183</v>
      </c>
      <c r="C18" s="239" t="s">
        <v>1184</v>
      </c>
      <c r="D18" s="227" t="s">
        <v>1185</v>
      </c>
      <c r="E18" s="227" t="s">
        <v>1182</v>
      </c>
      <c r="F18" s="228">
        <v>2</v>
      </c>
      <c r="G18" s="558">
        <v>1694353.066220752</v>
      </c>
      <c r="H18" s="397"/>
      <c r="I18" s="544"/>
    </row>
    <row r="19" spans="1:9" ht="89.25">
      <c r="A19" s="544"/>
      <c r="B19" s="393" t="s">
        <v>1186</v>
      </c>
      <c r="C19" s="239" t="s">
        <v>1187</v>
      </c>
      <c r="D19" s="227" t="s">
        <v>1188</v>
      </c>
      <c r="E19" s="227" t="s">
        <v>616</v>
      </c>
      <c r="F19" s="228">
        <v>0</v>
      </c>
      <c r="G19" s="557">
        <v>41.069000000000003</v>
      </c>
      <c r="H19" s="397" t="s">
        <v>1930</v>
      </c>
      <c r="I19" s="544"/>
    </row>
    <row r="20" spans="1:9" ht="76.5">
      <c r="A20" s="544"/>
      <c r="B20" s="393" t="s">
        <v>1189</v>
      </c>
      <c r="C20" s="239" t="s">
        <v>1190</v>
      </c>
      <c r="D20" s="227" t="s">
        <v>1191</v>
      </c>
      <c r="E20" s="227" t="s">
        <v>616</v>
      </c>
      <c r="F20" s="228">
        <v>0</v>
      </c>
      <c r="G20" s="557">
        <v>0.59699999999999998</v>
      </c>
      <c r="H20" s="397" t="s">
        <v>1931</v>
      </c>
      <c r="I20" s="544"/>
    </row>
    <row r="21" spans="1:9" ht="15">
      <c r="A21" s="544"/>
      <c r="B21" s="393" t="s">
        <v>1192</v>
      </c>
      <c r="C21" s="239" t="s">
        <v>1193</v>
      </c>
      <c r="D21" s="227" t="s">
        <v>1194</v>
      </c>
      <c r="E21" s="227" t="s">
        <v>616</v>
      </c>
      <c r="F21" s="228">
        <v>0</v>
      </c>
      <c r="G21" s="557">
        <v>37358.959999999999</v>
      </c>
      <c r="H21" s="397"/>
      <c r="I21" s="544"/>
    </row>
    <row r="22" spans="1:9" ht="15">
      <c r="A22" s="544"/>
      <c r="B22" s="393" t="s">
        <v>1195</v>
      </c>
      <c r="C22" s="239" t="s">
        <v>1196</v>
      </c>
      <c r="D22" s="227" t="s">
        <v>1197</v>
      </c>
      <c r="E22" s="227" t="s">
        <v>616</v>
      </c>
      <c r="F22" s="228">
        <v>0</v>
      </c>
      <c r="G22" s="557">
        <v>23332.560000000001</v>
      </c>
      <c r="H22" s="397"/>
      <c r="I22" s="544"/>
    </row>
    <row r="23" spans="1:9" ht="15">
      <c r="A23" s="544"/>
      <c r="B23" s="393" t="s">
        <v>1198</v>
      </c>
      <c r="C23" s="239" t="s">
        <v>1199</v>
      </c>
      <c r="D23" s="227" t="s">
        <v>1200</v>
      </c>
      <c r="E23" s="227" t="s">
        <v>616</v>
      </c>
      <c r="F23" s="228">
        <v>0</v>
      </c>
      <c r="G23" s="557">
        <v>6014.17</v>
      </c>
      <c r="H23" s="397"/>
      <c r="I23" s="544"/>
    </row>
    <row r="24" spans="1:9" ht="15">
      <c r="A24" s="544"/>
      <c r="B24" s="393" t="s">
        <v>1201</v>
      </c>
      <c r="C24" s="239" t="s">
        <v>1202</v>
      </c>
      <c r="D24" s="227" t="s">
        <v>1203</v>
      </c>
      <c r="E24" s="227" t="s">
        <v>616</v>
      </c>
      <c r="F24" s="228">
        <v>0</v>
      </c>
      <c r="G24" s="557">
        <v>2029.36</v>
      </c>
      <c r="H24" s="397"/>
      <c r="I24" s="544"/>
    </row>
    <row r="25" spans="1:9" ht="15">
      <c r="A25" s="544"/>
      <c r="B25" s="393" t="s">
        <v>1204</v>
      </c>
      <c r="C25" s="239" t="s">
        <v>1205</v>
      </c>
      <c r="D25" s="227" t="s">
        <v>1206</v>
      </c>
      <c r="E25" s="227" t="s">
        <v>1207</v>
      </c>
      <c r="F25" s="228">
        <v>0</v>
      </c>
      <c r="G25" s="557">
        <v>351.78</v>
      </c>
      <c r="H25" s="397"/>
      <c r="I25" s="544"/>
    </row>
    <row r="26" spans="1:9" ht="15">
      <c r="A26" s="544"/>
      <c r="B26" s="393" t="s">
        <v>1208</v>
      </c>
      <c r="C26" s="239" t="s">
        <v>1209</v>
      </c>
      <c r="D26" s="227" t="s">
        <v>1210</v>
      </c>
      <c r="E26" s="227" t="s">
        <v>1207</v>
      </c>
      <c r="F26" s="228">
        <v>0</v>
      </c>
      <c r="G26" s="559">
        <v>69086.83</v>
      </c>
      <c r="H26" s="397"/>
      <c r="I26" s="544"/>
    </row>
    <row r="27" spans="1:9" ht="15.75" thickBot="1">
      <c r="A27" s="544"/>
      <c r="B27" s="402" t="s">
        <v>1211</v>
      </c>
      <c r="C27" s="247" t="s">
        <v>1212</v>
      </c>
      <c r="D27" s="248" t="s">
        <v>1213</v>
      </c>
      <c r="E27" s="248" t="s">
        <v>616</v>
      </c>
      <c r="F27" s="249">
        <v>0</v>
      </c>
      <c r="G27" s="560">
        <v>40053.81</v>
      </c>
      <c r="H27" s="405"/>
      <c r="I27" s="544"/>
    </row>
    <row r="28" spans="1:9" ht="15.75" thickBot="1">
      <c r="A28" s="544"/>
      <c r="B28" s="561"/>
      <c r="C28" s="550"/>
      <c r="D28" s="550"/>
      <c r="E28" s="562"/>
      <c r="F28" s="563"/>
    </row>
    <row r="29" spans="1:9" ht="15.75" thickBot="1">
      <c r="A29" s="544"/>
      <c r="B29" s="209" t="s">
        <v>41</v>
      </c>
      <c r="C29" s="288" t="s">
        <v>118</v>
      </c>
      <c r="D29" s="550"/>
      <c r="E29" s="562"/>
      <c r="F29" s="563"/>
    </row>
    <row r="30" spans="1:9" ht="178.5">
      <c r="A30" s="544"/>
      <c r="B30" s="564" t="s">
        <v>1214</v>
      </c>
      <c r="C30" s="289" t="s">
        <v>1215</v>
      </c>
      <c r="D30" s="290" t="s">
        <v>1216</v>
      </c>
      <c r="E30" s="290" t="s">
        <v>1217</v>
      </c>
      <c r="F30" s="291">
        <v>1</v>
      </c>
      <c r="G30" s="565">
        <v>371.6</v>
      </c>
      <c r="H30" s="391" t="s">
        <v>1932</v>
      </c>
    </row>
    <row r="31" spans="1:9" ht="89.25">
      <c r="A31" s="544"/>
      <c r="B31" s="410" t="s">
        <v>1218</v>
      </c>
      <c r="C31" s="239" t="s">
        <v>1219</v>
      </c>
      <c r="D31" s="227" t="s">
        <v>1220</v>
      </c>
      <c r="E31" s="227" t="s">
        <v>1217</v>
      </c>
      <c r="F31" s="228">
        <v>1</v>
      </c>
      <c r="G31" s="566">
        <v>0</v>
      </c>
      <c r="H31" s="414" t="s">
        <v>1933</v>
      </c>
    </row>
    <row r="32" spans="1:9" ht="15">
      <c r="A32" s="544"/>
      <c r="B32" s="393" t="s">
        <v>1221</v>
      </c>
      <c r="C32" s="239" t="s">
        <v>1222</v>
      </c>
      <c r="D32" s="227" t="s">
        <v>1223</v>
      </c>
      <c r="E32" s="227" t="s">
        <v>1217</v>
      </c>
      <c r="F32" s="228">
        <v>1</v>
      </c>
      <c r="G32" s="567">
        <v>371.6</v>
      </c>
      <c r="H32" s="414"/>
    </row>
    <row r="33" spans="1:8" ht="77.25" thickBot="1">
      <c r="A33" s="544"/>
      <c r="B33" s="504" t="s">
        <v>1224</v>
      </c>
      <c r="C33" s="568" t="s">
        <v>1225</v>
      </c>
      <c r="D33" s="569" t="s">
        <v>1226</v>
      </c>
      <c r="E33" s="569" t="s">
        <v>1217</v>
      </c>
      <c r="F33" s="570">
        <v>1</v>
      </c>
      <c r="G33" s="571">
        <v>2.5000000000000001E-2</v>
      </c>
      <c r="H33" s="572" t="s">
        <v>1934</v>
      </c>
    </row>
    <row r="34" spans="1:8" ht="16.5" thickBot="1">
      <c r="A34" s="544"/>
      <c r="B34" s="573"/>
      <c r="C34" s="574"/>
      <c r="D34" s="574"/>
      <c r="E34" s="573"/>
      <c r="F34" s="551"/>
      <c r="G34" s="575"/>
      <c r="H34" s="574"/>
    </row>
    <row r="35" spans="1:8" ht="51.75" thickBot="1">
      <c r="A35" s="544"/>
      <c r="B35" s="251" t="s">
        <v>1227</v>
      </c>
      <c r="C35" s="252" t="s">
        <v>1228</v>
      </c>
      <c r="D35" s="576" t="s">
        <v>1229</v>
      </c>
      <c r="E35" s="576" t="s">
        <v>860</v>
      </c>
      <c r="F35" s="577">
        <v>2</v>
      </c>
      <c r="G35" s="578">
        <v>0.91239999999999999</v>
      </c>
      <c r="H35" s="579" t="s">
        <v>1935</v>
      </c>
    </row>
    <row r="36" spans="1:8" ht="16.5" thickBot="1">
      <c r="A36" s="544"/>
      <c r="B36" s="545"/>
      <c r="C36" s="551"/>
      <c r="D36" s="551"/>
      <c r="E36" s="545"/>
      <c r="F36" s="551"/>
      <c r="G36" s="580"/>
      <c r="H36" s="551"/>
    </row>
    <row r="37" spans="1:8" ht="63.75">
      <c r="A37" s="544"/>
      <c r="B37" s="564" t="s">
        <v>1230</v>
      </c>
      <c r="C37" s="289" t="s">
        <v>1231</v>
      </c>
      <c r="D37" s="290" t="s">
        <v>1232</v>
      </c>
      <c r="E37" s="290" t="s">
        <v>1217</v>
      </c>
      <c r="F37" s="291">
        <v>1</v>
      </c>
      <c r="G37" s="565">
        <v>219.7</v>
      </c>
      <c r="H37" s="391" t="s">
        <v>1936</v>
      </c>
    </row>
    <row r="38" spans="1:8" ht="51">
      <c r="A38" s="544"/>
      <c r="B38" s="410" t="s">
        <v>1233</v>
      </c>
      <c r="C38" s="239" t="s">
        <v>1234</v>
      </c>
      <c r="D38" s="227" t="s">
        <v>1235</v>
      </c>
      <c r="E38" s="227" t="s">
        <v>1217</v>
      </c>
      <c r="F38" s="228">
        <v>1</v>
      </c>
      <c r="G38" s="566">
        <v>0</v>
      </c>
      <c r="H38" s="414" t="s">
        <v>1937</v>
      </c>
    </row>
    <row r="39" spans="1:8" ht="15.75" thickBot="1">
      <c r="A39" s="544"/>
      <c r="B39" s="402" t="s">
        <v>1236</v>
      </c>
      <c r="C39" s="247" t="s">
        <v>1237</v>
      </c>
      <c r="D39" s="248" t="s">
        <v>1238</v>
      </c>
      <c r="E39" s="248" t="s">
        <v>1217</v>
      </c>
      <c r="F39" s="249">
        <v>1</v>
      </c>
      <c r="G39" s="581">
        <v>219.7</v>
      </c>
      <c r="H39" s="405"/>
    </row>
    <row r="40" spans="1:8" ht="16.5" thickBot="1">
      <c r="A40" s="544"/>
      <c r="B40" s="545"/>
      <c r="C40" s="551"/>
      <c r="D40" s="551"/>
      <c r="E40" s="551"/>
      <c r="F40" s="551"/>
      <c r="G40" s="582"/>
      <c r="H40" s="583"/>
    </row>
    <row r="41" spans="1:8" ht="25.5">
      <c r="A41" s="544"/>
      <c r="B41" s="564" t="s">
        <v>1239</v>
      </c>
      <c r="C41" s="289" t="s">
        <v>1240</v>
      </c>
      <c r="D41" s="290" t="s">
        <v>1241</v>
      </c>
      <c r="E41" s="290" t="s">
        <v>1242</v>
      </c>
      <c r="F41" s="291">
        <v>0</v>
      </c>
      <c r="G41" s="584">
        <v>127</v>
      </c>
      <c r="H41" s="585" t="s">
        <v>1938</v>
      </c>
    </row>
    <row r="42" spans="1:8" ht="178.5">
      <c r="A42" s="544"/>
      <c r="B42" s="410" t="s">
        <v>1243</v>
      </c>
      <c r="C42" s="239" t="s">
        <v>1244</v>
      </c>
      <c r="D42" s="227" t="s">
        <v>1245</v>
      </c>
      <c r="E42" s="227" t="s">
        <v>1242</v>
      </c>
      <c r="F42" s="228">
        <v>0</v>
      </c>
      <c r="G42" s="586">
        <v>669</v>
      </c>
      <c r="H42" s="587" t="s">
        <v>1939</v>
      </c>
    </row>
    <row r="43" spans="1:8" ht="63.75">
      <c r="A43" s="544"/>
      <c r="B43" s="410" t="s">
        <v>1246</v>
      </c>
      <c r="C43" s="239" t="s">
        <v>1247</v>
      </c>
      <c r="D43" s="227" t="s">
        <v>1248</v>
      </c>
      <c r="E43" s="227" t="s">
        <v>1242</v>
      </c>
      <c r="F43" s="228">
        <v>0</v>
      </c>
      <c r="G43" s="588">
        <v>774</v>
      </c>
      <c r="H43" s="587" t="s">
        <v>1940</v>
      </c>
    </row>
    <row r="44" spans="1:8" ht="15.75" thickBot="1">
      <c r="A44" s="544"/>
      <c r="B44" s="402" t="s">
        <v>1249</v>
      </c>
      <c r="C44" s="247" t="s">
        <v>1250</v>
      </c>
      <c r="D44" s="248" t="s">
        <v>1251</v>
      </c>
      <c r="E44" s="248" t="s">
        <v>1242</v>
      </c>
      <c r="F44" s="249">
        <v>0</v>
      </c>
      <c r="G44" s="589">
        <v>1570</v>
      </c>
      <c r="H44" s="590"/>
    </row>
    <row r="45" spans="1:8" ht="15.75" thickBot="1">
      <c r="A45" s="544"/>
      <c r="B45" s="203"/>
      <c r="C45" s="204"/>
      <c r="D45" s="206"/>
      <c r="E45" s="206"/>
      <c r="F45" s="206"/>
      <c r="G45" s="591"/>
      <c r="H45" s="592"/>
    </row>
    <row r="46" spans="1:8" ht="51.75" thickBot="1">
      <c r="A46" s="544"/>
      <c r="B46" s="251" t="s">
        <v>1252</v>
      </c>
      <c r="C46" s="252" t="s">
        <v>1253</v>
      </c>
      <c r="D46" s="576" t="s">
        <v>1254</v>
      </c>
      <c r="E46" s="576" t="s">
        <v>1255</v>
      </c>
      <c r="F46" s="577">
        <v>0</v>
      </c>
      <c r="G46" s="593">
        <v>19839198.699999999</v>
      </c>
      <c r="H46" s="579" t="s">
        <v>1941</v>
      </c>
    </row>
    <row r="47" spans="1:8" ht="15.75" thickBot="1">
      <c r="A47" s="544"/>
      <c r="B47" s="573"/>
      <c r="C47" s="574"/>
      <c r="D47" s="574"/>
      <c r="E47" s="573"/>
      <c r="F47" s="574"/>
      <c r="G47" s="594"/>
      <c r="H47" s="595"/>
    </row>
    <row r="48" spans="1:8" ht="15">
      <c r="A48" s="544"/>
      <c r="B48" s="596" t="s">
        <v>1256</v>
      </c>
      <c r="C48" s="597" t="s">
        <v>1257</v>
      </c>
      <c r="D48" s="598" t="s">
        <v>1258</v>
      </c>
      <c r="E48" s="598" t="s">
        <v>1242</v>
      </c>
      <c r="F48" s="599">
        <v>0</v>
      </c>
      <c r="G48" s="600">
        <v>0</v>
      </c>
      <c r="H48" s="601" t="s">
        <v>1942</v>
      </c>
    </row>
    <row r="49" spans="1:9" ht="25.5">
      <c r="A49" s="544"/>
      <c r="B49" s="602" t="s">
        <v>1259</v>
      </c>
      <c r="C49" s="603" t="s">
        <v>1260</v>
      </c>
      <c r="D49" s="604" t="s">
        <v>1261</v>
      </c>
      <c r="E49" s="604" t="s">
        <v>1242</v>
      </c>
      <c r="F49" s="605">
        <v>0</v>
      </c>
      <c r="G49" s="606">
        <v>0</v>
      </c>
      <c r="H49" s="414" t="s">
        <v>1943</v>
      </c>
    </row>
    <row r="50" spans="1:9" ht="38.25">
      <c r="A50" s="544"/>
      <c r="B50" s="607" t="s">
        <v>1262</v>
      </c>
      <c r="C50" s="608" t="s">
        <v>1263</v>
      </c>
      <c r="D50" s="609" t="s">
        <v>1264</v>
      </c>
      <c r="E50" s="227" t="s">
        <v>1242</v>
      </c>
      <c r="F50" s="610">
        <v>0</v>
      </c>
      <c r="G50" s="611">
        <v>12254</v>
      </c>
      <c r="H50" s="612" t="s">
        <v>1944</v>
      </c>
    </row>
    <row r="51" spans="1:9" ht="15.75" thickBot="1">
      <c r="A51" s="544"/>
      <c r="B51" s="402" t="s">
        <v>1265</v>
      </c>
      <c r="C51" s="247" t="s">
        <v>1266</v>
      </c>
      <c r="D51" s="248" t="s">
        <v>1267</v>
      </c>
      <c r="E51" s="248" t="s">
        <v>1242</v>
      </c>
      <c r="F51" s="249">
        <v>0</v>
      </c>
      <c r="G51" s="589">
        <v>12254</v>
      </c>
      <c r="H51" s="590"/>
    </row>
    <row r="52" spans="1:9" ht="15.75" thickBot="1">
      <c r="A52" s="544"/>
      <c r="B52" s="203"/>
      <c r="C52" s="204"/>
      <c r="D52" s="206"/>
      <c r="E52" s="206"/>
      <c r="F52" s="206"/>
      <c r="G52" s="591"/>
      <c r="H52" s="592"/>
    </row>
    <row r="53" spans="1:9" ht="26.25" thickBot="1">
      <c r="A53" s="544"/>
      <c r="B53" s="251" t="s">
        <v>1268</v>
      </c>
      <c r="C53" s="252" t="s">
        <v>1269</v>
      </c>
      <c r="D53" s="576" t="s">
        <v>1270</v>
      </c>
      <c r="E53" s="576" t="s">
        <v>1255</v>
      </c>
      <c r="F53" s="577">
        <v>0</v>
      </c>
      <c r="G53" s="593">
        <v>0</v>
      </c>
      <c r="H53" s="579" t="s">
        <v>1943</v>
      </c>
    </row>
    <row r="54" spans="1:9" ht="15.75" thickBot="1">
      <c r="A54" s="544"/>
      <c r="B54" s="551"/>
      <c r="C54" s="551"/>
      <c r="D54" s="551"/>
      <c r="E54" s="551"/>
      <c r="F54" s="551"/>
      <c r="G54" s="583"/>
      <c r="H54" s="583"/>
    </row>
    <row r="55" spans="1:9" ht="15.75" thickBot="1">
      <c r="A55" s="544"/>
      <c r="B55" s="251" t="s">
        <v>1271</v>
      </c>
      <c r="C55" s="252" t="s">
        <v>1272</v>
      </c>
      <c r="D55" s="576" t="s">
        <v>1273</v>
      </c>
      <c r="E55" s="576" t="s">
        <v>860</v>
      </c>
      <c r="F55" s="577">
        <v>2</v>
      </c>
      <c r="G55" s="613">
        <v>0.41570000000000001</v>
      </c>
      <c r="H55" s="579" t="s">
        <v>1945</v>
      </c>
    </row>
    <row r="56" spans="1:9" ht="15">
      <c r="A56" s="544"/>
      <c r="B56" s="203"/>
      <c r="C56" s="204"/>
      <c r="D56" s="206"/>
      <c r="E56" s="206"/>
      <c r="F56" s="206"/>
      <c r="G56" s="206"/>
      <c r="H56" s="206"/>
    </row>
    <row r="57" spans="1:9" ht="15">
      <c r="A57" s="544"/>
      <c r="B57" s="1100" t="s">
        <v>79</v>
      </c>
      <c r="C57" s="1100"/>
      <c r="D57" s="204"/>
      <c r="E57" s="205"/>
      <c r="F57" s="206"/>
    </row>
    <row r="58" spans="1:9" ht="15">
      <c r="A58" s="544"/>
      <c r="B58" s="203"/>
      <c r="C58" s="261"/>
      <c r="D58" s="204"/>
      <c r="E58" s="205"/>
      <c r="F58" s="206"/>
    </row>
    <row r="59" spans="1:9" ht="15">
      <c r="A59" s="544"/>
      <c r="B59" s="614"/>
      <c r="C59" s="421" t="s">
        <v>80</v>
      </c>
      <c r="D59" s="131"/>
      <c r="E59" s="615"/>
      <c r="F59" s="615"/>
    </row>
    <row r="60" spans="1:9" ht="15">
      <c r="A60" s="544"/>
      <c r="B60" s="616"/>
      <c r="C60" s="421"/>
      <c r="D60" s="131"/>
      <c r="E60" s="615"/>
      <c r="F60" s="615"/>
    </row>
    <row r="61" spans="1:9" ht="15.75">
      <c r="B61" s="132"/>
      <c r="C61" s="617" t="s">
        <v>158</v>
      </c>
      <c r="D61" s="281"/>
      <c r="E61" s="281"/>
      <c r="F61" s="281"/>
    </row>
    <row r="62" spans="1:9"/>
    <row r="63" spans="1:9" ht="15" thickBot="1"/>
    <row r="64" spans="1:9" ht="16.5" thickBot="1">
      <c r="B64" s="135" t="str">
        <f>'4Q'!B46</f>
        <v>Please refer to RAG 4.08 - Guideline for the table definitions in the annual performance report for the reporting year 2019-20</v>
      </c>
      <c r="C64" s="181"/>
      <c r="D64" s="181"/>
      <c r="E64" s="181"/>
      <c r="F64" s="181"/>
      <c r="G64" s="181"/>
      <c r="H64" s="181"/>
      <c r="I64" s="181"/>
    </row>
    <row r="65" spans="1:9"/>
    <row r="66" spans="1:9" ht="16.5" hidden="1" thickBot="1">
      <c r="A66" s="138"/>
      <c r="B66" s="978" t="str">
        <f ca="1" xml:space="preserve"> RIGHT(CELL("filename", $A$1), LEN(CELL("filename", $A$1)) - SEARCH("]", CELL("filename", $A$1)))&amp;" - Line definitions"</f>
        <v>4R - Line definitions</v>
      </c>
      <c r="C66" s="1041"/>
      <c r="D66" s="1041"/>
      <c r="E66" s="1041"/>
      <c r="F66" s="1041"/>
      <c r="G66" s="1041"/>
      <c r="H66" s="1041"/>
      <c r="I66" s="1041"/>
    </row>
    <row r="67" spans="1:9" ht="15" hidden="1">
      <c r="A67" s="138"/>
      <c r="B67" s="544"/>
      <c r="C67" s="544"/>
      <c r="D67" s="544"/>
      <c r="E67" s="544"/>
      <c r="F67" s="544"/>
      <c r="G67" s="544"/>
      <c r="H67" s="544"/>
      <c r="I67" s="544"/>
    </row>
    <row r="68" spans="1:9" ht="15" hidden="1" thickBot="1">
      <c r="A68" s="138"/>
      <c r="B68" s="323" t="s">
        <v>83</v>
      </c>
      <c r="C68" s="1101" t="s">
        <v>325</v>
      </c>
      <c r="D68" s="1102"/>
      <c r="E68" s="1102"/>
      <c r="F68" s="1102"/>
      <c r="G68" s="1102"/>
      <c r="H68" s="1102"/>
      <c r="I68" s="1102"/>
    </row>
    <row r="69" spans="1:9" ht="14.25" hidden="1" customHeight="1">
      <c r="A69" s="138"/>
      <c r="B69" s="618">
        <v>1</v>
      </c>
      <c r="C69" s="1103" t="s">
        <v>1274</v>
      </c>
      <c r="D69" s="1104"/>
      <c r="E69" s="1104"/>
      <c r="F69" s="1104"/>
      <c r="G69" s="1104"/>
      <c r="H69" s="1104"/>
      <c r="I69" s="1104"/>
    </row>
    <row r="70" spans="1:9" hidden="1">
      <c r="A70" s="138"/>
      <c r="B70" s="619">
        <f>+B69+1</f>
        <v>2</v>
      </c>
      <c r="C70" s="910" t="s">
        <v>1275</v>
      </c>
      <c r="D70" s="911"/>
      <c r="E70" s="911"/>
      <c r="F70" s="911"/>
      <c r="G70" s="911"/>
      <c r="H70" s="911"/>
      <c r="I70" s="911"/>
    </row>
    <row r="71" spans="1:9" ht="26.65" hidden="1" customHeight="1">
      <c r="A71" s="138"/>
      <c r="B71" s="619">
        <f t="shared" ref="B71:B90" si="0">+B70+1</f>
        <v>3</v>
      </c>
      <c r="C71" s="910" t="s">
        <v>1276</v>
      </c>
      <c r="D71" s="911"/>
      <c r="E71" s="911"/>
      <c r="F71" s="911"/>
      <c r="G71" s="911"/>
      <c r="H71" s="911"/>
      <c r="I71" s="911"/>
    </row>
    <row r="72" spans="1:9" ht="26.25" hidden="1" customHeight="1">
      <c r="A72" s="138"/>
      <c r="B72" s="619">
        <f t="shared" si="0"/>
        <v>4</v>
      </c>
      <c r="C72" s="910" t="s">
        <v>1277</v>
      </c>
      <c r="D72" s="911"/>
      <c r="E72" s="911"/>
      <c r="F72" s="911"/>
      <c r="G72" s="911"/>
      <c r="H72" s="911"/>
      <c r="I72" s="911"/>
    </row>
    <row r="73" spans="1:9" ht="28.15" hidden="1" customHeight="1">
      <c r="A73" s="138"/>
      <c r="B73" s="619">
        <f t="shared" si="0"/>
        <v>5</v>
      </c>
      <c r="C73" s="910" t="s">
        <v>1278</v>
      </c>
      <c r="D73" s="911"/>
      <c r="E73" s="911"/>
      <c r="F73" s="911"/>
      <c r="G73" s="911"/>
      <c r="H73" s="911"/>
      <c r="I73" s="911"/>
    </row>
    <row r="74" spans="1:9" ht="24" hidden="1" customHeight="1">
      <c r="A74" s="138"/>
      <c r="B74" s="619">
        <f t="shared" si="0"/>
        <v>6</v>
      </c>
      <c r="C74" s="910" t="s">
        <v>1279</v>
      </c>
      <c r="D74" s="911"/>
      <c r="E74" s="911"/>
      <c r="F74" s="911"/>
      <c r="G74" s="911"/>
      <c r="H74" s="911"/>
      <c r="I74" s="911"/>
    </row>
    <row r="75" spans="1:9" ht="27.75" hidden="1" customHeight="1">
      <c r="A75" s="138"/>
      <c r="B75" s="619">
        <f t="shared" si="0"/>
        <v>7</v>
      </c>
      <c r="C75" s="910" t="s">
        <v>1280</v>
      </c>
      <c r="D75" s="911"/>
      <c r="E75" s="911"/>
      <c r="F75" s="911"/>
      <c r="G75" s="911"/>
      <c r="H75" s="911"/>
      <c r="I75" s="911"/>
    </row>
    <row r="76" spans="1:9" ht="14.25" hidden="1" customHeight="1">
      <c r="A76" s="138"/>
      <c r="B76" s="619">
        <f t="shared" si="0"/>
        <v>8</v>
      </c>
      <c r="C76" s="910" t="s">
        <v>1281</v>
      </c>
      <c r="D76" s="911"/>
      <c r="E76" s="911"/>
      <c r="F76" s="911"/>
      <c r="G76" s="911"/>
      <c r="H76" s="911"/>
      <c r="I76" s="911"/>
    </row>
    <row r="77" spans="1:9" ht="39" hidden="1" customHeight="1">
      <c r="A77" s="138"/>
      <c r="B77" s="619">
        <f t="shared" si="0"/>
        <v>9</v>
      </c>
      <c r="C77" s="910" t="s">
        <v>1282</v>
      </c>
      <c r="D77" s="911"/>
      <c r="E77" s="911"/>
      <c r="F77" s="911"/>
      <c r="G77" s="911"/>
      <c r="H77" s="911"/>
      <c r="I77" s="911"/>
    </row>
    <row r="78" spans="1:9" hidden="1">
      <c r="A78" s="138"/>
      <c r="B78" s="619">
        <f t="shared" si="0"/>
        <v>10</v>
      </c>
      <c r="C78" s="910" t="s">
        <v>1283</v>
      </c>
      <c r="D78" s="911"/>
      <c r="E78" s="911"/>
      <c r="F78" s="911"/>
      <c r="G78" s="911"/>
      <c r="H78" s="911"/>
      <c r="I78" s="911"/>
    </row>
    <row r="79" spans="1:9" ht="26.25" hidden="1" customHeight="1">
      <c r="A79" s="138"/>
      <c r="B79" s="619">
        <f t="shared" si="0"/>
        <v>11</v>
      </c>
      <c r="C79" s="910" t="s">
        <v>1284</v>
      </c>
      <c r="D79" s="911"/>
      <c r="E79" s="911"/>
      <c r="F79" s="911"/>
      <c r="G79" s="911"/>
      <c r="H79" s="911"/>
      <c r="I79" s="911"/>
    </row>
    <row r="80" spans="1:9" hidden="1">
      <c r="A80" s="138"/>
      <c r="B80" s="619">
        <f t="shared" si="0"/>
        <v>12</v>
      </c>
      <c r="C80" s="910" t="s">
        <v>1285</v>
      </c>
      <c r="D80" s="911"/>
      <c r="E80" s="911"/>
      <c r="F80" s="911"/>
      <c r="G80" s="911"/>
      <c r="H80" s="911"/>
      <c r="I80" s="911"/>
    </row>
    <row r="81" spans="1:9" ht="26.25" hidden="1" customHeight="1">
      <c r="A81" s="138"/>
      <c r="B81" s="619">
        <f t="shared" si="0"/>
        <v>13</v>
      </c>
      <c r="C81" s="910" t="s">
        <v>1286</v>
      </c>
      <c r="D81" s="911"/>
      <c r="E81" s="911"/>
      <c r="F81" s="911"/>
      <c r="G81" s="911"/>
      <c r="H81" s="911"/>
      <c r="I81" s="911"/>
    </row>
    <row r="82" spans="1:9" hidden="1">
      <c r="A82" s="138"/>
      <c r="B82" s="619">
        <f t="shared" si="0"/>
        <v>14</v>
      </c>
      <c r="C82" s="910" t="s">
        <v>1287</v>
      </c>
      <c r="D82" s="911"/>
      <c r="E82" s="911"/>
      <c r="F82" s="911"/>
      <c r="G82" s="911"/>
      <c r="H82" s="911"/>
      <c r="I82" s="911"/>
    </row>
    <row r="83" spans="1:9" ht="54" hidden="1" customHeight="1">
      <c r="A83" s="138"/>
      <c r="B83" s="619">
        <f t="shared" si="0"/>
        <v>15</v>
      </c>
      <c r="C83" s="910" t="s">
        <v>1288</v>
      </c>
      <c r="D83" s="911"/>
      <c r="E83" s="911"/>
      <c r="F83" s="911"/>
      <c r="G83" s="911"/>
      <c r="H83" s="911"/>
      <c r="I83" s="911"/>
    </row>
    <row r="84" spans="1:9" ht="14.25" hidden="1" customHeight="1">
      <c r="A84" s="138"/>
      <c r="B84" s="619">
        <f t="shared" si="0"/>
        <v>16</v>
      </c>
      <c r="C84" s="910" t="s">
        <v>1289</v>
      </c>
      <c r="D84" s="911"/>
      <c r="E84" s="911"/>
      <c r="F84" s="911"/>
      <c r="G84" s="911"/>
      <c r="H84" s="911"/>
      <c r="I84" s="911"/>
    </row>
    <row r="85" spans="1:9" ht="14.25" hidden="1" customHeight="1">
      <c r="A85" s="138"/>
      <c r="B85" s="619">
        <f t="shared" si="0"/>
        <v>17</v>
      </c>
      <c r="C85" s="910" t="s">
        <v>1290</v>
      </c>
      <c r="D85" s="911"/>
      <c r="E85" s="911"/>
      <c r="F85" s="911"/>
      <c r="G85" s="911"/>
      <c r="H85" s="911"/>
      <c r="I85" s="911"/>
    </row>
    <row r="86" spans="1:9" ht="14.25" hidden="1" customHeight="1">
      <c r="A86" s="138"/>
      <c r="B86" s="619">
        <f t="shared" si="0"/>
        <v>18</v>
      </c>
      <c r="C86" s="910" t="s">
        <v>1291</v>
      </c>
      <c r="D86" s="911"/>
      <c r="E86" s="911"/>
      <c r="F86" s="911"/>
      <c r="G86" s="911"/>
      <c r="H86" s="911"/>
      <c r="I86" s="911"/>
    </row>
    <row r="87" spans="1:9" ht="14.25" hidden="1" customHeight="1">
      <c r="A87" s="138"/>
      <c r="B87" s="619">
        <f t="shared" si="0"/>
        <v>19</v>
      </c>
      <c r="C87" s="910" t="s">
        <v>1292</v>
      </c>
      <c r="D87" s="911"/>
      <c r="E87" s="911"/>
      <c r="F87" s="911"/>
      <c r="G87" s="911"/>
      <c r="H87" s="911"/>
      <c r="I87" s="911"/>
    </row>
    <row r="88" spans="1:9" ht="14.25" hidden="1" customHeight="1">
      <c r="A88" s="138"/>
      <c r="B88" s="619">
        <f t="shared" si="0"/>
        <v>20</v>
      </c>
      <c r="C88" s="910" t="s">
        <v>1293</v>
      </c>
      <c r="D88" s="911"/>
      <c r="E88" s="911"/>
      <c r="F88" s="911"/>
      <c r="G88" s="911"/>
      <c r="H88" s="911"/>
      <c r="I88" s="911"/>
    </row>
    <row r="89" spans="1:9" hidden="1">
      <c r="A89" s="138"/>
      <c r="B89" s="619">
        <f t="shared" si="0"/>
        <v>21</v>
      </c>
      <c r="C89" s="910" t="s">
        <v>1294</v>
      </c>
      <c r="D89" s="911"/>
      <c r="E89" s="911"/>
      <c r="F89" s="911"/>
      <c r="G89" s="911"/>
      <c r="H89" s="911"/>
      <c r="I89" s="911"/>
    </row>
    <row r="90" spans="1:9" ht="15" hidden="1" customHeight="1" thickBot="1">
      <c r="A90" s="138"/>
      <c r="B90" s="620">
        <f t="shared" si="0"/>
        <v>22</v>
      </c>
      <c r="C90" s="910" t="s">
        <v>1295</v>
      </c>
      <c r="D90" s="911"/>
      <c r="E90" s="911"/>
      <c r="F90" s="911"/>
      <c r="G90" s="911"/>
      <c r="H90" s="911"/>
      <c r="I90" s="911"/>
    </row>
    <row r="91" spans="1:9" hidden="1">
      <c r="A91" s="138"/>
    </row>
    <row r="92" spans="1:9" ht="16.5" hidden="1" thickBot="1">
      <c r="A92" s="138"/>
      <c r="B92" s="139" t="s">
        <v>1296</v>
      </c>
      <c r="C92" s="140"/>
      <c r="D92" s="140"/>
      <c r="E92" s="136"/>
      <c r="F92" s="136"/>
      <c r="G92" s="136"/>
      <c r="H92" s="136"/>
      <c r="I92" s="136"/>
    </row>
    <row r="93" spans="1:9" ht="41.25" hidden="1" customHeight="1">
      <c r="A93" s="138"/>
      <c r="B93" s="619">
        <f>+B90+1</f>
        <v>23</v>
      </c>
      <c r="C93" s="1105" t="s">
        <v>1297</v>
      </c>
      <c r="D93" s="1106"/>
      <c r="E93" s="1106"/>
      <c r="F93" s="1106"/>
      <c r="G93" s="1106"/>
      <c r="H93" s="1106"/>
      <c r="I93" s="1106"/>
    </row>
    <row r="94" spans="1:9" ht="41.65" hidden="1" customHeight="1">
      <c r="A94" s="138"/>
      <c r="B94" s="619">
        <f t="shared" ref="B94:B111" si="1">+B93+1</f>
        <v>24</v>
      </c>
      <c r="C94" s="1105" t="s">
        <v>1298</v>
      </c>
      <c r="D94" s="1106"/>
      <c r="E94" s="1106"/>
      <c r="F94" s="1106"/>
      <c r="G94" s="1106"/>
      <c r="H94" s="1106"/>
      <c r="I94" s="1106"/>
    </row>
    <row r="95" spans="1:9" hidden="1">
      <c r="A95" s="138"/>
      <c r="B95" s="619">
        <f t="shared" si="1"/>
        <v>25</v>
      </c>
      <c r="C95" s="1105" t="s">
        <v>1299</v>
      </c>
      <c r="D95" s="1106"/>
      <c r="E95" s="1106"/>
      <c r="F95" s="1106"/>
      <c r="G95" s="1106"/>
      <c r="H95" s="1106"/>
      <c r="I95" s="1106"/>
    </row>
    <row r="96" spans="1:9" ht="34.5" hidden="1" customHeight="1">
      <c r="A96" s="138"/>
      <c r="B96" s="619">
        <f t="shared" si="1"/>
        <v>26</v>
      </c>
      <c r="C96" s="1105" t="s">
        <v>1300</v>
      </c>
      <c r="D96" s="1106"/>
      <c r="E96" s="1106"/>
      <c r="F96" s="1106"/>
      <c r="G96" s="1106"/>
      <c r="H96" s="1106"/>
      <c r="I96" s="1106"/>
    </row>
    <row r="97" spans="1:9" ht="45.75" hidden="1" customHeight="1">
      <c r="A97" s="138"/>
      <c r="B97" s="619">
        <f t="shared" si="1"/>
        <v>27</v>
      </c>
      <c r="C97" s="1107" t="s">
        <v>1301</v>
      </c>
      <c r="D97" s="1108"/>
      <c r="E97" s="1108"/>
      <c r="F97" s="1108"/>
      <c r="G97" s="1108"/>
      <c r="H97" s="1108"/>
      <c r="I97" s="1108"/>
    </row>
    <row r="98" spans="1:9" ht="84" hidden="1" customHeight="1">
      <c r="A98" s="138"/>
      <c r="B98" s="619">
        <f t="shared" si="1"/>
        <v>28</v>
      </c>
      <c r="C98" s="1105" t="s">
        <v>1302</v>
      </c>
      <c r="D98" s="1106"/>
      <c r="E98" s="1106"/>
      <c r="F98" s="1106"/>
      <c r="G98" s="1106"/>
      <c r="H98" s="1106"/>
      <c r="I98" s="1106"/>
    </row>
    <row r="99" spans="1:9" ht="94.5" hidden="1" customHeight="1">
      <c r="A99" s="138"/>
      <c r="B99" s="619">
        <f t="shared" si="1"/>
        <v>29</v>
      </c>
      <c r="C99" s="1105" t="s">
        <v>1303</v>
      </c>
      <c r="D99" s="1106"/>
      <c r="E99" s="1106"/>
      <c r="F99" s="1106"/>
      <c r="G99" s="1106"/>
      <c r="H99" s="1106"/>
      <c r="I99" s="1106"/>
    </row>
    <row r="100" spans="1:9" ht="19.149999999999999" hidden="1" customHeight="1">
      <c r="A100" s="138"/>
      <c r="B100" s="619">
        <f t="shared" si="1"/>
        <v>30</v>
      </c>
      <c r="C100" s="1105" t="s">
        <v>1304</v>
      </c>
      <c r="D100" s="1106"/>
      <c r="E100" s="1106"/>
      <c r="F100" s="1106"/>
      <c r="G100" s="1106"/>
      <c r="H100" s="1106"/>
      <c r="I100" s="1106"/>
    </row>
    <row r="101" spans="1:9" ht="55.5" hidden="1" customHeight="1">
      <c r="A101" s="138"/>
      <c r="B101" s="619">
        <f t="shared" si="1"/>
        <v>31</v>
      </c>
      <c r="C101" s="1105" t="s">
        <v>1305</v>
      </c>
      <c r="D101" s="1106"/>
      <c r="E101" s="1106"/>
      <c r="F101" s="1106"/>
      <c r="G101" s="1106"/>
      <c r="H101" s="1106"/>
      <c r="I101" s="1106"/>
    </row>
    <row r="102" spans="1:9" ht="68.650000000000006" hidden="1" customHeight="1">
      <c r="A102" s="138"/>
      <c r="B102" s="619">
        <f t="shared" si="1"/>
        <v>32</v>
      </c>
      <c r="C102" s="1105" t="s">
        <v>1306</v>
      </c>
      <c r="D102" s="1106"/>
      <c r="E102" s="1106"/>
      <c r="F102" s="1106"/>
      <c r="G102" s="1106"/>
      <c r="H102" s="1106"/>
      <c r="I102" s="1106"/>
    </row>
    <row r="103" spans="1:9" ht="64.150000000000006" hidden="1" customHeight="1">
      <c r="A103" s="138"/>
      <c r="B103" s="619">
        <f t="shared" si="1"/>
        <v>33</v>
      </c>
      <c r="C103" s="1105" t="s">
        <v>1307</v>
      </c>
      <c r="D103" s="1106"/>
      <c r="E103" s="1106"/>
      <c r="F103" s="1106"/>
      <c r="G103" s="1106"/>
      <c r="H103" s="1106"/>
      <c r="I103" s="1106"/>
    </row>
    <row r="104" spans="1:9" hidden="1">
      <c r="A104" s="138"/>
      <c r="B104" s="619">
        <f t="shared" si="1"/>
        <v>34</v>
      </c>
      <c r="C104" s="1105" t="s">
        <v>1308</v>
      </c>
      <c r="D104" s="1106"/>
      <c r="E104" s="1106"/>
      <c r="F104" s="1106"/>
      <c r="G104" s="1106"/>
      <c r="H104" s="1106"/>
      <c r="I104" s="1106"/>
    </row>
    <row r="105" spans="1:9" ht="70.5" hidden="1" customHeight="1">
      <c r="A105" s="138"/>
      <c r="B105" s="619">
        <f t="shared" si="1"/>
        <v>35</v>
      </c>
      <c r="C105" s="1105" t="s">
        <v>1309</v>
      </c>
      <c r="D105" s="1106"/>
      <c r="E105" s="1106"/>
      <c r="F105" s="1106"/>
      <c r="G105" s="1106"/>
      <c r="H105" s="1106"/>
      <c r="I105" s="1106"/>
    </row>
    <row r="106" spans="1:9" ht="56.25" hidden="1" customHeight="1">
      <c r="A106" s="138"/>
      <c r="B106" s="619">
        <f t="shared" si="1"/>
        <v>36</v>
      </c>
      <c r="C106" s="1105" t="s">
        <v>1310</v>
      </c>
      <c r="D106" s="1106"/>
      <c r="E106" s="1106"/>
      <c r="F106" s="1106"/>
      <c r="G106" s="1106"/>
      <c r="H106" s="1106"/>
      <c r="I106" s="1106"/>
    </row>
    <row r="107" spans="1:9" ht="66.75" hidden="1" customHeight="1">
      <c r="A107" s="138"/>
      <c r="B107" s="619">
        <f t="shared" si="1"/>
        <v>37</v>
      </c>
      <c r="C107" s="1105" t="s">
        <v>1311</v>
      </c>
      <c r="D107" s="1106"/>
      <c r="E107" s="1106"/>
      <c r="F107" s="1106"/>
      <c r="G107" s="1106"/>
      <c r="H107" s="1106"/>
      <c r="I107" s="1106"/>
    </row>
    <row r="108" spans="1:9" ht="54" hidden="1" customHeight="1">
      <c r="A108" s="138"/>
      <c r="B108" s="619">
        <f t="shared" si="1"/>
        <v>38</v>
      </c>
      <c r="C108" s="1105" t="s">
        <v>1312</v>
      </c>
      <c r="D108" s="1106"/>
      <c r="E108" s="1106"/>
      <c r="F108" s="1106"/>
      <c r="G108" s="1106"/>
      <c r="H108" s="1106"/>
      <c r="I108" s="1106"/>
    </row>
    <row r="109" spans="1:9" hidden="1">
      <c r="A109" s="138"/>
      <c r="B109" s="619">
        <f t="shared" si="1"/>
        <v>39</v>
      </c>
      <c r="C109" s="1105" t="s">
        <v>1313</v>
      </c>
      <c r="D109" s="1106"/>
      <c r="E109" s="1106"/>
      <c r="F109" s="1106"/>
      <c r="G109" s="1106"/>
      <c r="H109" s="1106"/>
      <c r="I109" s="1106"/>
    </row>
    <row r="110" spans="1:9" ht="71.25" hidden="1" customHeight="1">
      <c r="A110" s="138"/>
      <c r="B110" s="619">
        <f t="shared" si="1"/>
        <v>40</v>
      </c>
      <c r="C110" s="1105" t="s">
        <v>1314</v>
      </c>
      <c r="D110" s="1106"/>
      <c r="E110" s="1106"/>
      <c r="F110" s="1106"/>
      <c r="G110" s="1106"/>
      <c r="H110" s="1106"/>
      <c r="I110" s="1106"/>
    </row>
    <row r="111" spans="1:9" hidden="1">
      <c r="A111" s="138"/>
      <c r="B111" s="619">
        <f t="shared" si="1"/>
        <v>41</v>
      </c>
      <c r="C111" s="1105" t="s">
        <v>1315</v>
      </c>
      <c r="D111" s="1106"/>
      <c r="E111" s="1106"/>
      <c r="F111" s="1106"/>
      <c r="G111" s="1106"/>
      <c r="H111" s="1106"/>
      <c r="I111" s="1106"/>
    </row>
    <row r="112" spans="1:9" hidden="1">
      <c r="A112" s="138"/>
      <c r="B112" s="622"/>
      <c r="C112" s="622"/>
      <c r="D112" s="622"/>
      <c r="E112" s="622"/>
      <c r="F112" s="623"/>
      <c r="G112" s="622"/>
      <c r="H112" s="622"/>
      <c r="I112" s="622"/>
    </row>
    <row r="113" spans="2:9">
      <c r="B113" s="624" t="s">
        <v>180</v>
      </c>
      <c r="C113" s="622"/>
      <c r="D113" s="622"/>
      <c r="E113" s="622"/>
      <c r="F113" s="623"/>
      <c r="G113" s="622"/>
      <c r="H113" s="622"/>
      <c r="I113" s="622"/>
    </row>
    <row r="114" spans="2:9" ht="15" thickBot="1">
      <c r="B114" s="622"/>
      <c r="C114" s="622"/>
      <c r="D114" s="622"/>
      <c r="E114" s="622"/>
      <c r="F114" s="623"/>
      <c r="G114" s="622"/>
      <c r="H114" s="622"/>
      <c r="I114" s="622"/>
    </row>
    <row r="115" spans="2:9" ht="14.25" customHeight="1">
      <c r="B115" s="1109" t="s">
        <v>1316</v>
      </c>
      <c r="C115" s="1110"/>
      <c r="D115" s="1110"/>
      <c r="E115" s="1110"/>
      <c r="F115" s="1110"/>
      <c r="G115" s="1110"/>
      <c r="H115" s="1110"/>
      <c r="I115" s="1110"/>
    </row>
    <row r="116" spans="2:9" ht="14.25" customHeight="1">
      <c r="B116" s="1111"/>
      <c r="C116" s="1112"/>
      <c r="D116" s="1112"/>
      <c r="E116" s="1112"/>
      <c r="F116" s="1112"/>
      <c r="G116" s="1112"/>
      <c r="H116" s="1112"/>
      <c r="I116" s="1112"/>
    </row>
    <row r="117" spans="2:9" ht="14.25" customHeight="1">
      <c r="B117" s="1111"/>
      <c r="C117" s="1112"/>
      <c r="D117" s="1112"/>
      <c r="E117" s="1112"/>
      <c r="F117" s="1112"/>
      <c r="G117" s="1112"/>
      <c r="H117" s="1112"/>
      <c r="I117" s="1112"/>
    </row>
    <row r="118" spans="2:9" ht="14.25" customHeight="1">
      <c r="B118" s="1111"/>
      <c r="C118" s="1112"/>
      <c r="D118" s="1112"/>
      <c r="E118" s="1112"/>
      <c r="F118" s="1112"/>
      <c r="G118" s="1112"/>
      <c r="H118" s="1112"/>
      <c r="I118" s="1112"/>
    </row>
    <row r="119" spans="2:9" ht="14.25" customHeight="1">
      <c r="B119" s="1111"/>
      <c r="C119" s="1112"/>
      <c r="D119" s="1112"/>
      <c r="E119" s="1112"/>
      <c r="F119" s="1112"/>
      <c r="G119" s="1112"/>
      <c r="H119" s="1112"/>
      <c r="I119" s="1112"/>
    </row>
    <row r="120" spans="2:9" ht="14.25" customHeight="1">
      <c r="B120" s="1111"/>
      <c r="C120" s="1112"/>
      <c r="D120" s="1112"/>
      <c r="E120" s="1112"/>
      <c r="F120" s="1112"/>
      <c r="G120" s="1112"/>
      <c r="H120" s="1112"/>
      <c r="I120" s="1112"/>
    </row>
    <row r="121" spans="2:9" ht="27" customHeight="1" thickBot="1">
      <c r="B121" s="1113"/>
      <c r="C121" s="1114"/>
      <c r="D121" s="1114"/>
      <c r="E121" s="1114"/>
      <c r="F121" s="1114"/>
      <c r="G121" s="1114"/>
      <c r="H121" s="1114"/>
      <c r="I121" s="1114"/>
    </row>
    <row r="122" spans="2:9"/>
  </sheetData>
  <mergeCells count="45">
    <mergeCell ref="C110:I110"/>
    <mergeCell ref="C111:I111"/>
    <mergeCell ref="B115:I121"/>
    <mergeCell ref="C104:I104"/>
    <mergeCell ref="C105:I105"/>
    <mergeCell ref="C106:I106"/>
    <mergeCell ref="C107:I107"/>
    <mergeCell ref="C108:I108"/>
    <mergeCell ref="C109:I109"/>
    <mergeCell ref="C103:I103"/>
    <mergeCell ref="C90:I90"/>
    <mergeCell ref="C93:I93"/>
    <mergeCell ref="C94:I94"/>
    <mergeCell ref="C95:I95"/>
    <mergeCell ref="C96:I96"/>
    <mergeCell ref="C97:I97"/>
    <mergeCell ref="C98:I98"/>
    <mergeCell ref="C99:I99"/>
    <mergeCell ref="C100:I100"/>
    <mergeCell ref="C101:I101"/>
    <mergeCell ref="C102:I102"/>
    <mergeCell ref="C89:I89"/>
    <mergeCell ref="C78:I78"/>
    <mergeCell ref="C79:I79"/>
    <mergeCell ref="C80:I80"/>
    <mergeCell ref="C81:I81"/>
    <mergeCell ref="C82:I82"/>
    <mergeCell ref="C83:I83"/>
    <mergeCell ref="C84:I84"/>
    <mergeCell ref="C85:I85"/>
    <mergeCell ref="C86:I86"/>
    <mergeCell ref="C87:I87"/>
    <mergeCell ref="C88:I88"/>
    <mergeCell ref="C77:I77"/>
    <mergeCell ref="B57:C57"/>
    <mergeCell ref="B66:I66"/>
    <mergeCell ref="C68:I68"/>
    <mergeCell ref="C69:I69"/>
    <mergeCell ref="C70:I70"/>
    <mergeCell ref="C71:I71"/>
    <mergeCell ref="C72:I72"/>
    <mergeCell ref="C73:I73"/>
    <mergeCell ref="C74:I74"/>
    <mergeCell ref="C75:I75"/>
    <mergeCell ref="C76:I76"/>
  </mergeCells>
  <conditionalFormatting sqref="G6:H27 G30:H32 G35:H35 G37:H39 G41:H44 G46:H46 G48:H51 G53:H53 G55:H55">
    <cfRule type="expression" dxfId="19" priority="4">
      <formula>#REF!=1</formula>
    </cfRule>
  </conditionalFormatting>
  <conditionalFormatting sqref="H33">
    <cfRule type="expression" dxfId="18" priority="3">
      <formula>#REF!=1</formula>
    </cfRule>
  </conditionalFormatting>
  <conditionalFormatting sqref="G33">
    <cfRule type="expression" dxfId="17" priority="2">
      <formula>#REF!=1</formula>
    </cfRule>
  </conditionalFormatting>
  <printOptions horizontalCentered="1"/>
  <pageMargins left="0.39370078740157483" right="0.39370078740157483" top="0.78740157480314965" bottom="0.78740157480314965" header="0.31496062992125984" footer="0.31496062992125984"/>
  <pageSetup paperSize="9" scale="45"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472737-A185-4869-BF0D-6843187A5B03}">
  <sheetPr>
    <pageSetUpPr fitToPage="1"/>
  </sheetPr>
  <dimension ref="A1:CS95"/>
  <sheetViews>
    <sheetView showGridLines="0" topLeftCell="A39" workbookViewId="0">
      <selection activeCell="AG1" sqref="AG1"/>
    </sheetView>
  </sheetViews>
  <sheetFormatPr defaultColWidth="0" defaultRowHeight="14.25" zeroHeight="1"/>
  <cols>
    <col min="1" max="1" width="0.625" customWidth="1"/>
    <col min="2" max="2" width="8.625" customWidth="1"/>
    <col min="3" max="3" width="71.125" customWidth="1"/>
    <col min="4" max="4" width="8.125" hidden="1" customWidth="1"/>
    <col min="5" max="6" width="8.625" customWidth="1"/>
    <col min="7" max="7" width="10.125" customWidth="1"/>
    <col min="8" max="14" width="8.625" customWidth="1"/>
    <col min="15" max="15" width="2.125" customWidth="1"/>
    <col min="16" max="32" width="8.625" customWidth="1"/>
    <col min="33" max="33" width="28.625" customWidth="1"/>
    <col min="34" max="34" width="2.625" customWidth="1"/>
    <col min="35" max="36" width="0" hidden="1" customWidth="1"/>
    <col min="37" max="64" width="1.5" hidden="1" customWidth="1"/>
    <col min="65" max="97" width="0" hidden="1" customWidth="1"/>
    <col min="98" max="16384" width="8.625" hidden="1"/>
  </cols>
  <sheetData>
    <row r="1" spans="1:34" ht="20.25">
      <c r="A1" s="540"/>
      <c r="B1" s="541" t="s">
        <v>1317</v>
      </c>
      <c r="C1" s="541"/>
      <c r="D1" s="625"/>
      <c r="E1" s="543"/>
      <c r="F1" s="1"/>
      <c r="G1" s="1"/>
      <c r="H1" s="1"/>
      <c r="I1" s="1"/>
      <c r="J1" s="1"/>
      <c r="K1" s="1"/>
      <c r="L1" s="1"/>
      <c r="M1" s="1"/>
      <c r="N1" s="1"/>
      <c r="O1" s="1"/>
      <c r="P1" s="1"/>
      <c r="Q1" s="1"/>
      <c r="R1" s="1"/>
      <c r="S1" s="1"/>
      <c r="T1" s="1"/>
      <c r="U1" s="1"/>
      <c r="V1" s="1"/>
      <c r="W1" s="2"/>
      <c r="X1" s="2"/>
      <c r="Y1" s="2"/>
      <c r="Z1" s="2"/>
      <c r="AA1" s="2"/>
      <c r="AB1" s="2"/>
      <c r="AC1" s="2"/>
      <c r="AD1" s="2"/>
      <c r="AE1" s="2"/>
      <c r="AF1" s="2"/>
      <c r="AG1" s="2" t="s">
        <v>1970</v>
      </c>
      <c r="AH1" s="1"/>
    </row>
    <row r="2" spans="1:34" ht="15">
      <c r="A2" s="544"/>
      <c r="B2" s="4" t="str">
        <f>'4R'!B2</f>
        <v>For the 12 months ended 31 March 2020</v>
      </c>
      <c r="C2" s="544"/>
      <c r="D2" s="551"/>
      <c r="E2" s="544"/>
      <c r="F2" s="544"/>
      <c r="G2" s="544"/>
      <c r="H2" s="544"/>
      <c r="I2" s="544"/>
      <c r="J2" s="544"/>
      <c r="K2" s="544"/>
      <c r="L2" s="544"/>
      <c r="M2" s="544"/>
      <c r="N2" s="544"/>
      <c r="O2" s="544"/>
      <c r="P2" s="544"/>
      <c r="Q2" s="544"/>
      <c r="R2" s="544"/>
      <c r="S2" s="544"/>
      <c r="T2" s="544"/>
      <c r="U2" s="544"/>
      <c r="V2" s="544"/>
      <c r="W2" s="544"/>
      <c r="X2" s="544"/>
      <c r="Y2" s="544"/>
      <c r="Z2" s="544"/>
      <c r="AA2" s="544"/>
      <c r="AB2" s="544"/>
      <c r="AC2" s="544"/>
      <c r="AD2" s="544"/>
      <c r="AE2" s="544"/>
      <c r="AF2" s="544"/>
      <c r="AG2" s="544"/>
      <c r="AH2" s="544"/>
    </row>
    <row r="3" spans="1:34" ht="15.75" hidden="1" thickBot="1">
      <c r="A3" s="626"/>
      <c r="B3" s="889" t="s">
        <v>1</v>
      </c>
      <c r="C3" s="890"/>
      <c r="D3" s="893" t="s">
        <v>2</v>
      </c>
      <c r="E3" s="893" t="s">
        <v>361</v>
      </c>
      <c r="F3" s="895" t="s">
        <v>4</v>
      </c>
      <c r="G3" s="1117" t="s">
        <v>1318</v>
      </c>
      <c r="H3" s="1118"/>
      <c r="I3" s="1118"/>
      <c r="J3" s="1118"/>
      <c r="K3" s="1118"/>
      <c r="L3" s="1118"/>
      <c r="M3" s="1118"/>
      <c r="N3" s="1119"/>
      <c r="O3" s="626"/>
      <c r="P3" s="1117" t="s">
        <v>1319</v>
      </c>
      <c r="Q3" s="1118"/>
      <c r="R3" s="1118"/>
      <c r="S3" s="1118"/>
      <c r="T3" s="1118"/>
      <c r="U3" s="1118"/>
      <c r="V3" s="1118"/>
      <c r="W3" s="1118"/>
      <c r="X3" s="1118"/>
      <c r="Y3" s="1118"/>
      <c r="Z3" s="1118"/>
      <c r="AA3" s="1118"/>
      <c r="AB3" s="1118"/>
      <c r="AC3" s="1118"/>
      <c r="AD3" s="1118"/>
      <c r="AE3" s="1118"/>
      <c r="AF3" s="1119"/>
      <c r="AG3" s="887" t="s">
        <v>8</v>
      </c>
      <c r="AH3" s="626"/>
    </row>
    <row r="4" spans="1:34" ht="15" hidden="1">
      <c r="A4" s="626"/>
      <c r="B4" s="947"/>
      <c r="C4" s="948"/>
      <c r="D4" s="1115"/>
      <c r="E4" s="1115"/>
      <c r="F4" s="1116"/>
      <c r="G4" s="897" t="s">
        <v>1320</v>
      </c>
      <c r="H4" s="1123" t="s">
        <v>1321</v>
      </c>
      <c r="I4" s="1124"/>
      <c r="J4" s="897" t="s">
        <v>1322</v>
      </c>
      <c r="K4" s="1125"/>
      <c r="L4" s="1125"/>
      <c r="M4" s="1126"/>
      <c r="N4" s="1127" t="s">
        <v>7</v>
      </c>
      <c r="O4" s="626"/>
      <c r="P4" s="1123" t="s">
        <v>1323</v>
      </c>
      <c r="Q4" s="1129"/>
      <c r="R4" s="1129"/>
      <c r="S4" s="1129"/>
      <c r="T4" s="1130"/>
      <c r="U4" s="919" t="s">
        <v>1324</v>
      </c>
      <c r="V4" s="1131"/>
      <c r="W4" s="1131"/>
      <c r="X4" s="1131"/>
      <c r="Y4" s="1131"/>
      <c r="Z4" s="1132"/>
      <c r="AA4" s="919" t="s">
        <v>1325</v>
      </c>
      <c r="AB4" s="1131"/>
      <c r="AC4" s="1131"/>
      <c r="AD4" s="1131"/>
      <c r="AE4" s="1131"/>
      <c r="AF4" s="1132"/>
      <c r="AG4" s="1120"/>
      <c r="AH4" s="626"/>
    </row>
    <row r="5" spans="1:34" ht="27.75" hidden="1" thickBot="1">
      <c r="A5" s="626"/>
      <c r="B5" s="891"/>
      <c r="C5" s="892"/>
      <c r="D5" s="894"/>
      <c r="E5" s="894"/>
      <c r="F5" s="896"/>
      <c r="G5" s="1122"/>
      <c r="H5" s="12" t="s">
        <v>1326</v>
      </c>
      <c r="I5" s="16" t="s">
        <v>1327</v>
      </c>
      <c r="J5" s="12" t="s">
        <v>1328</v>
      </c>
      <c r="K5" s="15" t="s">
        <v>1329</v>
      </c>
      <c r="L5" s="15" t="s">
        <v>1330</v>
      </c>
      <c r="M5" s="16" t="s">
        <v>1331</v>
      </c>
      <c r="N5" s="1128"/>
      <c r="O5" s="626"/>
      <c r="P5" s="12" t="s">
        <v>1332</v>
      </c>
      <c r="Q5" s="15" t="s">
        <v>1333</v>
      </c>
      <c r="R5" s="15" t="s">
        <v>1334</v>
      </c>
      <c r="S5" s="15" t="s">
        <v>1335</v>
      </c>
      <c r="T5" s="627" t="s">
        <v>7</v>
      </c>
      <c r="U5" s="12" t="s">
        <v>1336</v>
      </c>
      <c r="V5" s="15" t="s">
        <v>1337</v>
      </c>
      <c r="W5" s="15" t="s">
        <v>1338</v>
      </c>
      <c r="X5" s="15" t="s">
        <v>1339</v>
      </c>
      <c r="Y5" s="15" t="s">
        <v>1335</v>
      </c>
      <c r="Z5" s="16" t="s">
        <v>7</v>
      </c>
      <c r="AA5" s="12" t="s">
        <v>1340</v>
      </c>
      <c r="AB5" s="15" t="s">
        <v>1341</v>
      </c>
      <c r="AC5" s="15" t="s">
        <v>1342</v>
      </c>
      <c r="AD5" s="15" t="s">
        <v>1343</v>
      </c>
      <c r="AE5" s="15" t="s">
        <v>1335</v>
      </c>
      <c r="AF5" s="16" t="s">
        <v>7</v>
      </c>
      <c r="AG5" s="1121"/>
      <c r="AH5" s="626"/>
    </row>
    <row r="6" spans="1:34" ht="15.75" thickBot="1">
      <c r="A6" s="544"/>
      <c r="B6" s="626"/>
      <c r="C6" s="421"/>
      <c r="D6" s="421"/>
      <c r="E6" s="628"/>
      <c r="F6" s="544"/>
      <c r="G6" s="626"/>
      <c r="H6" s="626"/>
      <c r="I6" s="626"/>
      <c r="J6" s="626"/>
      <c r="K6" s="626"/>
      <c r="L6" s="626"/>
      <c r="M6" s="626"/>
      <c r="N6" s="626"/>
      <c r="O6" s="544"/>
      <c r="P6" s="544"/>
      <c r="Q6" s="544"/>
      <c r="R6" s="544"/>
      <c r="S6" s="544"/>
      <c r="T6" s="544"/>
      <c r="U6" s="563"/>
      <c r="V6" s="563"/>
      <c r="W6" s="563"/>
      <c r="X6" s="563"/>
      <c r="Y6" s="563"/>
      <c r="Z6" s="563"/>
      <c r="AA6" s="563"/>
      <c r="AB6" s="563"/>
      <c r="AC6" s="563"/>
      <c r="AD6" s="563"/>
      <c r="AE6" s="563"/>
      <c r="AF6" s="563"/>
      <c r="AG6" s="544"/>
      <c r="AH6" s="544"/>
    </row>
    <row r="7" spans="1:34" ht="15.75" thickBot="1">
      <c r="A7" s="544"/>
      <c r="B7" s="629" t="s">
        <v>15</v>
      </c>
      <c r="C7" s="630" t="s">
        <v>1344</v>
      </c>
      <c r="D7" s="544"/>
      <c r="E7" s="545"/>
      <c r="F7" s="544"/>
      <c r="G7" s="544"/>
      <c r="H7" s="544"/>
      <c r="I7" s="544"/>
      <c r="J7" s="544"/>
      <c r="K7" s="544"/>
      <c r="L7" s="544"/>
      <c r="M7" s="544"/>
      <c r="N7" s="544"/>
      <c r="O7" s="544"/>
      <c r="P7" s="544"/>
      <c r="Q7" s="544"/>
      <c r="R7" s="544"/>
      <c r="S7" s="544"/>
      <c r="T7" s="544"/>
      <c r="U7" s="563"/>
      <c r="V7" s="563"/>
      <c r="W7" s="563"/>
      <c r="X7" s="563"/>
      <c r="Y7" s="563"/>
      <c r="Z7" s="563"/>
      <c r="AA7" s="563"/>
      <c r="AB7" s="563"/>
      <c r="AC7" s="563"/>
      <c r="AD7" s="563"/>
      <c r="AE7" s="563"/>
      <c r="AF7" s="563"/>
      <c r="AG7" s="544"/>
      <c r="AH7" s="544"/>
    </row>
    <row r="8" spans="1:34" ht="102">
      <c r="A8" s="544"/>
      <c r="B8" s="564" t="s">
        <v>1345</v>
      </c>
      <c r="C8" s="289" t="s">
        <v>1346</v>
      </c>
      <c r="D8" s="290"/>
      <c r="E8" s="290" t="s">
        <v>1347</v>
      </c>
      <c r="F8" s="291">
        <v>0</v>
      </c>
      <c r="G8" s="631">
        <v>4.7400324936517677</v>
      </c>
      <c r="H8" s="632">
        <v>50.679541162622684</v>
      </c>
      <c r="I8" s="632">
        <v>235.03491144097387</v>
      </c>
      <c r="J8" s="632">
        <v>30.992222630335398</v>
      </c>
      <c r="K8" s="632">
        <v>0</v>
      </c>
      <c r="L8" s="632">
        <v>259.73039920015873</v>
      </c>
      <c r="M8" s="632">
        <v>12.073424299394825</v>
      </c>
      <c r="N8" s="633">
        <v>593.25053122713723</v>
      </c>
      <c r="O8" s="544"/>
      <c r="P8" s="631">
        <v>13.252809100776643</v>
      </c>
      <c r="Q8" s="632">
        <v>0</v>
      </c>
      <c r="R8" s="632">
        <v>0</v>
      </c>
      <c r="S8" s="632">
        <v>579.99772212636071</v>
      </c>
      <c r="T8" s="633">
        <v>593.25053122713734</v>
      </c>
      <c r="U8" s="631">
        <v>0</v>
      </c>
      <c r="V8" s="632">
        <v>4.5687060179776058</v>
      </c>
      <c r="W8" s="632">
        <v>169.25830480267501</v>
      </c>
      <c r="X8" s="632">
        <v>389.69290661368609</v>
      </c>
      <c r="Y8" s="632">
        <v>29.730613792798735</v>
      </c>
      <c r="Z8" s="633">
        <v>593.25053122713746</v>
      </c>
      <c r="AA8" s="631">
        <v>0</v>
      </c>
      <c r="AB8" s="632">
        <v>0</v>
      </c>
      <c r="AC8" s="632">
        <v>164.98576663326611</v>
      </c>
      <c r="AD8" s="632">
        <v>90.073455833917365</v>
      </c>
      <c r="AE8" s="632">
        <v>338.19130875995387</v>
      </c>
      <c r="AF8" s="633">
        <v>593.25053122713734</v>
      </c>
      <c r="AG8" s="391" t="s">
        <v>1946</v>
      </c>
      <c r="AH8" s="544"/>
    </row>
    <row r="9" spans="1:34" ht="16.5">
      <c r="A9" s="544"/>
      <c r="B9" s="602" t="s">
        <v>1348</v>
      </c>
      <c r="C9" s="603" t="s">
        <v>1349</v>
      </c>
      <c r="D9" s="604"/>
      <c r="E9" s="604" t="s">
        <v>1347</v>
      </c>
      <c r="F9" s="605">
        <v>0</v>
      </c>
      <c r="G9" s="634">
        <v>0</v>
      </c>
      <c r="H9" s="635">
        <v>83.74753149272604</v>
      </c>
      <c r="I9" s="635">
        <v>442.59441781453705</v>
      </c>
      <c r="J9" s="635">
        <v>18.567491495317192</v>
      </c>
      <c r="K9" s="635">
        <v>0</v>
      </c>
      <c r="L9" s="635">
        <v>371.13616757867567</v>
      </c>
      <c r="M9" s="635">
        <v>74.75983114667676</v>
      </c>
      <c r="N9" s="636">
        <v>990.80543952793278</v>
      </c>
      <c r="O9" s="544"/>
      <c r="P9" s="634">
        <v>0</v>
      </c>
      <c r="Q9" s="635">
        <v>0</v>
      </c>
      <c r="R9" s="635">
        <v>0</v>
      </c>
      <c r="S9" s="635">
        <v>990.80543952793255</v>
      </c>
      <c r="T9" s="636">
        <v>990.80543952793255</v>
      </c>
      <c r="U9" s="634">
        <v>0</v>
      </c>
      <c r="V9" s="635">
        <v>40.08683365911191</v>
      </c>
      <c r="W9" s="635">
        <v>227.69200440959057</v>
      </c>
      <c r="X9" s="635">
        <v>684.0627784580314</v>
      </c>
      <c r="Y9" s="635">
        <v>38.963823001198705</v>
      </c>
      <c r="Z9" s="636">
        <v>990.80543952793255</v>
      </c>
      <c r="AA9" s="634">
        <v>0</v>
      </c>
      <c r="AB9" s="635">
        <v>40.08683365911191</v>
      </c>
      <c r="AC9" s="635">
        <v>319.20552954082234</v>
      </c>
      <c r="AD9" s="635">
        <v>125.11930303257375</v>
      </c>
      <c r="AE9" s="635">
        <v>506.39377329542458</v>
      </c>
      <c r="AF9" s="636">
        <v>990.80543952793255</v>
      </c>
      <c r="AG9" s="414"/>
      <c r="AH9" s="544"/>
    </row>
    <row r="10" spans="1:34" ht="16.5">
      <c r="A10" s="544"/>
      <c r="B10" s="602" t="s">
        <v>1350</v>
      </c>
      <c r="C10" s="603" t="s">
        <v>1351</v>
      </c>
      <c r="D10" s="604"/>
      <c r="E10" s="604" t="s">
        <v>1347</v>
      </c>
      <c r="F10" s="605">
        <v>0</v>
      </c>
      <c r="G10" s="634">
        <v>0</v>
      </c>
      <c r="H10" s="635">
        <v>286.9716961886657</v>
      </c>
      <c r="I10" s="635">
        <v>1801.394352146425</v>
      </c>
      <c r="J10" s="635">
        <v>329.24256955934527</v>
      </c>
      <c r="K10" s="635">
        <v>0</v>
      </c>
      <c r="L10" s="635">
        <v>2096.7105410761724</v>
      </c>
      <c r="M10" s="635">
        <v>317.74109655760924</v>
      </c>
      <c r="N10" s="636">
        <v>4832.0602555282176</v>
      </c>
      <c r="O10" s="544"/>
      <c r="P10" s="634">
        <v>0</v>
      </c>
      <c r="Q10" s="635">
        <v>164.64830477150957</v>
      </c>
      <c r="R10" s="635">
        <v>35.795579581120329</v>
      </c>
      <c r="S10" s="635">
        <v>4631.616371175588</v>
      </c>
      <c r="T10" s="636">
        <v>4832.0602555282176</v>
      </c>
      <c r="U10" s="634">
        <v>0</v>
      </c>
      <c r="V10" s="635">
        <v>678.81484771953421</v>
      </c>
      <c r="W10" s="635">
        <v>1543.8679080602619</v>
      </c>
      <c r="X10" s="635">
        <v>2609.377499748422</v>
      </c>
      <c r="Y10" s="635">
        <v>0</v>
      </c>
      <c r="Z10" s="636">
        <v>4832.0602555282185</v>
      </c>
      <c r="AA10" s="634">
        <v>0</v>
      </c>
      <c r="AB10" s="635">
        <v>483.5325865723064</v>
      </c>
      <c r="AC10" s="635">
        <v>2249.2453894008218</v>
      </c>
      <c r="AD10" s="635">
        <v>791.86862730305211</v>
      </c>
      <c r="AE10" s="635">
        <v>1307.4136522520373</v>
      </c>
      <c r="AF10" s="636">
        <v>4832.0602555282176</v>
      </c>
      <c r="AG10" s="414"/>
      <c r="AH10" s="544"/>
    </row>
    <row r="11" spans="1:34" ht="16.5">
      <c r="A11" s="544"/>
      <c r="B11" s="602" t="s">
        <v>1352</v>
      </c>
      <c r="C11" s="603" t="s">
        <v>1353</v>
      </c>
      <c r="D11" s="604"/>
      <c r="E11" s="604" t="s">
        <v>1347</v>
      </c>
      <c r="F11" s="605">
        <v>0</v>
      </c>
      <c r="G11" s="634">
        <v>0</v>
      </c>
      <c r="H11" s="635">
        <v>3583.8083051996346</v>
      </c>
      <c r="I11" s="635">
        <v>3363.8178865775617</v>
      </c>
      <c r="J11" s="635">
        <v>1041.022606764423</v>
      </c>
      <c r="K11" s="635">
        <v>1486.8960646646933</v>
      </c>
      <c r="L11" s="635">
        <v>8110.5036273714613</v>
      </c>
      <c r="M11" s="635">
        <v>5711.2012414803221</v>
      </c>
      <c r="N11" s="636">
        <v>23297.249732058095</v>
      </c>
      <c r="O11" s="544"/>
      <c r="P11" s="634">
        <v>596.03132670021762</v>
      </c>
      <c r="Q11" s="635">
        <v>1439.3157292081594</v>
      </c>
      <c r="R11" s="635">
        <v>1438.1836228977709</v>
      </c>
      <c r="S11" s="635">
        <v>19823.719053251945</v>
      </c>
      <c r="T11" s="636">
        <v>23297.249732058095</v>
      </c>
      <c r="U11" s="634">
        <v>1493.7263985336203</v>
      </c>
      <c r="V11" s="635">
        <v>4694.5671041486985</v>
      </c>
      <c r="W11" s="635">
        <v>13707.618537875831</v>
      </c>
      <c r="X11" s="635">
        <v>3401.3376914999444</v>
      </c>
      <c r="Y11" s="635">
        <v>0</v>
      </c>
      <c r="Z11" s="636">
        <v>23297.249732058095</v>
      </c>
      <c r="AA11" s="634">
        <v>0</v>
      </c>
      <c r="AB11" s="635">
        <v>9962.0521980028643</v>
      </c>
      <c r="AC11" s="635">
        <v>11388.22839503435</v>
      </c>
      <c r="AD11" s="635">
        <v>1143.6992834404268</v>
      </c>
      <c r="AE11" s="635">
        <v>803.26985558045544</v>
      </c>
      <c r="AF11" s="636">
        <v>23297.249732058095</v>
      </c>
      <c r="AG11" s="414"/>
      <c r="AH11" s="544"/>
    </row>
    <row r="12" spans="1:34" ht="16.5">
      <c r="A12" s="544"/>
      <c r="B12" s="602" t="s">
        <v>1354</v>
      </c>
      <c r="C12" s="54" t="s">
        <v>1355</v>
      </c>
      <c r="D12" s="637"/>
      <c r="E12" s="637" t="s">
        <v>1347</v>
      </c>
      <c r="F12" s="55">
        <v>0</v>
      </c>
      <c r="G12" s="634">
        <v>0</v>
      </c>
      <c r="H12" s="635">
        <v>0</v>
      </c>
      <c r="I12" s="635">
        <v>0</v>
      </c>
      <c r="J12" s="635">
        <v>0</v>
      </c>
      <c r="K12" s="635">
        <v>9324.4521454516562</v>
      </c>
      <c r="L12" s="635">
        <v>1506.1783423222641</v>
      </c>
      <c r="M12" s="635">
        <v>13660.601995187531</v>
      </c>
      <c r="N12" s="636">
        <v>24491.232482961452</v>
      </c>
      <c r="O12" s="544"/>
      <c r="P12" s="634">
        <v>0</v>
      </c>
      <c r="Q12" s="635">
        <v>1925.6213446599943</v>
      </c>
      <c r="R12" s="635">
        <v>23381.730458739712</v>
      </c>
      <c r="S12" s="635">
        <v>1506.1783423222641</v>
      </c>
      <c r="T12" s="636">
        <v>26813.530145721968</v>
      </c>
      <c r="U12" s="634">
        <v>3022.8840918455694</v>
      </c>
      <c r="V12" s="635">
        <v>11314.174873962906</v>
      </c>
      <c r="W12" s="635">
        <v>11321.056241445671</v>
      </c>
      <c r="X12" s="635">
        <v>1155.4149384678219</v>
      </c>
      <c r="Y12" s="635">
        <v>0</v>
      </c>
      <c r="Z12" s="636">
        <v>26813.530145721965</v>
      </c>
      <c r="AA12" s="634">
        <v>0</v>
      </c>
      <c r="AB12" s="635">
        <v>11656.853245744669</v>
      </c>
      <c r="AC12" s="635">
        <v>14246.336216175179</v>
      </c>
      <c r="AD12" s="635">
        <v>910.34068380212273</v>
      </c>
      <c r="AE12" s="635">
        <v>0</v>
      </c>
      <c r="AF12" s="636">
        <v>26813.530145721972</v>
      </c>
      <c r="AG12" s="414"/>
      <c r="AH12" s="544"/>
    </row>
    <row r="13" spans="1:34" ht="16.5">
      <c r="A13" s="544"/>
      <c r="B13" s="602" t="s">
        <v>1356</v>
      </c>
      <c r="C13" s="603" t="s">
        <v>1357</v>
      </c>
      <c r="D13" s="604"/>
      <c r="E13" s="604" t="s">
        <v>1347</v>
      </c>
      <c r="F13" s="605">
        <v>0</v>
      </c>
      <c r="G13" s="634">
        <v>0</v>
      </c>
      <c r="H13" s="635">
        <v>547871.17204101675</v>
      </c>
      <c r="I13" s="635">
        <v>0</v>
      </c>
      <c r="J13" s="635">
        <v>0</v>
      </c>
      <c r="K13" s="635">
        <v>338635.05222232401</v>
      </c>
      <c r="L13" s="635">
        <v>3907.4360019796854</v>
      </c>
      <c r="M13" s="635">
        <v>37273.671682450891</v>
      </c>
      <c r="N13" s="636">
        <v>927687.33194777125</v>
      </c>
      <c r="O13" s="544"/>
      <c r="P13" s="634">
        <v>19024.67787576485</v>
      </c>
      <c r="Q13" s="635">
        <v>278666.22770592978</v>
      </c>
      <c r="R13" s="635">
        <v>77632.069913432846</v>
      </c>
      <c r="S13" s="635">
        <v>550042.05878988327</v>
      </c>
      <c r="T13" s="636">
        <v>925365.03428501077</v>
      </c>
      <c r="U13" s="634">
        <v>110119.59031314636</v>
      </c>
      <c r="V13" s="635">
        <v>153454.48246967301</v>
      </c>
      <c r="W13" s="635">
        <v>600823.41647046467</v>
      </c>
      <c r="X13" s="635">
        <v>60967.54503172671</v>
      </c>
      <c r="Y13" s="635">
        <v>0</v>
      </c>
      <c r="Z13" s="636">
        <v>925365.03428501077</v>
      </c>
      <c r="AA13" s="634">
        <v>113051.68250829844</v>
      </c>
      <c r="AB13" s="635">
        <v>710550.11696540576</v>
      </c>
      <c r="AC13" s="635">
        <v>94432.514897236542</v>
      </c>
      <c r="AD13" s="635">
        <v>7330.7199140700923</v>
      </c>
      <c r="AE13" s="635">
        <v>0</v>
      </c>
      <c r="AF13" s="636">
        <v>925365.03428501077</v>
      </c>
      <c r="AG13" s="397"/>
      <c r="AH13" s="544"/>
    </row>
    <row r="14" spans="1:34" ht="17.25" thickBot="1">
      <c r="A14" s="544"/>
      <c r="B14" s="602" t="s">
        <v>1358</v>
      </c>
      <c r="C14" s="603" t="s">
        <v>1359</v>
      </c>
      <c r="D14" s="604"/>
      <c r="E14" s="604" t="s">
        <v>1347</v>
      </c>
      <c r="F14" s="605">
        <v>0</v>
      </c>
      <c r="G14" s="638">
        <v>4.7400324936517677</v>
      </c>
      <c r="H14" s="639">
        <v>551876.37911506044</v>
      </c>
      <c r="I14" s="639">
        <v>5842.841567979498</v>
      </c>
      <c r="J14" s="639">
        <v>1419.8248904494208</v>
      </c>
      <c r="K14" s="639">
        <v>349446.40043244034</v>
      </c>
      <c r="L14" s="639">
        <v>16251.695079528417</v>
      </c>
      <c r="M14" s="639">
        <v>57050.049271122421</v>
      </c>
      <c r="N14" s="636">
        <v>981891.93038907414</v>
      </c>
      <c r="O14" s="544"/>
      <c r="P14" s="638">
        <v>19633.962011565844</v>
      </c>
      <c r="Q14" s="639">
        <v>282195.81308456947</v>
      </c>
      <c r="R14" s="639">
        <v>102487.77957465145</v>
      </c>
      <c r="S14" s="639">
        <v>577574.37571828743</v>
      </c>
      <c r="T14" s="640">
        <v>981891.93038907414</v>
      </c>
      <c r="U14" s="638">
        <v>114636.20080352554</v>
      </c>
      <c r="V14" s="639">
        <v>170186.69483518123</v>
      </c>
      <c r="W14" s="639">
        <v>627792.90946705872</v>
      </c>
      <c r="X14" s="639">
        <v>69207.430846514617</v>
      </c>
      <c r="Y14" s="639">
        <v>68.69443679399744</v>
      </c>
      <c r="Z14" s="640">
        <v>981891.93038907414</v>
      </c>
      <c r="AA14" s="638">
        <v>113051.68250829844</v>
      </c>
      <c r="AB14" s="639">
        <v>732692.64182938472</v>
      </c>
      <c r="AC14" s="639">
        <v>122800.51619402098</v>
      </c>
      <c r="AD14" s="639">
        <v>10391.821267482184</v>
      </c>
      <c r="AE14" s="639">
        <v>2955.2685898878713</v>
      </c>
      <c r="AF14" s="640">
        <v>981891.93038907414</v>
      </c>
      <c r="AG14" s="405"/>
      <c r="AH14" s="544"/>
    </row>
    <row r="15" spans="1:34" ht="17.25" thickBot="1">
      <c r="A15" s="544"/>
      <c r="B15" s="641" t="s">
        <v>1360</v>
      </c>
      <c r="C15" s="642" t="s">
        <v>1361</v>
      </c>
      <c r="D15" s="643"/>
      <c r="E15" s="643" t="s">
        <v>1347</v>
      </c>
      <c r="F15" s="644">
        <v>0</v>
      </c>
      <c r="G15" s="645"/>
      <c r="H15" s="645"/>
      <c r="I15" s="645"/>
      <c r="J15" s="645"/>
      <c r="K15" s="645"/>
      <c r="L15" s="645"/>
      <c r="M15" s="645"/>
      <c r="N15" s="646">
        <v>26908.776401174891</v>
      </c>
      <c r="O15" s="544"/>
      <c r="P15" s="544"/>
      <c r="Q15" s="544"/>
      <c r="R15" s="544"/>
      <c r="S15" s="544"/>
      <c r="T15" s="544"/>
      <c r="U15" s="544"/>
      <c r="V15" s="544"/>
      <c r="W15" s="544"/>
      <c r="X15" s="544"/>
      <c r="Y15" s="544"/>
      <c r="Z15" s="544"/>
      <c r="AA15" s="544"/>
      <c r="AB15" s="544"/>
      <c r="AC15" s="544"/>
      <c r="AD15" s="544"/>
      <c r="AE15" s="544"/>
      <c r="AF15" s="544"/>
      <c r="AG15" s="544"/>
      <c r="AH15" s="544"/>
    </row>
    <row r="16" spans="1:34" ht="15.75" thickBot="1">
      <c r="A16" s="544"/>
      <c r="B16" s="544"/>
      <c r="C16" s="421"/>
      <c r="D16" s="421"/>
      <c r="E16" s="628"/>
      <c r="F16" s="544"/>
      <c r="G16" s="544"/>
      <c r="H16" s="544"/>
      <c r="I16" s="544"/>
      <c r="J16" s="544"/>
      <c r="K16" s="544"/>
      <c r="L16" s="544"/>
      <c r="M16" s="544"/>
      <c r="N16" s="544"/>
      <c r="O16" s="544"/>
      <c r="P16" s="544"/>
      <c r="Q16" s="544"/>
      <c r="R16" s="544"/>
      <c r="S16" s="544"/>
      <c r="T16" s="544"/>
      <c r="U16" s="544"/>
      <c r="V16" s="544"/>
      <c r="W16" s="544"/>
      <c r="X16" s="544"/>
      <c r="Y16" s="544"/>
      <c r="Z16" s="544"/>
      <c r="AA16" s="544"/>
      <c r="AB16" s="544"/>
      <c r="AC16" s="544"/>
      <c r="AD16" s="544"/>
      <c r="AE16" s="544"/>
      <c r="AF16" s="544"/>
      <c r="AG16" s="544"/>
      <c r="AH16" s="544"/>
    </row>
    <row r="17" spans="1:34" ht="15.75" thickBot="1">
      <c r="A17" s="544"/>
      <c r="B17" s="629" t="s">
        <v>41</v>
      </c>
      <c r="C17" s="630" t="s">
        <v>1362</v>
      </c>
      <c r="D17" s="421"/>
      <c r="E17" s="628"/>
      <c r="F17" s="544"/>
      <c r="G17" s="544"/>
      <c r="H17" s="544"/>
      <c r="I17" s="544"/>
      <c r="J17" s="544"/>
      <c r="K17" s="544"/>
      <c r="L17" s="544"/>
      <c r="M17" s="544"/>
      <c r="N17" s="544"/>
      <c r="O17" s="544"/>
      <c r="P17" s="544"/>
      <c r="Q17" s="544"/>
      <c r="R17" s="544"/>
      <c r="S17" s="544"/>
      <c r="T17" s="544"/>
      <c r="U17" s="544"/>
      <c r="V17" s="544"/>
      <c r="W17" s="544"/>
      <c r="X17" s="544"/>
      <c r="Y17" s="544"/>
      <c r="Z17" s="544"/>
      <c r="AA17" s="544"/>
      <c r="AB17" s="544"/>
      <c r="AC17" s="544"/>
      <c r="AD17" s="544"/>
      <c r="AE17" s="544"/>
      <c r="AF17" s="544"/>
      <c r="AG17" s="544"/>
      <c r="AH17" s="544"/>
    </row>
    <row r="18" spans="1:34" ht="15">
      <c r="A18" s="544"/>
      <c r="B18" s="564" t="s">
        <v>1363</v>
      </c>
      <c r="C18" s="289" t="s">
        <v>1364</v>
      </c>
      <c r="D18" s="290"/>
      <c r="E18" s="290" t="s">
        <v>568</v>
      </c>
      <c r="F18" s="291">
        <v>0</v>
      </c>
      <c r="G18" s="631">
        <v>2</v>
      </c>
      <c r="H18" s="632">
        <v>9</v>
      </c>
      <c r="I18" s="632">
        <v>41</v>
      </c>
      <c r="J18" s="632">
        <v>5</v>
      </c>
      <c r="K18" s="632">
        <v>0</v>
      </c>
      <c r="L18" s="632">
        <v>17</v>
      </c>
      <c r="M18" s="632">
        <v>1</v>
      </c>
      <c r="N18" s="633">
        <v>75</v>
      </c>
      <c r="O18" s="544"/>
      <c r="P18" s="631">
        <v>1</v>
      </c>
      <c r="Q18" s="632">
        <v>0</v>
      </c>
      <c r="R18" s="632">
        <v>0</v>
      </c>
      <c r="S18" s="632">
        <v>74</v>
      </c>
      <c r="T18" s="633">
        <v>75</v>
      </c>
      <c r="U18" s="631">
        <v>0</v>
      </c>
      <c r="V18" s="632">
        <v>1</v>
      </c>
      <c r="W18" s="632">
        <v>12</v>
      </c>
      <c r="X18" s="632">
        <v>54</v>
      </c>
      <c r="Y18" s="632">
        <v>8</v>
      </c>
      <c r="Z18" s="633">
        <v>75</v>
      </c>
      <c r="AA18" s="631">
        <v>0</v>
      </c>
      <c r="AB18" s="632">
        <v>0</v>
      </c>
      <c r="AC18" s="632">
        <v>10</v>
      </c>
      <c r="AD18" s="632">
        <v>11</v>
      </c>
      <c r="AE18" s="632">
        <v>54</v>
      </c>
      <c r="AF18" s="633">
        <v>75</v>
      </c>
      <c r="AG18" s="391"/>
      <c r="AH18" s="544"/>
    </row>
    <row r="19" spans="1:34" ht="15">
      <c r="A19" s="544"/>
      <c r="B19" s="602" t="s">
        <v>1365</v>
      </c>
      <c r="C19" s="603" t="s">
        <v>1366</v>
      </c>
      <c r="D19" s="604"/>
      <c r="E19" s="604" t="s">
        <v>568</v>
      </c>
      <c r="F19" s="605">
        <v>0</v>
      </c>
      <c r="G19" s="634">
        <v>0</v>
      </c>
      <c r="H19" s="635">
        <v>4</v>
      </c>
      <c r="I19" s="635">
        <v>20</v>
      </c>
      <c r="J19" s="635">
        <v>1</v>
      </c>
      <c r="K19" s="635">
        <v>0</v>
      </c>
      <c r="L19" s="635">
        <v>18</v>
      </c>
      <c r="M19" s="635">
        <v>3</v>
      </c>
      <c r="N19" s="636">
        <v>46</v>
      </c>
      <c r="O19" s="544"/>
      <c r="P19" s="634">
        <v>0</v>
      </c>
      <c r="Q19" s="635">
        <v>0</v>
      </c>
      <c r="R19" s="635">
        <v>0</v>
      </c>
      <c r="S19" s="635">
        <v>46</v>
      </c>
      <c r="T19" s="636">
        <v>46</v>
      </c>
      <c r="U19" s="634">
        <v>0</v>
      </c>
      <c r="V19" s="635">
        <v>2</v>
      </c>
      <c r="W19" s="635">
        <v>10</v>
      </c>
      <c r="X19" s="635">
        <v>32</v>
      </c>
      <c r="Y19" s="635">
        <v>2</v>
      </c>
      <c r="Z19" s="636">
        <v>46</v>
      </c>
      <c r="AA19" s="634">
        <v>0</v>
      </c>
      <c r="AB19" s="635">
        <v>2</v>
      </c>
      <c r="AC19" s="635">
        <v>14</v>
      </c>
      <c r="AD19" s="635">
        <v>6</v>
      </c>
      <c r="AE19" s="635">
        <v>24</v>
      </c>
      <c r="AF19" s="636">
        <v>46</v>
      </c>
      <c r="AG19" s="414"/>
      <c r="AH19" s="544"/>
    </row>
    <row r="20" spans="1:34" ht="15">
      <c r="A20" s="544"/>
      <c r="B20" s="602" t="s">
        <v>1367</v>
      </c>
      <c r="C20" s="603" t="s">
        <v>1368</v>
      </c>
      <c r="D20" s="604"/>
      <c r="E20" s="604" t="s">
        <v>568</v>
      </c>
      <c r="F20" s="605">
        <v>0</v>
      </c>
      <c r="G20" s="634">
        <v>0</v>
      </c>
      <c r="H20" s="635">
        <v>5</v>
      </c>
      <c r="I20" s="635">
        <v>30</v>
      </c>
      <c r="J20" s="635">
        <v>4</v>
      </c>
      <c r="K20" s="635">
        <v>0</v>
      </c>
      <c r="L20" s="635">
        <v>33</v>
      </c>
      <c r="M20" s="635">
        <v>6</v>
      </c>
      <c r="N20" s="636">
        <v>78</v>
      </c>
      <c r="O20" s="544"/>
      <c r="P20" s="634">
        <v>0</v>
      </c>
      <c r="Q20" s="635">
        <v>2</v>
      </c>
      <c r="R20" s="635">
        <v>1</v>
      </c>
      <c r="S20" s="635">
        <v>75</v>
      </c>
      <c r="T20" s="636">
        <v>78</v>
      </c>
      <c r="U20" s="634">
        <v>0</v>
      </c>
      <c r="V20" s="635">
        <v>10</v>
      </c>
      <c r="W20" s="635">
        <v>24</v>
      </c>
      <c r="X20" s="635">
        <v>44</v>
      </c>
      <c r="Y20" s="635">
        <v>0</v>
      </c>
      <c r="Z20" s="636">
        <v>78</v>
      </c>
      <c r="AA20" s="634">
        <v>0</v>
      </c>
      <c r="AB20" s="635">
        <v>7</v>
      </c>
      <c r="AC20" s="635">
        <v>33</v>
      </c>
      <c r="AD20" s="635">
        <v>15</v>
      </c>
      <c r="AE20" s="635">
        <v>23</v>
      </c>
      <c r="AF20" s="636">
        <v>78</v>
      </c>
      <c r="AG20" s="414"/>
      <c r="AH20" s="544"/>
    </row>
    <row r="21" spans="1:34" ht="15">
      <c r="A21" s="544"/>
      <c r="B21" s="602" t="s">
        <v>1369</v>
      </c>
      <c r="C21" s="603" t="s">
        <v>1370</v>
      </c>
      <c r="D21" s="604"/>
      <c r="E21" s="604" t="s">
        <v>568</v>
      </c>
      <c r="F21" s="605">
        <v>0</v>
      </c>
      <c r="G21" s="634">
        <v>0</v>
      </c>
      <c r="H21" s="635">
        <v>11</v>
      </c>
      <c r="I21" s="635">
        <v>12</v>
      </c>
      <c r="J21" s="635">
        <v>4</v>
      </c>
      <c r="K21" s="635">
        <v>3</v>
      </c>
      <c r="L21" s="635">
        <v>29</v>
      </c>
      <c r="M21" s="635">
        <v>18</v>
      </c>
      <c r="N21" s="636">
        <v>77</v>
      </c>
      <c r="O21" s="544"/>
      <c r="P21" s="634">
        <v>1</v>
      </c>
      <c r="Q21" s="635">
        <v>5</v>
      </c>
      <c r="R21" s="635">
        <v>3</v>
      </c>
      <c r="S21" s="635">
        <v>68</v>
      </c>
      <c r="T21" s="636">
        <v>77</v>
      </c>
      <c r="U21" s="634">
        <v>4</v>
      </c>
      <c r="V21" s="635">
        <v>14</v>
      </c>
      <c r="W21" s="635">
        <v>44</v>
      </c>
      <c r="X21" s="635">
        <v>15</v>
      </c>
      <c r="Y21" s="635">
        <v>0</v>
      </c>
      <c r="Z21" s="636">
        <v>77</v>
      </c>
      <c r="AA21" s="634">
        <v>0</v>
      </c>
      <c r="AB21" s="635">
        <v>29</v>
      </c>
      <c r="AC21" s="635">
        <v>39</v>
      </c>
      <c r="AD21" s="635">
        <v>4</v>
      </c>
      <c r="AE21" s="635">
        <v>5</v>
      </c>
      <c r="AF21" s="636">
        <v>77</v>
      </c>
      <c r="AG21" s="414"/>
      <c r="AH21" s="544"/>
    </row>
    <row r="22" spans="1:34" ht="15">
      <c r="A22" s="544"/>
      <c r="B22" s="602" t="s">
        <v>1371</v>
      </c>
      <c r="C22" s="54" t="s">
        <v>1372</v>
      </c>
      <c r="D22" s="637"/>
      <c r="E22" s="637" t="s">
        <v>568</v>
      </c>
      <c r="F22" s="55">
        <v>0</v>
      </c>
      <c r="G22" s="634">
        <v>0</v>
      </c>
      <c r="H22" s="635">
        <v>0</v>
      </c>
      <c r="I22" s="635">
        <v>0</v>
      </c>
      <c r="J22" s="635">
        <v>0</v>
      </c>
      <c r="K22" s="635">
        <v>9</v>
      </c>
      <c r="L22" s="635">
        <v>2</v>
      </c>
      <c r="M22" s="635">
        <v>14</v>
      </c>
      <c r="N22" s="636">
        <v>25</v>
      </c>
      <c r="O22" s="544"/>
      <c r="P22" s="634">
        <v>0</v>
      </c>
      <c r="Q22" s="635">
        <v>2</v>
      </c>
      <c r="R22" s="635">
        <v>23</v>
      </c>
      <c r="S22" s="635">
        <v>2</v>
      </c>
      <c r="T22" s="636">
        <v>27</v>
      </c>
      <c r="U22" s="634">
        <v>3</v>
      </c>
      <c r="V22" s="635">
        <v>11</v>
      </c>
      <c r="W22" s="635">
        <v>12</v>
      </c>
      <c r="X22" s="635">
        <v>1</v>
      </c>
      <c r="Y22" s="635">
        <v>0</v>
      </c>
      <c r="Z22" s="636">
        <v>27</v>
      </c>
      <c r="AA22" s="634">
        <v>0</v>
      </c>
      <c r="AB22" s="635">
        <v>12</v>
      </c>
      <c r="AC22" s="635">
        <v>14</v>
      </c>
      <c r="AD22" s="635">
        <v>1</v>
      </c>
      <c r="AE22" s="635">
        <v>0</v>
      </c>
      <c r="AF22" s="636">
        <v>27</v>
      </c>
      <c r="AG22" s="414"/>
      <c r="AH22" s="544"/>
    </row>
    <row r="23" spans="1:34" ht="15">
      <c r="A23" s="544"/>
      <c r="B23" s="602" t="s">
        <v>1373</v>
      </c>
      <c r="C23" s="603" t="s">
        <v>1374</v>
      </c>
      <c r="D23" s="604"/>
      <c r="E23" s="604" t="s">
        <v>568</v>
      </c>
      <c r="F23" s="605">
        <v>0</v>
      </c>
      <c r="G23" s="634">
        <v>0</v>
      </c>
      <c r="H23" s="635">
        <v>5</v>
      </c>
      <c r="I23" s="635">
        <v>0</v>
      </c>
      <c r="J23" s="635">
        <v>0</v>
      </c>
      <c r="K23" s="635">
        <v>35</v>
      </c>
      <c r="L23" s="635">
        <v>2</v>
      </c>
      <c r="M23" s="635">
        <v>11</v>
      </c>
      <c r="N23" s="636">
        <v>53</v>
      </c>
      <c r="O23" s="544"/>
      <c r="P23" s="634">
        <v>3</v>
      </c>
      <c r="Q23" s="635">
        <v>19</v>
      </c>
      <c r="R23" s="635">
        <v>25</v>
      </c>
      <c r="S23" s="635">
        <v>6</v>
      </c>
      <c r="T23" s="636">
        <v>53</v>
      </c>
      <c r="U23" s="634">
        <v>6</v>
      </c>
      <c r="V23" s="635">
        <v>24</v>
      </c>
      <c r="W23" s="635">
        <v>19</v>
      </c>
      <c r="X23" s="635">
        <v>4</v>
      </c>
      <c r="Y23" s="635">
        <v>0</v>
      </c>
      <c r="Z23" s="636">
        <v>53</v>
      </c>
      <c r="AA23" s="634">
        <v>5</v>
      </c>
      <c r="AB23" s="635">
        <v>32</v>
      </c>
      <c r="AC23" s="635">
        <v>15</v>
      </c>
      <c r="AD23" s="635">
        <v>1</v>
      </c>
      <c r="AE23" s="635">
        <v>0</v>
      </c>
      <c r="AF23" s="636">
        <v>53</v>
      </c>
      <c r="AG23" s="397"/>
      <c r="AH23" s="544"/>
    </row>
    <row r="24" spans="1:34" ht="15.75" thickBot="1">
      <c r="A24" s="544"/>
      <c r="B24" s="641" t="s">
        <v>1375</v>
      </c>
      <c r="C24" s="642" t="s">
        <v>1376</v>
      </c>
      <c r="D24" s="643"/>
      <c r="E24" s="643" t="s">
        <v>568</v>
      </c>
      <c r="F24" s="644">
        <v>0</v>
      </c>
      <c r="G24" s="638">
        <v>2</v>
      </c>
      <c r="H24" s="639">
        <v>34</v>
      </c>
      <c r="I24" s="639">
        <v>103</v>
      </c>
      <c r="J24" s="639">
        <v>14</v>
      </c>
      <c r="K24" s="639">
        <v>47</v>
      </c>
      <c r="L24" s="639">
        <v>101</v>
      </c>
      <c r="M24" s="639">
        <v>53</v>
      </c>
      <c r="N24" s="647">
        <v>354</v>
      </c>
      <c r="O24" s="544"/>
      <c r="P24" s="638">
        <v>5</v>
      </c>
      <c r="Q24" s="639">
        <v>28</v>
      </c>
      <c r="R24" s="639">
        <v>52</v>
      </c>
      <c r="S24" s="639">
        <v>271</v>
      </c>
      <c r="T24" s="640">
        <v>356</v>
      </c>
      <c r="U24" s="638">
        <v>13</v>
      </c>
      <c r="V24" s="639">
        <v>62</v>
      </c>
      <c r="W24" s="639">
        <v>121</v>
      </c>
      <c r="X24" s="639">
        <v>150</v>
      </c>
      <c r="Y24" s="639">
        <v>10</v>
      </c>
      <c r="Z24" s="640">
        <v>356</v>
      </c>
      <c r="AA24" s="638">
        <v>5</v>
      </c>
      <c r="AB24" s="639">
        <v>82</v>
      </c>
      <c r="AC24" s="639">
        <v>125</v>
      </c>
      <c r="AD24" s="639">
        <v>38</v>
      </c>
      <c r="AE24" s="639">
        <v>106</v>
      </c>
      <c r="AF24" s="640">
        <v>356</v>
      </c>
      <c r="AG24" s="405"/>
      <c r="AH24" s="544"/>
    </row>
    <row r="25" spans="1:34" ht="15">
      <c r="A25" s="544"/>
      <c r="B25" s="626"/>
      <c r="C25" s="421"/>
      <c r="D25" s="421"/>
      <c r="E25" s="628"/>
      <c r="F25" s="544"/>
      <c r="G25" s="544"/>
      <c r="H25" s="544"/>
      <c r="I25" s="544"/>
      <c r="J25" s="544"/>
      <c r="K25" s="544"/>
      <c r="L25" s="544"/>
      <c r="M25" s="544"/>
      <c r="N25" s="544"/>
      <c r="O25" s="544"/>
      <c r="P25" s="544"/>
      <c r="Q25" s="544"/>
      <c r="R25" s="544"/>
      <c r="S25" s="544"/>
      <c r="T25" s="544"/>
      <c r="U25" s="544"/>
      <c r="V25" s="544"/>
      <c r="W25" s="544"/>
      <c r="X25" s="544"/>
      <c r="Y25" s="544"/>
      <c r="Z25" s="544"/>
      <c r="AA25" s="544"/>
      <c r="AB25" s="544"/>
      <c r="AC25" s="544"/>
      <c r="AD25" s="544"/>
      <c r="AE25" s="544"/>
      <c r="AF25" s="544"/>
      <c r="AG25" s="544"/>
      <c r="AH25" s="544"/>
    </row>
    <row r="26" spans="1:34" ht="15.75" hidden="1" thickBot="1">
      <c r="A26" s="544"/>
      <c r="B26" s="1136" t="s">
        <v>1</v>
      </c>
      <c r="C26" s="1137"/>
      <c r="D26" s="9" t="s">
        <v>1377</v>
      </c>
      <c r="E26" s="9" t="s">
        <v>361</v>
      </c>
      <c r="F26" s="10" t="s">
        <v>4</v>
      </c>
      <c r="G26" s="648" t="s">
        <v>539</v>
      </c>
      <c r="H26" s="544"/>
      <c r="I26" s="544"/>
      <c r="J26" s="544"/>
      <c r="K26" s="544"/>
      <c r="L26" s="544"/>
      <c r="M26" s="544"/>
      <c r="N26" s="544"/>
      <c r="O26" s="544"/>
      <c r="P26" s="544"/>
      <c r="Q26" s="544"/>
      <c r="R26" s="544"/>
      <c r="S26" s="544"/>
      <c r="T26" s="544"/>
      <c r="U26" s="544"/>
      <c r="V26" s="544"/>
      <c r="W26" s="544"/>
      <c r="X26" s="544"/>
      <c r="Y26" s="544"/>
      <c r="Z26" s="544"/>
      <c r="AA26" s="544"/>
      <c r="AB26" s="544"/>
      <c r="AC26" s="544"/>
      <c r="AD26" s="544"/>
      <c r="AE26" s="544"/>
      <c r="AF26" s="544"/>
      <c r="AG26" s="544"/>
      <c r="AH26" s="544"/>
    </row>
    <row r="27" spans="1:34" ht="15.75" thickBot="1">
      <c r="A27" s="544"/>
      <c r="B27" s="626"/>
      <c r="C27" s="421"/>
      <c r="D27" s="421"/>
      <c r="E27" s="628"/>
      <c r="F27" s="544"/>
      <c r="G27" s="649"/>
      <c r="H27" s="544"/>
      <c r="I27" s="544"/>
      <c r="J27" s="544"/>
      <c r="K27" s="544"/>
      <c r="L27" s="544"/>
      <c r="M27" s="544"/>
      <c r="N27" s="544"/>
      <c r="O27" s="544"/>
      <c r="P27" s="544"/>
      <c r="Q27" s="544"/>
      <c r="R27" s="544"/>
      <c r="S27" s="544"/>
      <c r="T27" s="544"/>
      <c r="U27" s="544"/>
      <c r="V27" s="544"/>
      <c r="W27" s="544"/>
      <c r="X27" s="544"/>
      <c r="Y27" s="544"/>
      <c r="Z27" s="544"/>
      <c r="AA27" s="544"/>
      <c r="AB27" s="544"/>
      <c r="AC27" s="544"/>
      <c r="AD27" s="544"/>
      <c r="AE27" s="544"/>
      <c r="AF27" s="544"/>
      <c r="AG27" s="544"/>
      <c r="AH27" s="544"/>
    </row>
    <row r="28" spans="1:34" ht="15.75" thickBot="1">
      <c r="A28" s="544"/>
      <c r="B28" s="629" t="s">
        <v>62</v>
      </c>
      <c r="C28" s="630" t="s">
        <v>1378</v>
      </c>
      <c r="D28" s="421"/>
      <c r="E28" s="628"/>
      <c r="F28" s="544"/>
      <c r="G28" s="649"/>
      <c r="H28" s="544"/>
      <c r="I28" s="544"/>
      <c r="J28" s="544"/>
      <c r="K28" s="544"/>
      <c r="L28" s="544"/>
      <c r="M28" s="544"/>
      <c r="N28" s="544"/>
      <c r="O28" s="544"/>
      <c r="P28" s="544"/>
      <c r="Q28" s="544"/>
      <c r="R28" s="544"/>
      <c r="S28" s="544"/>
      <c r="T28" s="544"/>
      <c r="U28" s="544"/>
      <c r="V28" s="544"/>
      <c r="W28" s="544"/>
      <c r="X28" s="544"/>
      <c r="Y28" s="544"/>
      <c r="Z28" s="544"/>
      <c r="AA28" s="544"/>
      <c r="AB28" s="544"/>
      <c r="AC28" s="544"/>
      <c r="AD28" s="544"/>
      <c r="AE28" s="544"/>
      <c r="AF28" s="544"/>
      <c r="AG28" s="544"/>
      <c r="AH28" s="544"/>
    </row>
    <row r="29" spans="1:34" ht="15">
      <c r="A29" s="544"/>
      <c r="B29" s="564" t="s">
        <v>1379</v>
      </c>
      <c r="C29" s="289" t="s">
        <v>1380</v>
      </c>
      <c r="D29" s="290"/>
      <c r="E29" s="290" t="s">
        <v>464</v>
      </c>
      <c r="F29" s="291">
        <v>3</v>
      </c>
      <c r="G29" s="650">
        <v>15791.192534761001</v>
      </c>
      <c r="H29" s="544"/>
      <c r="I29" s="544"/>
      <c r="J29" s="544"/>
      <c r="K29" s="544"/>
      <c r="L29" s="544"/>
      <c r="M29" s="544"/>
      <c r="N29" s="544"/>
      <c r="O29" s="544"/>
      <c r="P29" s="544"/>
      <c r="Q29" s="544"/>
      <c r="R29" s="544"/>
      <c r="S29" s="544"/>
      <c r="T29" s="544"/>
      <c r="U29" s="544"/>
      <c r="V29" s="544"/>
      <c r="W29" s="544"/>
      <c r="X29" s="544"/>
      <c r="Y29" s="544"/>
      <c r="Z29" s="544"/>
      <c r="AA29" s="544"/>
      <c r="AB29" s="544"/>
      <c r="AC29" s="544"/>
      <c r="AD29" s="544"/>
      <c r="AE29" s="544"/>
      <c r="AF29" s="544"/>
      <c r="AG29" s="391"/>
      <c r="AH29" s="544"/>
    </row>
    <row r="30" spans="1:34" ht="25.5">
      <c r="A30" s="544"/>
      <c r="B30" s="602" t="s">
        <v>1381</v>
      </c>
      <c r="C30" s="603" t="s">
        <v>1382</v>
      </c>
      <c r="D30" s="604"/>
      <c r="E30" s="604" t="s">
        <v>1037</v>
      </c>
      <c r="F30" s="605">
        <v>3</v>
      </c>
      <c r="G30" s="651">
        <v>0</v>
      </c>
      <c r="H30" s="544"/>
      <c r="I30" s="544"/>
      <c r="J30" s="544"/>
      <c r="K30" s="544"/>
      <c r="L30" s="544"/>
      <c r="M30" s="544"/>
      <c r="N30" s="544"/>
      <c r="O30" s="544"/>
      <c r="P30" s="544"/>
      <c r="Q30" s="544"/>
      <c r="R30" s="544"/>
      <c r="S30" s="544"/>
      <c r="T30" s="544"/>
      <c r="U30" s="544"/>
      <c r="V30" s="544"/>
      <c r="W30" s="544"/>
      <c r="X30" s="544"/>
      <c r="Y30" s="544"/>
      <c r="Z30" s="544"/>
      <c r="AA30" s="544"/>
      <c r="AB30" s="544"/>
      <c r="AC30" s="544"/>
      <c r="AD30" s="544"/>
      <c r="AE30" s="544"/>
      <c r="AF30" s="544"/>
      <c r="AG30" s="414" t="s">
        <v>1947</v>
      </c>
      <c r="AH30" s="544"/>
    </row>
    <row r="31" spans="1:34" ht="178.5">
      <c r="A31" s="544"/>
      <c r="B31" s="602" t="s">
        <v>1383</v>
      </c>
      <c r="C31" s="603" t="s">
        <v>1384</v>
      </c>
      <c r="D31" s="604"/>
      <c r="E31" s="604" t="s">
        <v>1037</v>
      </c>
      <c r="F31" s="605">
        <v>3</v>
      </c>
      <c r="G31" s="651">
        <v>32.226678984226197</v>
      </c>
      <c r="H31" s="544"/>
      <c r="I31" s="544"/>
      <c r="J31" s="544"/>
      <c r="K31" s="544"/>
      <c r="L31" s="544"/>
      <c r="M31" s="544"/>
      <c r="N31" s="544"/>
      <c r="O31" s="544"/>
      <c r="P31" s="544"/>
      <c r="Q31" s="544"/>
      <c r="R31" s="544"/>
      <c r="S31" s="544"/>
      <c r="T31" s="544"/>
      <c r="U31" s="544"/>
      <c r="V31" s="544"/>
      <c r="W31" s="544"/>
      <c r="X31" s="544"/>
      <c r="Y31" s="544"/>
      <c r="Z31" s="544"/>
      <c r="AA31" s="544"/>
      <c r="AB31" s="544"/>
      <c r="AC31" s="544"/>
      <c r="AD31" s="544"/>
      <c r="AE31" s="544"/>
      <c r="AF31" s="544"/>
      <c r="AG31" s="414" t="s">
        <v>1948</v>
      </c>
      <c r="AH31" s="544"/>
    </row>
    <row r="32" spans="1:34" ht="63.75">
      <c r="A32" s="544"/>
      <c r="B32" s="602" t="s">
        <v>1385</v>
      </c>
      <c r="C32" s="603" t="s">
        <v>1386</v>
      </c>
      <c r="D32" s="604"/>
      <c r="E32" s="604" t="s">
        <v>1037</v>
      </c>
      <c r="F32" s="605">
        <v>3</v>
      </c>
      <c r="G32" s="651">
        <v>0.45017605780644365</v>
      </c>
      <c r="H32" s="544"/>
      <c r="I32" s="544"/>
      <c r="J32" s="544"/>
      <c r="K32" s="544"/>
      <c r="L32" s="544"/>
      <c r="M32" s="544"/>
      <c r="N32" s="544"/>
      <c r="O32" s="544"/>
      <c r="P32" s="544"/>
      <c r="Q32" s="544"/>
      <c r="R32" s="544"/>
      <c r="S32" s="544"/>
      <c r="T32" s="544"/>
      <c r="U32" s="544"/>
      <c r="V32" s="544"/>
      <c r="W32" s="544"/>
      <c r="X32" s="544"/>
      <c r="Y32" s="544"/>
      <c r="Z32" s="544"/>
      <c r="AA32" s="544"/>
      <c r="AB32" s="544"/>
      <c r="AC32" s="544"/>
      <c r="AD32" s="544"/>
      <c r="AE32" s="544"/>
      <c r="AF32" s="544"/>
      <c r="AG32" s="414" t="s">
        <v>1949</v>
      </c>
      <c r="AH32" s="544"/>
    </row>
    <row r="33" spans="1:34" ht="25.5">
      <c r="A33" s="544"/>
      <c r="B33" s="602" t="s">
        <v>1387</v>
      </c>
      <c r="C33" s="54" t="s">
        <v>1388</v>
      </c>
      <c r="D33" s="637"/>
      <c r="E33" s="637" t="s">
        <v>1037</v>
      </c>
      <c r="F33" s="55">
        <v>3</v>
      </c>
      <c r="G33" s="651">
        <v>0</v>
      </c>
      <c r="H33" s="544"/>
      <c r="I33" s="544"/>
      <c r="J33" s="544"/>
      <c r="K33" s="544"/>
      <c r="L33" s="544"/>
      <c r="M33" s="544"/>
      <c r="N33" s="544"/>
      <c r="O33" s="544"/>
      <c r="P33" s="544"/>
      <c r="Q33" s="544"/>
      <c r="R33" s="544"/>
      <c r="S33" s="544"/>
      <c r="T33" s="544"/>
      <c r="U33" s="544"/>
      <c r="V33" s="544"/>
      <c r="W33" s="544"/>
      <c r="X33" s="544"/>
      <c r="Y33" s="544"/>
      <c r="Z33" s="544"/>
      <c r="AA33" s="544"/>
      <c r="AB33" s="544"/>
      <c r="AC33" s="544"/>
      <c r="AD33" s="544"/>
      <c r="AE33" s="544"/>
      <c r="AF33" s="544"/>
      <c r="AG33" s="414" t="s">
        <v>1950</v>
      </c>
      <c r="AH33" s="544"/>
    </row>
    <row r="34" spans="1:34" ht="25.5">
      <c r="A34" s="544"/>
      <c r="B34" s="602" t="s">
        <v>1389</v>
      </c>
      <c r="C34" s="603" t="s">
        <v>1390</v>
      </c>
      <c r="D34" s="604"/>
      <c r="E34" s="604" t="s">
        <v>1037</v>
      </c>
      <c r="F34" s="605">
        <v>3</v>
      </c>
      <c r="G34" s="651">
        <v>0</v>
      </c>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414" t="s">
        <v>1950</v>
      </c>
      <c r="AH34" s="544"/>
    </row>
    <row r="35" spans="1:34" ht="25.5">
      <c r="A35" s="544"/>
      <c r="B35" s="602" t="s">
        <v>1391</v>
      </c>
      <c r="C35" s="603" t="s">
        <v>1392</v>
      </c>
      <c r="D35" s="604"/>
      <c r="E35" s="604" t="s">
        <v>1037</v>
      </c>
      <c r="F35" s="605">
        <v>3</v>
      </c>
      <c r="G35" s="651">
        <v>0</v>
      </c>
      <c r="H35" s="544"/>
      <c r="I35" s="544"/>
      <c r="J35" s="544"/>
      <c r="K35" s="544"/>
      <c r="L35" s="544"/>
      <c r="M35" s="544"/>
      <c r="N35" s="544"/>
      <c r="O35" s="544"/>
      <c r="P35" s="544"/>
      <c r="Q35" s="544"/>
      <c r="R35" s="544"/>
      <c r="S35" s="544"/>
      <c r="T35" s="544"/>
      <c r="U35" s="544"/>
      <c r="V35" s="544"/>
      <c r="W35" s="544"/>
      <c r="X35" s="544"/>
      <c r="Y35" s="544"/>
      <c r="Z35" s="544"/>
      <c r="AA35" s="544"/>
      <c r="AB35" s="544"/>
      <c r="AC35" s="544"/>
      <c r="AD35" s="544"/>
      <c r="AE35" s="544"/>
      <c r="AF35" s="544"/>
      <c r="AG35" s="414" t="s">
        <v>1950</v>
      </c>
      <c r="AH35" s="544"/>
    </row>
    <row r="36" spans="1:34" ht="63.75">
      <c r="A36" s="544"/>
      <c r="B36" s="602" t="s">
        <v>1393</v>
      </c>
      <c r="C36" s="603" t="s">
        <v>1394</v>
      </c>
      <c r="D36" s="604"/>
      <c r="E36" s="604" t="s">
        <v>1037</v>
      </c>
      <c r="F36" s="605">
        <v>3</v>
      </c>
      <c r="G36" s="651">
        <v>457.8357922195791</v>
      </c>
      <c r="H36" s="544"/>
      <c r="I36" s="544"/>
      <c r="J36" s="544"/>
      <c r="K36" s="544"/>
      <c r="L36" s="544"/>
      <c r="M36" s="544"/>
      <c r="N36" s="544"/>
      <c r="O36" s="544"/>
      <c r="P36" s="544"/>
      <c r="Q36" s="544"/>
      <c r="R36" s="544"/>
      <c r="S36" s="544"/>
      <c r="T36" s="544"/>
      <c r="U36" s="544"/>
      <c r="V36" s="544"/>
      <c r="W36" s="544"/>
      <c r="X36" s="544"/>
      <c r="Y36" s="544"/>
      <c r="Z36" s="544"/>
      <c r="AA36" s="544"/>
      <c r="AB36" s="544"/>
      <c r="AC36" s="544"/>
      <c r="AD36" s="544"/>
      <c r="AE36" s="544"/>
      <c r="AF36" s="544"/>
      <c r="AG36" s="397" t="s">
        <v>1951</v>
      </c>
      <c r="AH36" s="544"/>
    </row>
    <row r="37" spans="1:34" ht="25.5">
      <c r="A37" s="544"/>
      <c r="B37" s="602" t="s">
        <v>1395</v>
      </c>
      <c r="C37" s="603" t="s">
        <v>1396</v>
      </c>
      <c r="D37" s="604"/>
      <c r="E37" s="604" t="s">
        <v>1037</v>
      </c>
      <c r="F37" s="605">
        <v>3</v>
      </c>
      <c r="G37" s="651">
        <v>0</v>
      </c>
      <c r="H37" s="544"/>
      <c r="I37" s="544"/>
      <c r="J37" s="544"/>
      <c r="K37" s="544"/>
      <c r="L37" s="544"/>
      <c r="M37" s="544"/>
      <c r="N37" s="544"/>
      <c r="O37" s="544"/>
      <c r="P37" s="544"/>
      <c r="Q37" s="544"/>
      <c r="R37" s="544"/>
      <c r="S37" s="544"/>
      <c r="T37" s="544"/>
      <c r="U37" s="544"/>
      <c r="V37" s="544"/>
      <c r="W37" s="544"/>
      <c r="X37" s="544"/>
      <c r="Y37" s="544"/>
      <c r="Z37" s="544"/>
      <c r="AA37" s="544"/>
      <c r="AB37" s="544"/>
      <c r="AC37" s="544"/>
      <c r="AD37" s="544"/>
      <c r="AE37" s="544"/>
      <c r="AF37" s="544"/>
      <c r="AG37" s="397" t="s">
        <v>1950</v>
      </c>
      <c r="AH37" s="544"/>
    </row>
    <row r="38" spans="1:34" ht="15.75" thickBot="1">
      <c r="A38" s="544"/>
      <c r="B38" s="641" t="s">
        <v>1397</v>
      </c>
      <c r="C38" s="642" t="s">
        <v>1398</v>
      </c>
      <c r="D38" s="643"/>
      <c r="E38" s="643" t="s">
        <v>1037</v>
      </c>
      <c r="F38" s="644">
        <v>3</v>
      </c>
      <c r="G38" s="652">
        <v>128.048</v>
      </c>
      <c r="H38" s="544"/>
      <c r="I38" s="544"/>
      <c r="J38" s="544"/>
      <c r="K38" s="544"/>
      <c r="L38" s="544"/>
      <c r="M38" s="544"/>
      <c r="N38" s="544"/>
      <c r="O38" s="544"/>
      <c r="P38" s="544"/>
      <c r="Q38" s="544"/>
      <c r="R38" s="544"/>
      <c r="S38" s="544"/>
      <c r="T38" s="544"/>
      <c r="U38" s="544"/>
      <c r="V38" s="544"/>
      <c r="W38" s="544"/>
      <c r="X38" s="544"/>
      <c r="Y38" s="544"/>
      <c r="Z38" s="544"/>
      <c r="AA38" s="544"/>
      <c r="AB38" s="544"/>
      <c r="AC38" s="544"/>
      <c r="AD38" s="544"/>
      <c r="AE38" s="544"/>
      <c r="AF38" s="544"/>
      <c r="AG38" s="405"/>
      <c r="AH38" s="544"/>
    </row>
    <row r="39" spans="1:34" ht="15">
      <c r="A39" s="544"/>
      <c r="B39" s="544"/>
      <c r="C39" s="544"/>
      <c r="D39" s="551"/>
      <c r="E39" s="544"/>
      <c r="F39" s="421"/>
      <c r="G39" s="421"/>
      <c r="H39" s="544"/>
      <c r="I39" s="544"/>
      <c r="J39" s="544"/>
      <c r="K39" s="544"/>
      <c r="L39" s="544"/>
      <c r="M39" s="544"/>
      <c r="N39" s="544"/>
      <c r="O39" s="544"/>
      <c r="P39" s="544"/>
      <c r="Q39" s="544"/>
      <c r="R39" s="544"/>
      <c r="S39" s="544"/>
      <c r="T39" s="544"/>
      <c r="U39" s="544"/>
      <c r="V39" s="544"/>
      <c r="W39" s="544"/>
      <c r="X39" s="544"/>
      <c r="Y39" s="544"/>
      <c r="Z39" s="544"/>
      <c r="AA39" s="544"/>
      <c r="AB39" s="544"/>
      <c r="AC39" s="544"/>
      <c r="AD39" s="544"/>
      <c r="AE39" s="544"/>
      <c r="AF39" s="544"/>
      <c r="AG39" s="544"/>
      <c r="AH39" s="544"/>
    </row>
    <row r="40" spans="1:34" ht="15.75">
      <c r="A40" s="281"/>
      <c r="B40" s="653" t="s">
        <v>79</v>
      </c>
      <c r="C40" s="69"/>
      <c r="D40" s="281"/>
      <c r="E40" s="281"/>
      <c r="F40" s="281"/>
      <c r="G40" s="281"/>
      <c r="H40" s="281"/>
      <c r="I40" s="281"/>
      <c r="J40" s="281"/>
      <c r="K40" s="281"/>
      <c r="L40" s="281"/>
      <c r="M40" s="281"/>
      <c r="N40" s="281"/>
    </row>
    <row r="41" spans="1:34" ht="15.75">
      <c r="A41" s="281"/>
      <c r="B41" s="203"/>
      <c r="C41" s="261"/>
      <c r="D41" s="281"/>
      <c r="E41" s="281"/>
      <c r="F41" s="281"/>
      <c r="G41" s="281"/>
      <c r="H41" s="281"/>
      <c r="I41" s="281"/>
      <c r="J41" s="281"/>
      <c r="K41" s="281"/>
      <c r="L41" s="281"/>
      <c r="M41" s="281"/>
      <c r="N41" s="281"/>
    </row>
    <row r="42" spans="1:34" ht="15.75">
      <c r="A42" s="281"/>
      <c r="B42" s="130"/>
      <c r="C42" s="654" t="s">
        <v>80</v>
      </c>
      <c r="D42" s="281"/>
      <c r="E42" s="281"/>
      <c r="F42" s="281"/>
      <c r="G42" s="1138"/>
      <c r="H42" s="1139"/>
      <c r="I42" s="1139"/>
      <c r="J42" s="1139"/>
      <c r="K42" s="1139"/>
      <c r="L42" s="1139"/>
      <c r="M42" s="1139"/>
      <c r="N42" s="1139"/>
    </row>
    <row r="43" spans="1:34" ht="15.75">
      <c r="A43" s="281"/>
      <c r="B43" s="128"/>
      <c r="C43" s="129"/>
      <c r="D43" s="281"/>
      <c r="E43" s="281"/>
      <c r="F43" s="281"/>
      <c r="G43" s="1138"/>
      <c r="H43" s="1139"/>
      <c r="I43" s="1139"/>
      <c r="J43" s="1139"/>
      <c r="K43" s="1139"/>
      <c r="L43" s="1139"/>
      <c r="M43" s="1139"/>
      <c r="N43" s="1139"/>
    </row>
    <row r="44" spans="1:34" ht="15.75">
      <c r="A44" s="281"/>
      <c r="B44" s="132"/>
      <c r="C44" s="617" t="s">
        <v>158</v>
      </c>
      <c r="D44" s="281"/>
      <c r="E44" s="281"/>
      <c r="F44" s="281"/>
      <c r="G44" s="281"/>
      <c r="H44" s="281"/>
      <c r="I44" s="281"/>
      <c r="J44" s="281"/>
      <c r="K44" s="281"/>
      <c r="L44" s="281"/>
      <c r="M44" s="281"/>
      <c r="N44" s="281"/>
    </row>
    <row r="45" spans="1:34" ht="15">
      <c r="A45" s="544"/>
      <c r="B45" s="544"/>
      <c r="C45" s="544"/>
      <c r="D45" s="551"/>
      <c r="E45" s="544"/>
      <c r="F45" s="544"/>
      <c r="G45" s="544"/>
      <c r="H45" s="544"/>
      <c r="I45" s="544"/>
      <c r="J45" s="544"/>
      <c r="K45" s="544"/>
      <c r="L45" s="544"/>
      <c r="M45" s="544"/>
      <c r="N45" s="544"/>
    </row>
    <row r="46" spans="1:34" ht="15.75" thickBot="1">
      <c r="A46" s="544"/>
      <c r="B46" s="544"/>
      <c r="C46" s="544"/>
      <c r="D46" s="551"/>
      <c r="E46" s="544"/>
      <c r="F46" s="544"/>
      <c r="G46" s="544"/>
      <c r="H46" s="544"/>
      <c r="I46" s="544"/>
      <c r="J46" s="544"/>
      <c r="K46" s="544"/>
      <c r="L46" s="544"/>
      <c r="M46" s="544"/>
      <c r="N46" s="544"/>
    </row>
    <row r="47" spans="1:34" ht="16.5" thickBot="1">
      <c r="A47" s="544"/>
      <c r="B47" s="655" t="str">
        <f>'4R'!B64</f>
        <v>Please refer to RAG 4.08 - Guideline for the table definitions in the annual performance report for the reporting year 2019-20</v>
      </c>
      <c r="C47" s="140"/>
      <c r="D47" s="140"/>
      <c r="E47" s="136"/>
      <c r="F47" s="136"/>
      <c r="G47" s="136"/>
      <c r="H47" s="136"/>
      <c r="I47" s="136"/>
      <c r="J47" s="136"/>
      <c r="K47" s="136"/>
      <c r="L47" s="137"/>
      <c r="M47" s="544"/>
      <c r="N47" s="544"/>
    </row>
    <row r="48" spans="1:34" ht="15.75" thickBot="1">
      <c r="A48" s="544"/>
      <c r="B48" s="544"/>
      <c r="C48" s="544"/>
      <c r="D48" s="551"/>
      <c r="E48" s="544"/>
      <c r="F48" s="544"/>
      <c r="G48" s="544"/>
      <c r="H48" s="544"/>
      <c r="I48" s="544"/>
      <c r="J48" s="544"/>
      <c r="K48" s="544"/>
      <c r="L48" s="544"/>
      <c r="M48" s="544"/>
      <c r="N48" s="544"/>
    </row>
    <row r="49" spans="1:14" ht="16.5" hidden="1" thickBot="1">
      <c r="A49" s="656"/>
      <c r="B49" s="139" t="str">
        <f ca="1" xml:space="preserve"> RIGHT(CELL("filename", $A$1), LEN(CELL("filename", $A$1)) - SEARCH("]", CELL("filename", $A$1)))&amp;" - Line definitions"</f>
        <v>4S - Line definitions</v>
      </c>
      <c r="C49" s="140"/>
      <c r="D49" s="140"/>
      <c r="E49" s="136"/>
      <c r="F49" s="136"/>
      <c r="G49" s="136"/>
      <c r="H49" s="136"/>
      <c r="I49" s="136"/>
      <c r="J49" s="136"/>
      <c r="K49" s="136"/>
      <c r="L49" s="137"/>
      <c r="M49" s="544"/>
      <c r="N49" s="544"/>
    </row>
    <row r="50" spans="1:14" ht="15.75" hidden="1" thickBot="1">
      <c r="A50" s="656"/>
      <c r="B50" s="544"/>
      <c r="C50" s="544"/>
      <c r="D50" s="551"/>
      <c r="E50" s="544"/>
      <c r="F50" s="544"/>
      <c r="G50" s="421"/>
      <c r="H50" s="544"/>
      <c r="I50" s="544"/>
      <c r="J50" s="544"/>
      <c r="K50" s="544"/>
      <c r="L50" s="544"/>
      <c r="M50" s="544"/>
      <c r="N50" s="544"/>
    </row>
    <row r="51" spans="1:14" ht="15.75" hidden="1" thickBot="1">
      <c r="A51" s="656"/>
      <c r="B51" s="323" t="s">
        <v>83</v>
      </c>
      <c r="C51" s="981" t="s">
        <v>325</v>
      </c>
      <c r="D51" s="982"/>
      <c r="E51" s="982"/>
      <c r="F51" s="982"/>
      <c r="G51" s="982"/>
      <c r="H51" s="982"/>
      <c r="I51" s="982"/>
      <c r="J51" s="982"/>
      <c r="K51" s="982"/>
      <c r="L51" s="983"/>
      <c r="M51" s="544"/>
      <c r="N51" s="544"/>
    </row>
    <row r="52" spans="1:14" ht="15.75" hidden="1" thickBot="1">
      <c r="A52" s="656"/>
      <c r="B52" s="324">
        <v>1</v>
      </c>
      <c r="C52" s="1140" t="s">
        <v>1399</v>
      </c>
      <c r="D52" s="1141"/>
      <c r="E52" s="1141"/>
      <c r="F52" s="1141"/>
      <c r="G52" s="1141"/>
      <c r="H52" s="1141"/>
      <c r="I52" s="1141"/>
      <c r="J52" s="1141"/>
      <c r="K52" s="1141"/>
      <c r="L52" s="1142"/>
      <c r="M52" s="544"/>
      <c r="N52" s="544"/>
    </row>
    <row r="53" spans="1:14" ht="15.75" hidden="1" thickBot="1">
      <c r="A53" s="656"/>
      <c r="B53" s="325">
        <f>B52+1</f>
        <v>2</v>
      </c>
      <c r="C53" s="1143" t="s">
        <v>1400</v>
      </c>
      <c r="D53" s="1144"/>
      <c r="E53" s="1144"/>
      <c r="F53" s="1144"/>
      <c r="G53" s="1144"/>
      <c r="H53" s="1144"/>
      <c r="I53" s="1144"/>
      <c r="J53" s="1144"/>
      <c r="K53" s="1144"/>
      <c r="L53" s="1145"/>
      <c r="M53" s="544"/>
      <c r="N53" s="544"/>
    </row>
    <row r="54" spans="1:14" ht="15.75" hidden="1" thickBot="1">
      <c r="A54" s="656"/>
      <c r="B54" s="325">
        <f t="shared" ref="B54:B76" si="0">B53+1</f>
        <v>3</v>
      </c>
      <c r="C54" s="1133" t="s">
        <v>1401</v>
      </c>
      <c r="D54" s="1134"/>
      <c r="E54" s="1134"/>
      <c r="F54" s="1134"/>
      <c r="G54" s="1134"/>
      <c r="H54" s="1134"/>
      <c r="I54" s="1134"/>
      <c r="J54" s="1134"/>
      <c r="K54" s="1134"/>
      <c r="L54" s="1135"/>
      <c r="M54" s="544"/>
      <c r="N54" s="544"/>
    </row>
    <row r="55" spans="1:14" ht="15.75" hidden="1" thickBot="1">
      <c r="A55" s="656"/>
      <c r="B55" s="325">
        <f t="shared" si="0"/>
        <v>4</v>
      </c>
      <c r="C55" s="1133" t="s">
        <v>1402</v>
      </c>
      <c r="D55" s="1134"/>
      <c r="E55" s="1134"/>
      <c r="F55" s="1134"/>
      <c r="G55" s="1134"/>
      <c r="H55" s="1134"/>
      <c r="I55" s="1134"/>
      <c r="J55" s="1134"/>
      <c r="K55" s="1134"/>
      <c r="L55" s="1135"/>
      <c r="M55" s="544"/>
      <c r="N55" s="544"/>
    </row>
    <row r="56" spans="1:14" ht="15.75" hidden="1" thickBot="1">
      <c r="A56" s="656"/>
      <c r="B56" s="325">
        <f t="shared" si="0"/>
        <v>5</v>
      </c>
      <c r="C56" s="1133" t="s">
        <v>1403</v>
      </c>
      <c r="D56" s="1134"/>
      <c r="E56" s="1134"/>
      <c r="F56" s="1134"/>
      <c r="G56" s="1134"/>
      <c r="H56" s="1134"/>
      <c r="I56" s="1134"/>
      <c r="J56" s="1134"/>
      <c r="K56" s="1134"/>
      <c r="L56" s="1135"/>
      <c r="M56" s="544"/>
      <c r="N56" s="544"/>
    </row>
    <row r="57" spans="1:14" ht="15.75" hidden="1" thickBot="1">
      <c r="A57" s="656"/>
      <c r="B57" s="325">
        <f t="shared" si="0"/>
        <v>6</v>
      </c>
      <c r="C57" s="1133" t="s">
        <v>1404</v>
      </c>
      <c r="D57" s="1134"/>
      <c r="E57" s="1134"/>
      <c r="F57" s="1134"/>
      <c r="G57" s="1134"/>
      <c r="H57" s="1134"/>
      <c r="I57" s="1134"/>
      <c r="J57" s="1134"/>
      <c r="K57" s="1134"/>
      <c r="L57" s="1135"/>
      <c r="M57" s="544"/>
      <c r="N57" s="544"/>
    </row>
    <row r="58" spans="1:14" ht="15.75" hidden="1" thickBot="1">
      <c r="A58" s="656"/>
      <c r="B58" s="325">
        <f t="shared" si="0"/>
        <v>7</v>
      </c>
      <c r="C58" s="1133" t="s">
        <v>1405</v>
      </c>
      <c r="D58" s="1134"/>
      <c r="E58" s="1134"/>
      <c r="F58" s="1134"/>
      <c r="G58" s="1134"/>
      <c r="H58" s="1134"/>
      <c r="I58" s="1134"/>
      <c r="J58" s="1134"/>
      <c r="K58" s="1134"/>
      <c r="L58" s="1135"/>
      <c r="M58" s="544"/>
      <c r="N58" s="544"/>
    </row>
    <row r="59" spans="1:14" ht="15.75" hidden="1" thickBot="1">
      <c r="A59" s="656"/>
      <c r="B59" s="325">
        <f t="shared" si="0"/>
        <v>8</v>
      </c>
      <c r="C59" s="1133" t="s">
        <v>1406</v>
      </c>
      <c r="D59" s="1134"/>
      <c r="E59" s="1134"/>
      <c r="F59" s="1134"/>
      <c r="G59" s="1134"/>
      <c r="H59" s="1134"/>
      <c r="I59" s="1134"/>
      <c r="J59" s="1134"/>
      <c r="K59" s="1134"/>
      <c r="L59" s="1135"/>
      <c r="M59" s="544"/>
      <c r="N59" s="544"/>
    </row>
    <row r="60" spans="1:14" ht="15.75" hidden="1" thickBot="1">
      <c r="A60" s="656"/>
      <c r="B60" s="325">
        <f t="shared" si="0"/>
        <v>9</v>
      </c>
      <c r="C60" s="1133" t="s">
        <v>1407</v>
      </c>
      <c r="D60" s="1134"/>
      <c r="E60" s="1134"/>
      <c r="F60" s="1134"/>
      <c r="G60" s="1134"/>
      <c r="H60" s="1134"/>
      <c r="I60" s="1134"/>
      <c r="J60" s="1134"/>
      <c r="K60" s="1134"/>
      <c r="L60" s="1135"/>
      <c r="M60" s="544"/>
      <c r="N60" s="544"/>
    </row>
    <row r="61" spans="1:14" ht="15.75" hidden="1" thickBot="1">
      <c r="A61" s="656"/>
      <c r="B61" s="325">
        <f t="shared" si="0"/>
        <v>10</v>
      </c>
      <c r="C61" s="1133" t="s">
        <v>1408</v>
      </c>
      <c r="D61" s="1134"/>
      <c r="E61" s="1134"/>
      <c r="F61" s="1134"/>
      <c r="G61" s="1134"/>
      <c r="H61" s="1134"/>
      <c r="I61" s="1134"/>
      <c r="J61" s="1134"/>
      <c r="K61" s="1134"/>
      <c r="L61" s="1135"/>
      <c r="M61" s="544"/>
      <c r="N61" s="544"/>
    </row>
    <row r="62" spans="1:14" ht="15.75" hidden="1" thickBot="1">
      <c r="A62" s="656"/>
      <c r="B62" s="325">
        <f t="shared" si="0"/>
        <v>11</v>
      </c>
      <c r="C62" s="1133" t="s">
        <v>1409</v>
      </c>
      <c r="D62" s="1134"/>
      <c r="E62" s="1134"/>
      <c r="F62" s="1134"/>
      <c r="G62" s="1134"/>
      <c r="H62" s="1134"/>
      <c r="I62" s="1134"/>
      <c r="J62" s="1134"/>
      <c r="K62" s="1134"/>
      <c r="L62" s="1135"/>
      <c r="M62" s="544"/>
      <c r="N62" s="544"/>
    </row>
    <row r="63" spans="1:14" ht="15.75" hidden="1" thickBot="1">
      <c r="A63" s="656"/>
      <c r="B63" s="325">
        <f t="shared" si="0"/>
        <v>12</v>
      </c>
      <c r="C63" s="1133" t="s">
        <v>1410</v>
      </c>
      <c r="D63" s="1134"/>
      <c r="E63" s="1134"/>
      <c r="F63" s="1134"/>
      <c r="G63" s="1134"/>
      <c r="H63" s="1134"/>
      <c r="I63" s="1134"/>
      <c r="J63" s="1134"/>
      <c r="K63" s="1134"/>
      <c r="L63" s="1135"/>
      <c r="M63" s="544"/>
      <c r="N63" s="544"/>
    </row>
    <row r="64" spans="1:14" ht="15.75" hidden="1" thickBot="1">
      <c r="A64" s="656"/>
      <c r="B64" s="325">
        <f t="shared" si="0"/>
        <v>13</v>
      </c>
      <c r="C64" s="1133" t="s">
        <v>1411</v>
      </c>
      <c r="D64" s="1134"/>
      <c r="E64" s="1134"/>
      <c r="F64" s="1134"/>
      <c r="G64" s="1134"/>
      <c r="H64" s="1134"/>
      <c r="I64" s="1134"/>
      <c r="J64" s="1134"/>
      <c r="K64" s="1134"/>
      <c r="L64" s="1135"/>
      <c r="M64" s="544"/>
      <c r="N64" s="544"/>
    </row>
    <row r="65" spans="1:14" ht="15.75" hidden="1" thickBot="1">
      <c r="A65" s="656"/>
      <c r="B65" s="325">
        <f t="shared" si="0"/>
        <v>14</v>
      </c>
      <c r="C65" s="1133" t="s">
        <v>1412</v>
      </c>
      <c r="D65" s="1134"/>
      <c r="E65" s="1134"/>
      <c r="F65" s="1134"/>
      <c r="G65" s="1134"/>
      <c r="H65" s="1134"/>
      <c r="I65" s="1134"/>
      <c r="J65" s="1134"/>
      <c r="K65" s="1134"/>
      <c r="L65" s="1135"/>
      <c r="M65" s="544"/>
      <c r="N65" s="544"/>
    </row>
    <row r="66" spans="1:14" ht="15.75" hidden="1" thickBot="1">
      <c r="A66" s="656"/>
      <c r="B66" s="325">
        <f t="shared" si="0"/>
        <v>15</v>
      </c>
      <c r="C66" s="1133" t="s">
        <v>1413</v>
      </c>
      <c r="D66" s="1134"/>
      <c r="E66" s="1134"/>
      <c r="F66" s="1134"/>
      <c r="G66" s="1134"/>
      <c r="H66" s="1134"/>
      <c r="I66" s="1134"/>
      <c r="J66" s="1134"/>
      <c r="K66" s="1134"/>
      <c r="L66" s="1135"/>
      <c r="M66" s="544"/>
      <c r="N66" s="544"/>
    </row>
    <row r="67" spans="1:14" ht="30" hidden="1" customHeight="1">
      <c r="A67" s="656"/>
      <c r="B67" s="325">
        <f t="shared" si="0"/>
        <v>16</v>
      </c>
      <c r="C67" s="1133" t="s">
        <v>1414</v>
      </c>
      <c r="D67" s="1134"/>
      <c r="E67" s="1134"/>
      <c r="F67" s="1134"/>
      <c r="G67" s="1134"/>
      <c r="H67" s="1134"/>
      <c r="I67" s="1134"/>
      <c r="J67" s="1134"/>
      <c r="K67" s="1134"/>
      <c r="L67" s="1135"/>
      <c r="M67" s="544"/>
      <c r="N67" s="544"/>
    </row>
    <row r="68" spans="1:14" ht="31.15" hidden="1" customHeight="1">
      <c r="A68" s="656"/>
      <c r="B68" s="325">
        <f t="shared" si="0"/>
        <v>17</v>
      </c>
      <c r="C68" s="1133" t="s">
        <v>1415</v>
      </c>
      <c r="D68" s="1134"/>
      <c r="E68" s="1134"/>
      <c r="F68" s="1134"/>
      <c r="G68" s="1134"/>
      <c r="H68" s="1134"/>
      <c r="I68" s="1134"/>
      <c r="J68" s="1134"/>
      <c r="K68" s="1134"/>
      <c r="L68" s="1135"/>
      <c r="M68" s="544"/>
      <c r="N68" s="544"/>
    </row>
    <row r="69" spans="1:14" ht="32.25" hidden="1" customHeight="1">
      <c r="A69" s="656"/>
      <c r="B69" s="325">
        <f t="shared" si="0"/>
        <v>18</v>
      </c>
      <c r="C69" s="1133" t="s">
        <v>1416</v>
      </c>
      <c r="D69" s="1134"/>
      <c r="E69" s="1134"/>
      <c r="F69" s="1134"/>
      <c r="G69" s="1134"/>
      <c r="H69" s="1134"/>
      <c r="I69" s="1134"/>
      <c r="J69" s="1134"/>
      <c r="K69" s="1134"/>
      <c r="L69" s="1135"/>
      <c r="M69" s="544"/>
      <c r="N69" s="544"/>
    </row>
    <row r="70" spans="1:14" ht="32.25" hidden="1" customHeight="1">
      <c r="A70" s="656"/>
      <c r="B70" s="325">
        <f t="shared" si="0"/>
        <v>19</v>
      </c>
      <c r="C70" s="1133" t="s">
        <v>1417</v>
      </c>
      <c r="D70" s="1134"/>
      <c r="E70" s="1134"/>
      <c r="F70" s="1134"/>
      <c r="G70" s="1134"/>
      <c r="H70" s="1134"/>
      <c r="I70" s="1134"/>
      <c r="J70" s="1134"/>
      <c r="K70" s="1134"/>
      <c r="L70" s="1135"/>
      <c r="M70" s="544"/>
      <c r="N70" s="544"/>
    </row>
    <row r="71" spans="1:14" ht="32.25" hidden="1" customHeight="1">
      <c r="A71" s="656"/>
      <c r="B71" s="325">
        <f t="shared" si="0"/>
        <v>20</v>
      </c>
      <c r="C71" s="1133" t="s">
        <v>1418</v>
      </c>
      <c r="D71" s="1134"/>
      <c r="E71" s="1134"/>
      <c r="F71" s="1134"/>
      <c r="G71" s="1134"/>
      <c r="H71" s="1134"/>
      <c r="I71" s="1134"/>
      <c r="J71" s="1134"/>
      <c r="K71" s="1134"/>
      <c r="L71" s="1135"/>
      <c r="M71" s="544"/>
      <c r="N71" s="544"/>
    </row>
    <row r="72" spans="1:14" ht="32.25" hidden="1" customHeight="1">
      <c r="A72" s="656"/>
      <c r="B72" s="325">
        <f t="shared" si="0"/>
        <v>21</v>
      </c>
      <c r="C72" s="1133" t="s">
        <v>1419</v>
      </c>
      <c r="D72" s="1134"/>
      <c r="E72" s="1134"/>
      <c r="F72" s="1134"/>
      <c r="G72" s="1134"/>
      <c r="H72" s="1134"/>
      <c r="I72" s="1134"/>
      <c r="J72" s="1134"/>
      <c r="K72" s="1134"/>
      <c r="L72" s="1135"/>
      <c r="M72" s="544"/>
      <c r="N72" s="544"/>
    </row>
    <row r="73" spans="1:14" ht="32.25" hidden="1" customHeight="1">
      <c r="A73" s="656"/>
      <c r="B73" s="325">
        <f t="shared" si="0"/>
        <v>22</v>
      </c>
      <c r="C73" s="1133" t="s">
        <v>1420</v>
      </c>
      <c r="D73" s="1134"/>
      <c r="E73" s="1134"/>
      <c r="F73" s="1134"/>
      <c r="G73" s="1134"/>
      <c r="H73" s="1134"/>
      <c r="I73" s="1134"/>
      <c r="J73" s="1134"/>
      <c r="K73" s="1134"/>
      <c r="L73" s="1135"/>
      <c r="M73" s="544"/>
      <c r="N73" s="544"/>
    </row>
    <row r="74" spans="1:14" ht="32.25" hidden="1" customHeight="1">
      <c r="A74" s="656"/>
      <c r="B74" s="325">
        <f t="shared" si="0"/>
        <v>23</v>
      </c>
      <c r="C74" s="1133" t="s">
        <v>1421</v>
      </c>
      <c r="D74" s="1134"/>
      <c r="E74" s="1134"/>
      <c r="F74" s="1134"/>
      <c r="G74" s="1134"/>
      <c r="H74" s="1134"/>
      <c r="I74" s="1134"/>
      <c r="J74" s="1134"/>
      <c r="K74" s="1134"/>
      <c r="L74" s="1135"/>
      <c r="M74" s="544"/>
      <c r="N74" s="544"/>
    </row>
    <row r="75" spans="1:14" ht="38.65" hidden="1" customHeight="1">
      <c r="A75" s="656"/>
      <c r="B75" s="325">
        <f t="shared" si="0"/>
        <v>24</v>
      </c>
      <c r="C75" s="1133" t="s">
        <v>1422</v>
      </c>
      <c r="D75" s="1134"/>
      <c r="E75" s="1134"/>
      <c r="F75" s="1134"/>
      <c r="G75" s="1134"/>
      <c r="H75" s="1134"/>
      <c r="I75" s="1134"/>
      <c r="J75" s="1134"/>
      <c r="K75" s="1134"/>
      <c r="L75" s="1135"/>
      <c r="M75" s="544"/>
      <c r="N75" s="544"/>
    </row>
    <row r="76" spans="1:14" ht="32.25" hidden="1" customHeight="1" thickBot="1">
      <c r="A76" s="656"/>
      <c r="B76" s="327">
        <f t="shared" si="0"/>
        <v>25</v>
      </c>
      <c r="C76" s="1002" t="s">
        <v>1423</v>
      </c>
      <c r="D76" s="1003"/>
      <c r="E76" s="1003"/>
      <c r="F76" s="1003"/>
      <c r="G76" s="1003"/>
      <c r="H76" s="1003"/>
      <c r="I76" s="1003"/>
      <c r="J76" s="1003"/>
      <c r="K76" s="1003"/>
      <c r="L76" s="1004"/>
      <c r="M76" s="544"/>
      <c r="N76" s="544"/>
    </row>
    <row r="77" spans="1:14" ht="15.75" hidden="1" thickBot="1">
      <c r="A77" s="656"/>
      <c r="B77" s="544"/>
      <c r="C77" s="544"/>
      <c r="D77" s="551"/>
      <c r="E77" s="544"/>
      <c r="F77" s="544"/>
      <c r="G77" s="544"/>
      <c r="H77" s="544"/>
      <c r="I77" s="544"/>
      <c r="J77" s="544"/>
      <c r="K77" s="544"/>
      <c r="L77" s="544"/>
      <c r="M77" s="544"/>
      <c r="N77" s="544"/>
    </row>
    <row r="78" spans="1:14" ht="16.5" thickBot="1">
      <c r="A78" s="544"/>
      <c r="B78" s="978" t="s">
        <v>1424</v>
      </c>
      <c r="C78" s="1148"/>
      <c r="D78" s="1148"/>
      <c r="E78" s="1148"/>
      <c r="F78" s="1148"/>
      <c r="G78" s="1148"/>
      <c r="H78" s="1148"/>
      <c r="I78" s="1148"/>
      <c r="J78" s="1148"/>
      <c r="K78" s="1148"/>
      <c r="L78" s="1149"/>
      <c r="M78" s="544"/>
      <c r="N78" s="544"/>
    </row>
    <row r="79" spans="1:14" ht="15.75" thickBot="1">
      <c r="A79" s="544"/>
      <c r="B79" s="626"/>
      <c r="C79" s="544"/>
      <c r="D79" s="551"/>
      <c r="E79" s="544"/>
      <c r="F79" s="544"/>
      <c r="G79" s="544"/>
      <c r="H79" s="544"/>
      <c r="I79" s="544"/>
      <c r="J79" s="544"/>
      <c r="K79" s="544"/>
      <c r="L79" s="544"/>
      <c r="M79" s="544"/>
      <c r="N79" s="544"/>
    </row>
    <row r="80" spans="1:14" ht="51">
      <c r="A80" s="544"/>
      <c r="B80" s="657" t="s">
        <v>1425</v>
      </c>
      <c r="C80" s="1150" t="s">
        <v>1426</v>
      </c>
      <c r="D80" s="1150"/>
      <c r="E80" s="1150"/>
      <c r="F80" s="1150"/>
      <c r="G80" s="1150"/>
      <c r="H80" s="1150"/>
      <c r="I80" s="1150"/>
      <c r="J80" s="1150"/>
      <c r="K80" s="1151"/>
      <c r="L80" s="622"/>
      <c r="M80" s="544"/>
      <c r="N80" s="544"/>
    </row>
    <row r="81" spans="1:14" ht="38.25">
      <c r="A81" s="544"/>
      <c r="B81" s="658" t="s">
        <v>1427</v>
      </c>
      <c r="C81" s="1146" t="s">
        <v>1428</v>
      </c>
      <c r="D81" s="1146"/>
      <c r="E81" s="1146"/>
      <c r="F81" s="1146"/>
      <c r="G81" s="1146"/>
      <c r="H81" s="1146"/>
      <c r="I81" s="1146"/>
      <c r="J81" s="1146"/>
      <c r="K81" s="1147"/>
      <c r="L81" s="622"/>
      <c r="M81" s="544"/>
      <c r="N81" s="544"/>
    </row>
    <row r="82" spans="1:14" ht="38.25">
      <c r="A82" s="544"/>
      <c r="B82" s="658" t="s">
        <v>1429</v>
      </c>
      <c r="C82" s="1146" t="s">
        <v>1430</v>
      </c>
      <c r="D82" s="1146"/>
      <c r="E82" s="1146"/>
      <c r="F82" s="1146"/>
      <c r="G82" s="1146"/>
      <c r="H82" s="1146"/>
      <c r="I82" s="1146"/>
      <c r="J82" s="1146"/>
      <c r="K82" s="1147"/>
      <c r="L82" s="622"/>
      <c r="M82" s="544"/>
      <c r="N82" s="544"/>
    </row>
    <row r="83" spans="1:14" ht="67.5" customHeight="1">
      <c r="A83" s="544"/>
      <c r="B83" s="658" t="s">
        <v>1431</v>
      </c>
      <c r="C83" s="1146" t="s">
        <v>1432</v>
      </c>
      <c r="D83" s="1146"/>
      <c r="E83" s="1146"/>
      <c r="F83" s="1146"/>
      <c r="G83" s="1146"/>
      <c r="H83" s="1146"/>
      <c r="I83" s="1146"/>
      <c r="J83" s="1146"/>
      <c r="K83" s="1147"/>
      <c r="L83" s="622"/>
      <c r="M83" s="544"/>
      <c r="N83" s="544"/>
    </row>
    <row r="84" spans="1:14" ht="70.150000000000006" customHeight="1" thickBot="1">
      <c r="A84" s="544"/>
      <c r="B84" s="659" t="s">
        <v>1433</v>
      </c>
      <c r="C84" s="1152" t="s">
        <v>1434</v>
      </c>
      <c r="D84" s="1152"/>
      <c r="E84" s="1152"/>
      <c r="F84" s="1152"/>
      <c r="G84" s="1152"/>
      <c r="H84" s="1152"/>
      <c r="I84" s="1152"/>
      <c r="J84" s="1152"/>
      <c r="K84" s="1153"/>
      <c r="L84" s="622"/>
      <c r="M84" s="544"/>
      <c r="N84" s="544"/>
    </row>
    <row r="85" spans="1:14" ht="15.75" thickBot="1">
      <c r="A85" s="544"/>
      <c r="B85" s="622"/>
      <c r="C85" s="623"/>
      <c r="D85" s="622"/>
      <c r="E85" s="622"/>
      <c r="F85" s="622"/>
      <c r="G85" s="622"/>
      <c r="H85" s="622"/>
      <c r="I85" s="622"/>
      <c r="J85" s="622"/>
      <c r="K85" s="622"/>
      <c r="L85" s="622"/>
      <c r="M85" s="544"/>
      <c r="N85" s="544"/>
    </row>
    <row r="86" spans="1:14" ht="63.75">
      <c r="A86" s="544"/>
      <c r="B86" s="657" t="s">
        <v>1346</v>
      </c>
      <c r="C86" s="1150" t="s">
        <v>1435</v>
      </c>
      <c r="D86" s="1150"/>
      <c r="E86" s="1150"/>
      <c r="F86" s="1150"/>
      <c r="G86" s="1150"/>
      <c r="H86" s="1150"/>
      <c r="I86" s="1150"/>
      <c r="J86" s="1150"/>
      <c r="K86" s="1151"/>
      <c r="L86" s="622"/>
      <c r="M86" s="544"/>
      <c r="N86" s="544"/>
    </row>
    <row r="87" spans="1:14" ht="63.75">
      <c r="A87" s="544"/>
      <c r="B87" s="658" t="s">
        <v>1349</v>
      </c>
      <c r="C87" s="1146" t="s">
        <v>1436</v>
      </c>
      <c r="D87" s="1146"/>
      <c r="E87" s="1146"/>
      <c r="F87" s="1146"/>
      <c r="G87" s="1146"/>
      <c r="H87" s="1146"/>
      <c r="I87" s="1146"/>
      <c r="J87" s="1146"/>
      <c r="K87" s="1147"/>
      <c r="L87" s="622"/>
      <c r="M87" s="544"/>
      <c r="N87" s="544"/>
    </row>
    <row r="88" spans="1:14" ht="63.75">
      <c r="A88" s="544"/>
      <c r="B88" s="658" t="s">
        <v>1351</v>
      </c>
      <c r="C88" s="1146" t="s">
        <v>1437</v>
      </c>
      <c r="D88" s="1146"/>
      <c r="E88" s="1146"/>
      <c r="F88" s="1146"/>
      <c r="G88" s="1146"/>
      <c r="H88" s="1146"/>
      <c r="I88" s="1146"/>
      <c r="J88" s="1146"/>
      <c r="K88" s="1147"/>
      <c r="L88" s="622"/>
      <c r="M88" s="544"/>
      <c r="N88" s="544"/>
    </row>
    <row r="89" spans="1:14" ht="63.75">
      <c r="A89" s="544"/>
      <c r="B89" s="658" t="s">
        <v>1353</v>
      </c>
      <c r="C89" s="1146" t="s">
        <v>1438</v>
      </c>
      <c r="D89" s="1146"/>
      <c r="E89" s="1146"/>
      <c r="F89" s="1146"/>
      <c r="G89" s="1146"/>
      <c r="H89" s="1146"/>
      <c r="I89" s="1146"/>
      <c r="J89" s="1146"/>
      <c r="K89" s="1147"/>
      <c r="L89" s="622"/>
      <c r="M89" s="544"/>
      <c r="N89" s="544"/>
    </row>
    <row r="90" spans="1:14" ht="63.75">
      <c r="A90" s="544"/>
      <c r="B90" s="658" t="s">
        <v>1355</v>
      </c>
      <c r="C90" s="1146" t="s">
        <v>1439</v>
      </c>
      <c r="D90" s="1146"/>
      <c r="E90" s="1146"/>
      <c r="F90" s="1146"/>
      <c r="G90" s="1146"/>
      <c r="H90" s="1146"/>
      <c r="I90" s="1146"/>
      <c r="J90" s="1146"/>
      <c r="K90" s="1147"/>
      <c r="L90" s="622"/>
      <c r="M90" s="544"/>
      <c r="N90" s="544"/>
    </row>
    <row r="91" spans="1:14" ht="64.5" thickBot="1">
      <c r="A91" s="544"/>
      <c r="B91" s="659" t="s">
        <v>1357</v>
      </c>
      <c r="C91" s="1152" t="s">
        <v>1440</v>
      </c>
      <c r="D91" s="1152"/>
      <c r="E91" s="1152"/>
      <c r="F91" s="1152"/>
      <c r="G91" s="1152"/>
      <c r="H91" s="1152"/>
      <c r="I91" s="1152"/>
      <c r="J91" s="1152"/>
      <c r="K91" s="1153"/>
      <c r="L91" s="622"/>
      <c r="M91" s="544"/>
      <c r="N91" s="544"/>
    </row>
    <row r="92" spans="1:14" ht="15">
      <c r="A92" s="544"/>
      <c r="B92" s="622"/>
      <c r="C92" s="660"/>
      <c r="D92" s="621"/>
      <c r="E92" s="621"/>
      <c r="F92" s="621"/>
      <c r="G92" s="621"/>
      <c r="H92" s="621"/>
      <c r="I92" s="621"/>
      <c r="J92" s="621"/>
      <c r="K92" s="621"/>
      <c r="L92" s="621"/>
      <c r="M92" s="544"/>
      <c r="N92" s="544"/>
    </row>
    <row r="93" spans="1:14" ht="15.75" thickBot="1">
      <c r="A93" s="544"/>
      <c r="B93" s="624" t="s">
        <v>180</v>
      </c>
      <c r="C93" s="622"/>
      <c r="D93" s="622"/>
      <c r="E93" s="622"/>
      <c r="F93" s="623"/>
      <c r="G93" s="622"/>
      <c r="H93" s="622"/>
      <c r="I93" s="622"/>
      <c r="J93" s="622"/>
      <c r="K93" s="622"/>
      <c r="L93" s="622"/>
      <c r="M93" s="544"/>
      <c r="N93" s="544"/>
    </row>
    <row r="94" spans="1:14" ht="29.25" customHeight="1" thickBot="1">
      <c r="A94" s="544"/>
      <c r="B94" s="1154" t="s">
        <v>1441</v>
      </c>
      <c r="C94" s="1155"/>
      <c r="D94" s="1155"/>
      <c r="E94" s="1155"/>
      <c r="F94" s="1155"/>
      <c r="G94" s="1155"/>
      <c r="H94" s="1155"/>
      <c r="I94" s="1155"/>
      <c r="J94" s="1155"/>
      <c r="K94" s="1156"/>
      <c r="L94" s="622"/>
      <c r="M94" s="544"/>
      <c r="N94" s="544"/>
    </row>
    <row r="95" spans="1:14"/>
  </sheetData>
  <mergeCells count="56">
    <mergeCell ref="C91:K91"/>
    <mergeCell ref="B94:K94"/>
    <mergeCell ref="C84:K84"/>
    <mergeCell ref="C86:K86"/>
    <mergeCell ref="C87:K87"/>
    <mergeCell ref="C88:K88"/>
    <mergeCell ref="C89:K89"/>
    <mergeCell ref="C90:K90"/>
    <mergeCell ref="C83:K83"/>
    <mergeCell ref="C70:L70"/>
    <mergeCell ref="C71:L71"/>
    <mergeCell ref="C72:L72"/>
    <mergeCell ref="C73:L73"/>
    <mergeCell ref="C74:L74"/>
    <mergeCell ref="C75:L75"/>
    <mergeCell ref="C76:L76"/>
    <mergeCell ref="B78:L78"/>
    <mergeCell ref="C80:K80"/>
    <mergeCell ref="C81:K81"/>
    <mergeCell ref="C82:K82"/>
    <mergeCell ref="C69:L69"/>
    <mergeCell ref="C58:L58"/>
    <mergeCell ref="C59:L59"/>
    <mergeCell ref="C60:L60"/>
    <mergeCell ref="C61:L61"/>
    <mergeCell ref="C62:L62"/>
    <mergeCell ref="C63:L63"/>
    <mergeCell ref="C64:L64"/>
    <mergeCell ref="C65:L65"/>
    <mergeCell ref="C66:L66"/>
    <mergeCell ref="C67:L67"/>
    <mergeCell ref="C68:L68"/>
    <mergeCell ref="C57:L57"/>
    <mergeCell ref="B26:C26"/>
    <mergeCell ref="G42:G43"/>
    <mergeCell ref="H42:N43"/>
    <mergeCell ref="C51:L51"/>
    <mergeCell ref="C52:L52"/>
    <mergeCell ref="C53:L53"/>
    <mergeCell ref="C54:L54"/>
    <mergeCell ref="C55:L55"/>
    <mergeCell ref="C56:L56"/>
    <mergeCell ref="AG3:AG5"/>
    <mergeCell ref="G4:G5"/>
    <mergeCell ref="H4:I4"/>
    <mergeCell ref="J4:M4"/>
    <mergeCell ref="N4:N5"/>
    <mergeCell ref="P4:T4"/>
    <mergeCell ref="U4:Z4"/>
    <mergeCell ref="P3:AF3"/>
    <mergeCell ref="AA4:AF4"/>
    <mergeCell ref="B3:C5"/>
    <mergeCell ref="D3:D5"/>
    <mergeCell ref="E3:E5"/>
    <mergeCell ref="F3:F5"/>
    <mergeCell ref="G3:N3"/>
  </mergeCells>
  <conditionalFormatting sqref="G8:N14 N15 G18:N24 G29:G38 AG29:AG38 P8:AG14 P18:AG24">
    <cfRule type="expression" dxfId="16" priority="2">
      <formula>#REF!=1</formula>
    </cfRule>
  </conditionalFormatting>
  <printOptions horizontalCentered="1"/>
  <pageMargins left="0.39370078740157483" right="0.39370078740157483" top="0.78740157480314965" bottom="0.78740157480314965" header="0.31496062992125984" footer="0.31496062992125984"/>
  <pageSetup paperSize="9" scale="23"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D08088-F8DA-48B4-8A98-3D2FC755779B}">
  <sheetPr>
    <pageSetUpPr fitToPage="1"/>
  </sheetPr>
  <dimension ref="A1:AE54"/>
  <sheetViews>
    <sheetView showGridLines="0" topLeftCell="A22" workbookViewId="0">
      <selection activeCell="I1" sqref="I1"/>
    </sheetView>
  </sheetViews>
  <sheetFormatPr defaultColWidth="0" defaultRowHeight="14.25" zeroHeight="1"/>
  <cols>
    <col min="1" max="1" width="0.625" customWidth="1"/>
    <col min="2" max="2" width="8.625" customWidth="1"/>
    <col min="3" max="3" width="55" customWidth="1"/>
    <col min="4" max="4" width="0.125" hidden="1" customWidth="1"/>
    <col min="5" max="6" width="6.125" customWidth="1"/>
    <col min="7" max="8" width="15.125" customWidth="1"/>
    <col min="9" max="9" width="28.625" customWidth="1"/>
    <col min="10" max="10" width="2.125" customWidth="1"/>
    <col min="11" max="12" width="0" hidden="1" customWidth="1"/>
    <col min="13" max="13" width="1.625" hidden="1" customWidth="1"/>
    <col min="14" max="14" width="18.625" hidden="1" customWidth="1"/>
    <col min="15" max="15" width="1.5" hidden="1" customWidth="1"/>
    <col min="16" max="16" width="1.625" hidden="1" customWidth="1"/>
    <col min="17" max="17" width="8.125" hidden="1" customWidth="1"/>
    <col min="18" max="18" width="1.625" hidden="1" customWidth="1"/>
    <col min="19" max="20" width="0" hidden="1" customWidth="1"/>
    <col min="21" max="21" width="27.125" hidden="1" customWidth="1"/>
    <col min="22" max="22" width="1.625" hidden="1" customWidth="1"/>
    <col min="23" max="31" width="0" hidden="1" customWidth="1"/>
    <col min="32" max="16384" width="8.625" hidden="1"/>
  </cols>
  <sheetData>
    <row r="1" spans="1:10" ht="20.25">
      <c r="A1" s="193"/>
      <c r="B1" s="1" t="s">
        <v>1442</v>
      </c>
      <c r="C1" s="1"/>
      <c r="D1" s="1"/>
      <c r="E1" s="1"/>
      <c r="F1" s="1"/>
      <c r="G1" s="1"/>
      <c r="H1" s="1"/>
      <c r="I1" s="2" t="s">
        <v>1970</v>
      </c>
      <c r="J1" s="1"/>
    </row>
    <row r="2" spans="1:10" ht="15.75" thickBot="1">
      <c r="A2" s="574"/>
      <c r="B2" s="4" t="str">
        <f>'4S'!B2</f>
        <v>For the 12 months ended 31 March 2020</v>
      </c>
      <c r="C2" s="574"/>
      <c r="D2" s="574"/>
      <c r="E2" s="574"/>
      <c r="F2" s="574"/>
      <c r="G2" s="574"/>
      <c r="H2" s="574"/>
      <c r="I2" s="544"/>
      <c r="J2" s="544"/>
    </row>
    <row r="3" spans="1:10" ht="33" customHeight="1" thickBot="1">
      <c r="A3" s="544"/>
      <c r="B3" s="661" t="s">
        <v>83</v>
      </c>
      <c r="C3" s="662" t="s">
        <v>119</v>
      </c>
      <c r="D3" s="663" t="s">
        <v>2</v>
      </c>
      <c r="E3" s="662" t="s">
        <v>361</v>
      </c>
      <c r="F3" s="664" t="s">
        <v>4</v>
      </c>
      <c r="G3" s="665" t="s">
        <v>1443</v>
      </c>
      <c r="H3" s="666" t="s">
        <v>1444</v>
      </c>
      <c r="I3" s="667" t="s">
        <v>8</v>
      </c>
      <c r="J3" s="626"/>
    </row>
    <row r="4" spans="1:10" ht="15.75" thickBot="1">
      <c r="A4" s="544"/>
      <c r="B4" s="544"/>
      <c r="C4" s="544"/>
      <c r="D4" s="544"/>
      <c r="E4" s="544"/>
      <c r="F4" s="544"/>
      <c r="G4" s="544"/>
      <c r="H4" s="544"/>
    </row>
    <row r="5" spans="1:10" ht="15.75" thickBot="1">
      <c r="A5" s="544"/>
      <c r="B5" s="209" t="s">
        <v>15</v>
      </c>
      <c r="C5" s="288" t="s">
        <v>1445</v>
      </c>
      <c r="D5" s="544"/>
      <c r="E5" s="544"/>
      <c r="F5" s="544"/>
      <c r="G5" s="544"/>
      <c r="H5" s="544"/>
    </row>
    <row r="6" spans="1:10" ht="76.5">
      <c r="A6" s="544"/>
      <c r="B6" s="564" t="s">
        <v>1446</v>
      </c>
      <c r="C6" s="289" t="s">
        <v>1447</v>
      </c>
      <c r="D6" s="668" t="s">
        <v>1448</v>
      </c>
      <c r="E6" s="290" t="s">
        <v>860</v>
      </c>
      <c r="F6" s="291">
        <v>1</v>
      </c>
      <c r="G6" s="669">
        <v>4.0000000000000001E-3</v>
      </c>
      <c r="H6" s="670">
        <v>0</v>
      </c>
      <c r="I6" s="671" t="s">
        <v>1952</v>
      </c>
    </row>
    <row r="7" spans="1:10" ht="15.75" customHeight="1">
      <c r="A7" s="544"/>
      <c r="B7" s="393" t="s">
        <v>1449</v>
      </c>
      <c r="C7" s="239" t="s">
        <v>1450</v>
      </c>
      <c r="D7" s="672" t="s">
        <v>1451</v>
      </c>
      <c r="E7" s="227" t="s">
        <v>860</v>
      </c>
      <c r="F7" s="228">
        <v>1</v>
      </c>
      <c r="G7" s="673">
        <v>1.7999999999999999E-2</v>
      </c>
      <c r="H7" s="674">
        <v>0</v>
      </c>
      <c r="I7" s="675" t="s">
        <v>1953</v>
      </c>
    </row>
    <row r="8" spans="1:10" ht="15.75" customHeight="1">
      <c r="A8" s="544"/>
      <c r="B8" s="393" t="s">
        <v>1452</v>
      </c>
      <c r="C8" s="239" t="s">
        <v>1453</v>
      </c>
      <c r="D8" s="672" t="s">
        <v>1454</v>
      </c>
      <c r="E8" s="227" t="s">
        <v>860</v>
      </c>
      <c r="F8" s="228">
        <v>1</v>
      </c>
      <c r="G8" s="673">
        <v>0.312</v>
      </c>
      <c r="H8" s="674">
        <v>0</v>
      </c>
      <c r="I8" s="675" t="s">
        <v>1954</v>
      </c>
    </row>
    <row r="9" spans="1:10" ht="15.75" customHeight="1">
      <c r="A9" s="544"/>
      <c r="B9" s="393" t="s">
        <v>1455</v>
      </c>
      <c r="C9" s="239" t="s">
        <v>1456</v>
      </c>
      <c r="D9" s="672" t="s">
        <v>1457</v>
      </c>
      <c r="E9" s="227" t="s">
        <v>860</v>
      </c>
      <c r="F9" s="228">
        <v>1</v>
      </c>
      <c r="G9" s="673">
        <v>0.55900000000000005</v>
      </c>
      <c r="H9" s="674">
        <v>0</v>
      </c>
      <c r="I9" s="675" t="s">
        <v>1954</v>
      </c>
    </row>
    <row r="10" spans="1:10" ht="15.75" customHeight="1">
      <c r="A10" s="544"/>
      <c r="B10" s="393" t="s">
        <v>1458</v>
      </c>
      <c r="C10" s="239" t="s">
        <v>1459</v>
      </c>
      <c r="D10" s="672" t="s">
        <v>1460</v>
      </c>
      <c r="E10" s="227" t="s">
        <v>860</v>
      </c>
      <c r="F10" s="228">
        <v>1</v>
      </c>
      <c r="G10" s="676">
        <v>0.107</v>
      </c>
      <c r="H10" s="677">
        <v>0</v>
      </c>
      <c r="I10" s="678" t="s">
        <v>1954</v>
      </c>
    </row>
    <row r="11" spans="1:10" ht="15.75" customHeight="1">
      <c r="A11" s="544"/>
      <c r="B11" s="393" t="s">
        <v>1461</v>
      </c>
      <c r="C11" s="239" t="s">
        <v>1462</v>
      </c>
      <c r="D11" s="672" t="s">
        <v>1463</v>
      </c>
      <c r="E11" s="227" t="s">
        <v>860</v>
      </c>
      <c r="F11" s="228">
        <v>1</v>
      </c>
      <c r="G11" s="673">
        <v>0</v>
      </c>
      <c r="H11" s="674">
        <v>0</v>
      </c>
      <c r="I11" s="675" t="s">
        <v>1955</v>
      </c>
    </row>
    <row r="12" spans="1:10" ht="15.75" customHeight="1">
      <c r="A12" s="544"/>
      <c r="B12" s="393" t="s">
        <v>1464</v>
      </c>
      <c r="C12" s="239" t="s">
        <v>1465</v>
      </c>
      <c r="D12" s="672" t="s">
        <v>1466</v>
      </c>
      <c r="E12" s="227" t="s">
        <v>860</v>
      </c>
      <c r="F12" s="228">
        <v>1</v>
      </c>
      <c r="G12" s="673">
        <v>0</v>
      </c>
      <c r="H12" s="674">
        <v>0</v>
      </c>
      <c r="I12" s="675" t="s">
        <v>1956</v>
      </c>
    </row>
    <row r="13" spans="1:10" ht="15.75" customHeight="1">
      <c r="A13" s="544"/>
      <c r="B13" s="393" t="s">
        <v>1467</v>
      </c>
      <c r="C13" s="239" t="s">
        <v>1468</v>
      </c>
      <c r="D13" s="672" t="s">
        <v>1469</v>
      </c>
      <c r="E13" s="227" t="s">
        <v>860</v>
      </c>
      <c r="F13" s="228">
        <v>1</v>
      </c>
      <c r="G13" s="673">
        <v>0</v>
      </c>
      <c r="H13" s="674">
        <v>0</v>
      </c>
      <c r="I13" s="675" t="s">
        <v>1957</v>
      </c>
    </row>
    <row r="14" spans="1:10" ht="21.75" customHeight="1" thickBot="1">
      <c r="A14" s="574"/>
      <c r="B14" s="402" t="s">
        <v>1470</v>
      </c>
      <c r="C14" s="247" t="s">
        <v>1471</v>
      </c>
      <c r="D14" s="679" t="s">
        <v>1472</v>
      </c>
      <c r="E14" s="248" t="s">
        <v>860</v>
      </c>
      <c r="F14" s="249">
        <v>1</v>
      </c>
      <c r="G14" s="680">
        <v>1</v>
      </c>
      <c r="H14" s="681">
        <v>0</v>
      </c>
      <c r="I14" s="682"/>
    </row>
    <row r="15" spans="1:10" ht="15" thickBot="1">
      <c r="A15" s="574"/>
      <c r="B15" s="573"/>
      <c r="C15" s="574"/>
      <c r="D15" s="573"/>
      <c r="E15" s="573"/>
      <c r="F15" s="573"/>
      <c r="G15" s="573"/>
      <c r="H15" s="573"/>
    </row>
    <row r="16" spans="1:10" ht="15.75" thickBot="1">
      <c r="A16" s="574"/>
      <c r="B16" s="209" t="s">
        <v>41</v>
      </c>
      <c r="C16" s="288" t="s">
        <v>1473</v>
      </c>
      <c r="D16" s="573"/>
      <c r="E16" s="573"/>
      <c r="F16" s="573"/>
      <c r="G16" s="573"/>
      <c r="H16" s="573"/>
    </row>
    <row r="17" spans="1:9" ht="15" customHeight="1">
      <c r="A17" s="574"/>
      <c r="B17" s="564" t="s">
        <v>1474</v>
      </c>
      <c r="C17" s="289" t="s">
        <v>1475</v>
      </c>
      <c r="D17" s="668" t="s">
        <v>1476</v>
      </c>
      <c r="E17" s="290" t="s">
        <v>860</v>
      </c>
      <c r="F17" s="291">
        <v>1</v>
      </c>
      <c r="G17" s="669">
        <v>0</v>
      </c>
      <c r="H17" s="670">
        <v>0</v>
      </c>
      <c r="I17" s="671" t="s">
        <v>1958</v>
      </c>
    </row>
    <row r="18" spans="1:9" ht="15" customHeight="1">
      <c r="A18" s="574"/>
      <c r="B18" s="393" t="s">
        <v>1477</v>
      </c>
      <c r="C18" s="239" t="s">
        <v>1478</v>
      </c>
      <c r="D18" s="672" t="s">
        <v>1479</v>
      </c>
      <c r="E18" s="227" t="s">
        <v>860</v>
      </c>
      <c r="F18" s="228">
        <v>1</v>
      </c>
      <c r="G18" s="673">
        <v>0</v>
      </c>
      <c r="H18" s="674">
        <v>0</v>
      </c>
      <c r="I18" s="675" t="s">
        <v>1959</v>
      </c>
    </row>
    <row r="19" spans="1:9" ht="15" customHeight="1">
      <c r="A19" s="574"/>
      <c r="B19" s="393" t="s">
        <v>1480</v>
      </c>
      <c r="C19" s="239" t="s">
        <v>1481</v>
      </c>
      <c r="D19" s="672" t="s">
        <v>1482</v>
      </c>
      <c r="E19" s="227" t="s">
        <v>860</v>
      </c>
      <c r="F19" s="228">
        <v>1</v>
      </c>
      <c r="G19" s="673">
        <v>8.9999999999999993E-3</v>
      </c>
      <c r="H19" s="674">
        <v>0</v>
      </c>
      <c r="I19" s="675" t="s">
        <v>1960</v>
      </c>
    </row>
    <row r="20" spans="1:9" ht="15" customHeight="1">
      <c r="A20" s="574"/>
      <c r="B20" s="393" t="s">
        <v>1483</v>
      </c>
      <c r="C20" s="239" t="s">
        <v>1484</v>
      </c>
      <c r="D20" s="672" t="s">
        <v>1485</v>
      </c>
      <c r="E20" s="227" t="s">
        <v>860</v>
      </c>
      <c r="F20" s="228">
        <v>1</v>
      </c>
      <c r="G20" s="673">
        <v>0.99099999999999999</v>
      </c>
      <c r="H20" s="674">
        <v>0</v>
      </c>
      <c r="I20" s="675" t="s">
        <v>1961</v>
      </c>
    </row>
    <row r="21" spans="1:9" ht="15" customHeight="1">
      <c r="A21" s="574"/>
      <c r="B21" s="393" t="s">
        <v>1486</v>
      </c>
      <c r="C21" s="239" t="s">
        <v>1487</v>
      </c>
      <c r="D21" s="672" t="s">
        <v>1488</v>
      </c>
      <c r="E21" s="227" t="s">
        <v>860</v>
      </c>
      <c r="F21" s="228">
        <v>1</v>
      </c>
      <c r="G21" s="673">
        <v>0</v>
      </c>
      <c r="H21" s="674">
        <v>0</v>
      </c>
      <c r="I21" s="675"/>
    </row>
    <row r="22" spans="1:9" ht="21.75" customHeight="1" thickBot="1">
      <c r="A22" s="574"/>
      <c r="B22" s="402" t="s">
        <v>1489</v>
      </c>
      <c r="C22" s="247" t="s">
        <v>1490</v>
      </c>
      <c r="D22" s="679" t="s">
        <v>1491</v>
      </c>
      <c r="E22" s="248" t="s">
        <v>860</v>
      </c>
      <c r="F22" s="249">
        <v>1</v>
      </c>
      <c r="G22" s="680">
        <v>1</v>
      </c>
      <c r="H22" s="681">
        <v>0</v>
      </c>
      <c r="I22" s="682"/>
    </row>
    <row r="23" spans="1:9"/>
    <row r="24" spans="1:9" ht="15">
      <c r="B24" s="1160" t="s">
        <v>79</v>
      </c>
      <c r="C24" s="1100"/>
    </row>
    <row r="25" spans="1:9" ht="15">
      <c r="B25" s="422"/>
      <c r="C25" s="422"/>
    </row>
    <row r="26" spans="1:9" ht="15.75">
      <c r="B26" s="130"/>
      <c r="C26" s="617" t="s">
        <v>80</v>
      </c>
    </row>
    <row r="27" spans="1:9" ht="15">
      <c r="B27" s="422"/>
      <c r="C27" s="422"/>
    </row>
    <row r="28" spans="1:9" ht="15.75">
      <c r="B28" s="132"/>
      <c r="C28" s="617" t="s">
        <v>158</v>
      </c>
    </row>
    <row r="29" spans="1:9"/>
    <row r="30" spans="1:9" ht="15" thickBot="1"/>
    <row r="31" spans="1:9" ht="16.5" thickBot="1">
      <c r="B31" s="655" t="str">
        <f>'4S'!B47</f>
        <v>Please refer to RAG 4.08 - Guideline for the table definitions in the annual performance report for the reporting year 2019-20</v>
      </c>
      <c r="C31" s="140"/>
      <c r="D31" s="140"/>
      <c r="E31" s="140"/>
      <c r="F31" s="136"/>
      <c r="G31" s="136"/>
      <c r="H31" s="136"/>
      <c r="I31" s="137"/>
    </row>
    <row r="32" spans="1:9" ht="15" thickBot="1"/>
    <row r="33" spans="1:9" ht="16.5" hidden="1" thickBot="1">
      <c r="A33" s="138"/>
      <c r="B33" s="139" t="str">
        <f ca="1" xml:space="preserve"> RIGHT(CELL("filename", $A$1), LEN(CELL("filename", $A$1)) - SEARCH("]", CELL("filename", $A$1)))&amp;" - Line definitions"</f>
        <v>4T - Line definitions</v>
      </c>
      <c r="C33" s="140"/>
      <c r="D33" s="140"/>
      <c r="E33" s="140"/>
      <c r="F33" s="136"/>
      <c r="G33" s="136"/>
      <c r="H33" s="136"/>
      <c r="I33" s="137"/>
    </row>
    <row r="34" spans="1:9" ht="15" hidden="1" thickBot="1">
      <c r="A34" s="138"/>
      <c r="B34" s="193"/>
      <c r="C34" s="268"/>
      <c r="D34" s="268"/>
      <c r="E34" s="268"/>
      <c r="F34" s="193"/>
      <c r="G34" s="193"/>
      <c r="H34" s="193"/>
      <c r="I34" s="683"/>
    </row>
    <row r="35" spans="1:9" ht="15" hidden="1" thickBot="1">
      <c r="A35" s="138"/>
      <c r="B35" s="684" t="s">
        <v>83</v>
      </c>
      <c r="C35" s="1161" t="s">
        <v>84</v>
      </c>
      <c r="D35" s="1161"/>
      <c r="E35" s="1162"/>
      <c r="F35" s="1162"/>
      <c r="G35" s="1162"/>
      <c r="H35" s="1162"/>
      <c r="I35" s="1163"/>
    </row>
    <row r="36" spans="1:9" ht="15.75" hidden="1" thickBot="1">
      <c r="A36" s="138"/>
      <c r="B36" s="685">
        <v>1</v>
      </c>
      <c r="C36" s="1164" t="s">
        <v>1492</v>
      </c>
      <c r="D36" s="1165"/>
      <c r="E36" s="1165"/>
      <c r="F36" s="1165"/>
      <c r="G36" s="1165"/>
      <c r="H36" s="1165"/>
      <c r="I36" s="1166"/>
    </row>
    <row r="37" spans="1:9" ht="15.75" hidden="1" thickBot="1">
      <c r="A37" s="138"/>
      <c r="B37" s="686">
        <f t="shared" ref="B37:B50" si="0">+B36+1</f>
        <v>2</v>
      </c>
      <c r="C37" s="1157" t="s">
        <v>1493</v>
      </c>
      <c r="D37" s="1158"/>
      <c r="E37" s="1158"/>
      <c r="F37" s="1158"/>
      <c r="G37" s="1158"/>
      <c r="H37" s="1158"/>
      <c r="I37" s="1159"/>
    </row>
    <row r="38" spans="1:9" ht="15.75" hidden="1" thickBot="1">
      <c r="A38" s="138"/>
      <c r="B38" s="686">
        <f t="shared" si="0"/>
        <v>3</v>
      </c>
      <c r="C38" s="1157" t="s">
        <v>1494</v>
      </c>
      <c r="D38" s="1158"/>
      <c r="E38" s="1158"/>
      <c r="F38" s="1158"/>
      <c r="G38" s="1158"/>
      <c r="H38" s="1158"/>
      <c r="I38" s="1159"/>
    </row>
    <row r="39" spans="1:9" ht="15.75" hidden="1" thickBot="1">
      <c r="A39" s="138"/>
      <c r="B39" s="686">
        <f t="shared" si="0"/>
        <v>4</v>
      </c>
      <c r="C39" s="1157" t="s">
        <v>1495</v>
      </c>
      <c r="D39" s="1158"/>
      <c r="E39" s="1158"/>
      <c r="F39" s="1158"/>
      <c r="G39" s="1158"/>
      <c r="H39" s="1158"/>
      <c r="I39" s="1159"/>
    </row>
    <row r="40" spans="1:9" ht="15.75" hidden="1" thickBot="1">
      <c r="A40" s="138"/>
      <c r="B40" s="686">
        <f t="shared" si="0"/>
        <v>5</v>
      </c>
      <c r="C40" s="1157" t="s">
        <v>1496</v>
      </c>
      <c r="D40" s="1158"/>
      <c r="E40" s="1158"/>
      <c r="F40" s="1158"/>
      <c r="G40" s="1158"/>
      <c r="H40" s="1158"/>
      <c r="I40" s="1159"/>
    </row>
    <row r="41" spans="1:9" ht="15.75" hidden="1" thickBot="1">
      <c r="A41" s="138"/>
      <c r="B41" s="686">
        <f t="shared" si="0"/>
        <v>6</v>
      </c>
      <c r="C41" s="1157" t="s">
        <v>1497</v>
      </c>
      <c r="D41" s="1158"/>
      <c r="E41" s="1158"/>
      <c r="F41" s="1158"/>
      <c r="G41" s="1158"/>
      <c r="H41" s="1158"/>
      <c r="I41" s="1159"/>
    </row>
    <row r="42" spans="1:9" ht="15.75" hidden="1" thickBot="1">
      <c r="A42" s="138"/>
      <c r="B42" s="686">
        <f t="shared" si="0"/>
        <v>7</v>
      </c>
      <c r="C42" s="1157" t="s">
        <v>1498</v>
      </c>
      <c r="D42" s="1158"/>
      <c r="E42" s="1158"/>
      <c r="F42" s="1158"/>
      <c r="G42" s="1158"/>
      <c r="H42" s="1158"/>
      <c r="I42" s="1159"/>
    </row>
    <row r="43" spans="1:9" ht="15.75" hidden="1" thickBot="1">
      <c r="A43" s="138"/>
      <c r="B43" s="686">
        <f t="shared" si="0"/>
        <v>8</v>
      </c>
      <c r="C43" s="1157" t="s">
        <v>1499</v>
      </c>
      <c r="D43" s="1158"/>
      <c r="E43" s="1158"/>
      <c r="F43" s="1158"/>
      <c r="G43" s="1158"/>
      <c r="H43" s="1158"/>
      <c r="I43" s="1159"/>
    </row>
    <row r="44" spans="1:9" ht="15.75" hidden="1" thickBot="1">
      <c r="A44" s="138"/>
      <c r="B44" s="686">
        <f t="shared" si="0"/>
        <v>9</v>
      </c>
      <c r="C44" s="1157" t="s">
        <v>1500</v>
      </c>
      <c r="D44" s="1158"/>
      <c r="E44" s="1158"/>
      <c r="F44" s="1158"/>
      <c r="G44" s="1158"/>
      <c r="H44" s="1158"/>
      <c r="I44" s="1159"/>
    </row>
    <row r="45" spans="1:9" ht="15.75" hidden="1" thickBot="1">
      <c r="A45" s="138"/>
      <c r="B45" s="686">
        <f t="shared" si="0"/>
        <v>10</v>
      </c>
      <c r="C45" s="1157" t="s">
        <v>1501</v>
      </c>
      <c r="D45" s="1158"/>
      <c r="E45" s="1158"/>
      <c r="F45" s="1158"/>
      <c r="G45" s="1158"/>
      <c r="H45" s="1158"/>
      <c r="I45" s="1159"/>
    </row>
    <row r="46" spans="1:9" ht="15.75" hidden="1" thickBot="1">
      <c r="A46" s="138"/>
      <c r="B46" s="686">
        <f t="shared" si="0"/>
        <v>11</v>
      </c>
      <c r="C46" s="1157" t="s">
        <v>1502</v>
      </c>
      <c r="D46" s="1158"/>
      <c r="E46" s="1158"/>
      <c r="F46" s="1158"/>
      <c r="G46" s="1158"/>
      <c r="H46" s="1158"/>
      <c r="I46" s="1159"/>
    </row>
    <row r="47" spans="1:9" ht="15.75" hidden="1" thickBot="1">
      <c r="A47" s="138"/>
      <c r="B47" s="686">
        <f t="shared" si="0"/>
        <v>12</v>
      </c>
      <c r="C47" s="1157" t="s">
        <v>1503</v>
      </c>
      <c r="D47" s="1158"/>
      <c r="E47" s="1158"/>
      <c r="F47" s="1158"/>
      <c r="G47" s="1158"/>
      <c r="H47" s="1158"/>
      <c r="I47" s="1159"/>
    </row>
    <row r="48" spans="1:9" ht="15.75" hidden="1" thickBot="1">
      <c r="A48" s="138"/>
      <c r="B48" s="686">
        <f t="shared" si="0"/>
        <v>13</v>
      </c>
      <c r="C48" s="1157" t="s">
        <v>1504</v>
      </c>
      <c r="D48" s="1158"/>
      <c r="E48" s="1158"/>
      <c r="F48" s="1158"/>
      <c r="G48" s="1158"/>
      <c r="H48" s="1158"/>
      <c r="I48" s="1159"/>
    </row>
    <row r="49" spans="1:9" ht="15.75" hidden="1" thickBot="1">
      <c r="A49" s="138"/>
      <c r="B49" s="686">
        <f t="shared" si="0"/>
        <v>14</v>
      </c>
      <c r="C49" s="1157" t="s">
        <v>1505</v>
      </c>
      <c r="D49" s="1158"/>
      <c r="E49" s="1158"/>
      <c r="F49" s="1158"/>
      <c r="G49" s="1158"/>
      <c r="H49" s="1158"/>
      <c r="I49" s="1159"/>
    </row>
    <row r="50" spans="1:9" ht="15.75" hidden="1" thickBot="1">
      <c r="A50" s="138"/>
      <c r="B50" s="687">
        <f t="shared" si="0"/>
        <v>15</v>
      </c>
      <c r="C50" s="1157" t="s">
        <v>1506</v>
      </c>
      <c r="D50" s="1158"/>
      <c r="E50" s="1158"/>
      <c r="F50" s="1158"/>
      <c r="G50" s="1158"/>
      <c r="H50" s="1158"/>
      <c r="I50" s="1159"/>
    </row>
    <row r="51" spans="1:9" ht="15" hidden="1" thickBot="1">
      <c r="A51" s="138"/>
      <c r="B51" s="574"/>
      <c r="C51" s="574"/>
      <c r="D51" s="574"/>
      <c r="E51" s="574"/>
      <c r="F51" s="574"/>
      <c r="G51" s="574"/>
      <c r="H51" s="574"/>
      <c r="I51" s="574"/>
    </row>
    <row r="52" spans="1:9" ht="16.5" thickBot="1">
      <c r="B52" s="688" t="s">
        <v>180</v>
      </c>
      <c r="C52" s="689"/>
      <c r="D52" s="689"/>
      <c r="E52" s="689"/>
      <c r="F52" s="689"/>
      <c r="G52" s="690"/>
      <c r="H52" s="690"/>
      <c r="I52" s="691"/>
    </row>
    <row r="53" spans="1:9" ht="16.5" thickBot="1">
      <c r="B53" s="1167" t="s">
        <v>1507</v>
      </c>
      <c r="C53" s="1168"/>
      <c r="D53" s="1168"/>
      <c r="E53" s="1168"/>
      <c r="F53" s="1168"/>
      <c r="G53" s="1168"/>
      <c r="H53" s="1168"/>
      <c r="I53" s="1169"/>
    </row>
    <row r="54" spans="1:9"/>
  </sheetData>
  <mergeCells count="18">
    <mergeCell ref="B53:I53"/>
    <mergeCell ref="C40:I40"/>
    <mergeCell ref="C41:I41"/>
    <mergeCell ref="C42:I42"/>
    <mergeCell ref="C43:I43"/>
    <mergeCell ref="C44:I44"/>
    <mergeCell ref="C45:I45"/>
    <mergeCell ref="C46:I46"/>
    <mergeCell ref="C47:I47"/>
    <mergeCell ref="C48:I48"/>
    <mergeCell ref="C49:I49"/>
    <mergeCell ref="C50:I50"/>
    <mergeCell ref="C39:I39"/>
    <mergeCell ref="B24:C24"/>
    <mergeCell ref="C35:I35"/>
    <mergeCell ref="C36:I36"/>
    <mergeCell ref="C37:I37"/>
    <mergeCell ref="C38:I38"/>
  </mergeCells>
  <conditionalFormatting sqref="G6:I14 G17:I22">
    <cfRule type="expression" dxfId="15" priority="4">
      <formula>#REF!=1</formula>
    </cfRule>
  </conditionalFormatting>
  <printOptions horizontalCentered="1"/>
  <pageMargins left="0.39370078740157483" right="0.39370078740157483" top="0.78740157480314965" bottom="0.78740157480314965" header="0.31496062992125984" footer="0.31496062992125984"/>
  <pageSetup paperSize="9" scale="54"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992F8-71E6-463B-A24B-924617E788C4}">
  <sheetPr>
    <pageSetUpPr fitToPage="1"/>
  </sheetPr>
  <dimension ref="A1:N81"/>
  <sheetViews>
    <sheetView showGridLines="0" topLeftCell="A22" workbookViewId="0">
      <selection activeCell="H1" sqref="H1"/>
    </sheetView>
  </sheetViews>
  <sheetFormatPr defaultColWidth="0" defaultRowHeight="14.25" zeroHeight="1"/>
  <cols>
    <col min="1" max="1" width="0.625" customWidth="1"/>
    <col min="2" max="2" width="8.625" customWidth="1"/>
    <col min="3" max="3" width="93.125" customWidth="1"/>
    <col min="4" max="4" width="13.75" customWidth="1"/>
    <col min="5" max="6" width="8.625" customWidth="1"/>
    <col min="7" max="7" width="12.625" customWidth="1"/>
    <col min="8" max="8" width="26.125" bestFit="1" customWidth="1"/>
    <col min="9" max="9" width="1.625" customWidth="1"/>
    <col min="10" max="11" width="0" hidden="1" customWidth="1"/>
    <col min="12" max="12" width="1.125" hidden="1" customWidth="1"/>
    <col min="13" max="13" width="19.125" hidden="1" customWidth="1"/>
    <col min="14" max="14" width="1.125" hidden="1" customWidth="1"/>
    <col min="15" max="16384" width="8.625" hidden="1"/>
  </cols>
  <sheetData>
    <row r="1" spans="1:9" ht="20.25">
      <c r="A1" s="193"/>
      <c r="B1" s="1" t="s">
        <v>1508</v>
      </c>
      <c r="C1" s="1"/>
      <c r="D1" s="1"/>
      <c r="E1" s="1"/>
      <c r="F1" s="1"/>
      <c r="G1" s="1"/>
      <c r="H1" s="2" t="s">
        <v>1970</v>
      </c>
      <c r="I1" s="1"/>
    </row>
    <row r="2" spans="1:9" ht="15.75" thickBot="1">
      <c r="A2" s="544"/>
      <c r="B2" s="4" t="str">
        <f>'4T'!B2</f>
        <v>For the 12 months ended 31 March 2020</v>
      </c>
      <c r="C2" s="544"/>
      <c r="D2" s="544"/>
      <c r="E2" s="544"/>
      <c r="F2" s="544"/>
      <c r="G2" s="544"/>
      <c r="H2" s="193"/>
      <c r="I2" s="3"/>
    </row>
    <row r="3" spans="1:9" ht="15.75" thickBot="1">
      <c r="A3" s="330"/>
      <c r="B3" s="197" t="s">
        <v>83</v>
      </c>
      <c r="C3" s="198" t="s">
        <v>119</v>
      </c>
      <c r="D3" s="199" t="s">
        <v>2</v>
      </c>
      <c r="E3" s="199" t="s">
        <v>361</v>
      </c>
      <c r="F3" s="199" t="s">
        <v>4</v>
      </c>
      <c r="G3" s="431" t="s">
        <v>539</v>
      </c>
      <c r="H3" s="692" t="s">
        <v>8</v>
      </c>
      <c r="I3" s="3"/>
    </row>
    <row r="4" spans="1:9" ht="15.75" thickBot="1">
      <c r="A4" s="544"/>
      <c r="B4" s="549"/>
      <c r="C4" s="549"/>
      <c r="D4" s="445"/>
      <c r="E4" s="544"/>
      <c r="F4" s="544"/>
      <c r="G4" s="544"/>
      <c r="H4" s="193"/>
      <c r="I4" s="3"/>
    </row>
    <row r="5" spans="1:9" ht="15.75" thickBot="1">
      <c r="A5" s="544"/>
      <c r="B5" s="209" t="s">
        <v>15</v>
      </c>
      <c r="C5" s="288" t="s">
        <v>1018</v>
      </c>
      <c r="D5" s="445"/>
      <c r="E5" s="544"/>
      <c r="F5" s="544"/>
      <c r="G5" s="544"/>
      <c r="H5" s="193"/>
      <c r="I5" s="3"/>
    </row>
    <row r="6" spans="1:9" ht="18" customHeight="1">
      <c r="A6" s="546"/>
      <c r="B6" s="359" t="s">
        <v>1509</v>
      </c>
      <c r="C6" s="693" t="s">
        <v>1510</v>
      </c>
      <c r="D6" s="694" t="s">
        <v>1511</v>
      </c>
      <c r="E6" s="695" t="s">
        <v>464</v>
      </c>
      <c r="F6" s="360">
        <v>3</v>
      </c>
      <c r="G6" s="696">
        <v>41.723999999999997</v>
      </c>
      <c r="H6" s="697" t="s">
        <v>1962</v>
      </c>
      <c r="I6" s="3"/>
    </row>
    <row r="7" spans="1:9" ht="18" customHeight="1">
      <c r="A7" s="546"/>
      <c r="B7" s="342" t="s">
        <v>1512</v>
      </c>
      <c r="C7" s="698" t="s">
        <v>1513</v>
      </c>
      <c r="D7" s="699" t="s">
        <v>1514</v>
      </c>
      <c r="E7" s="700" t="s">
        <v>464</v>
      </c>
      <c r="F7" s="346">
        <v>3</v>
      </c>
      <c r="G7" s="701">
        <v>1.776</v>
      </c>
      <c r="H7" s="241" t="s">
        <v>1963</v>
      </c>
      <c r="I7" s="3"/>
    </row>
    <row r="8" spans="1:9" ht="18" customHeight="1">
      <c r="A8" s="546"/>
      <c r="B8" s="342" t="s">
        <v>1515</v>
      </c>
      <c r="C8" s="698" t="s">
        <v>1516</v>
      </c>
      <c r="D8" s="699" t="s">
        <v>1517</v>
      </c>
      <c r="E8" s="700" t="s">
        <v>464</v>
      </c>
      <c r="F8" s="346">
        <v>3</v>
      </c>
      <c r="G8" s="701">
        <v>2698.3290000000002</v>
      </c>
      <c r="H8" s="241"/>
      <c r="I8" s="3"/>
    </row>
    <row r="9" spans="1:9" ht="18" customHeight="1">
      <c r="A9" s="546"/>
      <c r="B9" s="342" t="s">
        <v>1518</v>
      </c>
      <c r="C9" s="698" t="s">
        <v>1519</v>
      </c>
      <c r="D9" s="699" t="s">
        <v>1520</v>
      </c>
      <c r="E9" s="700" t="s">
        <v>464</v>
      </c>
      <c r="F9" s="346">
        <v>3</v>
      </c>
      <c r="G9" s="701">
        <v>2771.61</v>
      </c>
      <c r="H9" s="241"/>
      <c r="I9" s="3"/>
    </row>
    <row r="10" spans="1:9" ht="18" customHeight="1">
      <c r="A10" s="546"/>
      <c r="B10" s="342" t="s">
        <v>1521</v>
      </c>
      <c r="C10" s="698" t="s">
        <v>1522</v>
      </c>
      <c r="D10" s="699" t="s">
        <v>1523</v>
      </c>
      <c r="E10" s="700" t="s">
        <v>464</v>
      </c>
      <c r="F10" s="346">
        <v>3</v>
      </c>
      <c r="G10" s="702">
        <v>5469.9390000000003</v>
      </c>
      <c r="H10" s="241"/>
      <c r="I10" s="3"/>
    </row>
    <row r="11" spans="1:9" ht="18" customHeight="1">
      <c r="A11" s="546"/>
      <c r="B11" s="342" t="s">
        <v>1524</v>
      </c>
      <c r="C11" s="698" t="s">
        <v>1525</v>
      </c>
      <c r="D11" s="699" t="s">
        <v>1526</v>
      </c>
      <c r="E11" s="700" t="s">
        <v>464</v>
      </c>
      <c r="F11" s="346">
        <v>3</v>
      </c>
      <c r="G11" s="701">
        <v>41.631</v>
      </c>
      <c r="H11" s="241" t="s">
        <v>1906</v>
      </c>
      <c r="I11" s="3"/>
    </row>
    <row r="12" spans="1:9" ht="18" customHeight="1">
      <c r="A12" s="546"/>
      <c r="B12" s="342" t="s">
        <v>1527</v>
      </c>
      <c r="C12" s="698" t="s">
        <v>1528</v>
      </c>
      <c r="D12" s="699" t="s">
        <v>1529</v>
      </c>
      <c r="E12" s="700" t="s">
        <v>464</v>
      </c>
      <c r="F12" s="346">
        <v>3</v>
      </c>
      <c r="G12" s="701">
        <v>168.04</v>
      </c>
      <c r="H12" s="241" t="s">
        <v>1964</v>
      </c>
      <c r="I12" s="3"/>
    </row>
    <row r="13" spans="1:9" ht="18" customHeight="1">
      <c r="A13" s="546"/>
      <c r="B13" s="342" t="s">
        <v>1530</v>
      </c>
      <c r="C13" s="698" t="s">
        <v>1531</v>
      </c>
      <c r="D13" s="699" t="s">
        <v>1532</v>
      </c>
      <c r="E13" s="700" t="s">
        <v>464</v>
      </c>
      <c r="F13" s="346">
        <v>3</v>
      </c>
      <c r="G13" s="702">
        <v>209.67099999999999</v>
      </c>
      <c r="H13" s="241" t="s">
        <v>1964</v>
      </c>
      <c r="I13" s="3"/>
    </row>
    <row r="14" spans="1:9" ht="18" customHeight="1">
      <c r="A14" s="546"/>
      <c r="B14" s="342" t="s">
        <v>1533</v>
      </c>
      <c r="C14" s="698" t="s">
        <v>1534</v>
      </c>
      <c r="D14" s="699" t="s">
        <v>1535</v>
      </c>
      <c r="E14" s="700" t="s">
        <v>464</v>
      </c>
      <c r="F14" s="346">
        <v>3</v>
      </c>
      <c r="G14" s="701">
        <v>296.82100000000003</v>
      </c>
      <c r="H14" s="241" t="s">
        <v>1964</v>
      </c>
      <c r="I14" s="3"/>
    </row>
    <row r="15" spans="1:9" ht="17.25" customHeight="1" thickBot="1">
      <c r="A15" s="546"/>
      <c r="B15" s="349" t="s">
        <v>1536</v>
      </c>
      <c r="C15" s="703" t="s">
        <v>1537</v>
      </c>
      <c r="D15" s="704" t="s">
        <v>1538</v>
      </c>
      <c r="E15" s="705" t="s">
        <v>1037</v>
      </c>
      <c r="F15" s="353">
        <v>3</v>
      </c>
      <c r="G15" s="706">
        <v>5976.4310000000005</v>
      </c>
      <c r="H15" s="250"/>
      <c r="I15" s="3"/>
    </row>
    <row r="16" spans="1:9" ht="15.75" thickBot="1">
      <c r="A16" s="546"/>
      <c r="B16" s="707"/>
      <c r="C16" s="546"/>
      <c r="D16" s="707"/>
      <c r="E16" s="707"/>
      <c r="F16" s="707"/>
      <c r="G16" s="708"/>
      <c r="H16" s="709"/>
    </row>
    <row r="17" spans="1:9" ht="19.5" customHeight="1">
      <c r="A17" s="546"/>
      <c r="B17" s="359" t="s">
        <v>1539</v>
      </c>
      <c r="C17" s="693" t="s">
        <v>1540</v>
      </c>
      <c r="D17" s="694" t="s">
        <v>1541</v>
      </c>
      <c r="E17" s="695" t="s">
        <v>464</v>
      </c>
      <c r="F17" s="360">
        <v>3</v>
      </c>
      <c r="G17" s="696">
        <v>15343.3430034375</v>
      </c>
      <c r="H17" s="697"/>
      <c r="I17" s="3"/>
    </row>
    <row r="18" spans="1:9" ht="19.5" customHeight="1" thickBot="1">
      <c r="A18" s="546"/>
      <c r="B18" s="349" t="s">
        <v>1542</v>
      </c>
      <c r="C18" s="703" t="s">
        <v>1543</v>
      </c>
      <c r="D18" s="704" t="s">
        <v>1544</v>
      </c>
      <c r="E18" s="705" t="s">
        <v>464</v>
      </c>
      <c r="F18" s="353">
        <v>3</v>
      </c>
      <c r="G18" s="710">
        <v>427.67049260623997</v>
      </c>
      <c r="H18" s="250"/>
      <c r="I18" s="3"/>
    </row>
    <row r="19" spans="1:9" ht="15" thickBot="1">
      <c r="D19" s="445"/>
      <c r="G19" s="709"/>
      <c r="H19" s="709"/>
    </row>
    <row r="20" spans="1:9" ht="15.75" thickBot="1">
      <c r="B20" s="209" t="s">
        <v>41</v>
      </c>
      <c r="C20" s="288" t="s">
        <v>1075</v>
      </c>
      <c r="D20" s="445"/>
      <c r="G20" s="709"/>
      <c r="H20" s="709"/>
    </row>
    <row r="21" spans="1:9" ht="20.25" customHeight="1">
      <c r="A21" s="544"/>
      <c r="B21" s="211" t="s">
        <v>1545</v>
      </c>
      <c r="C21" s="446" t="s">
        <v>1092</v>
      </c>
      <c r="D21" s="457" t="s">
        <v>1546</v>
      </c>
      <c r="E21" s="457" t="s">
        <v>1094</v>
      </c>
      <c r="F21" s="215">
        <v>3</v>
      </c>
      <c r="G21" s="711">
        <v>735748.87271516793</v>
      </c>
      <c r="H21" s="712" t="s">
        <v>1965</v>
      </c>
      <c r="I21" s="3"/>
    </row>
    <row r="22" spans="1:9" ht="20.25" customHeight="1">
      <c r="A22" s="544"/>
      <c r="B22" s="393" t="s">
        <v>1547</v>
      </c>
      <c r="C22" s="450" t="s">
        <v>1548</v>
      </c>
      <c r="D22" s="460" t="s">
        <v>1549</v>
      </c>
      <c r="E22" s="460" t="s">
        <v>1094</v>
      </c>
      <c r="F22" s="228">
        <v>3</v>
      </c>
      <c r="G22" s="713">
        <v>391156.01041466533</v>
      </c>
      <c r="H22" s="714" t="s">
        <v>1965</v>
      </c>
      <c r="I22" s="3"/>
    </row>
    <row r="23" spans="1:9" ht="20.25" customHeight="1">
      <c r="A23" s="544"/>
      <c r="B23" s="393" t="s">
        <v>1550</v>
      </c>
      <c r="C23" s="450" t="s">
        <v>1099</v>
      </c>
      <c r="D23" s="460" t="s">
        <v>1551</v>
      </c>
      <c r="E23" s="460" t="s">
        <v>1094</v>
      </c>
      <c r="F23" s="228">
        <v>3</v>
      </c>
      <c r="G23" s="715">
        <v>1126904.8831298333</v>
      </c>
      <c r="H23" s="714"/>
      <c r="I23" s="3"/>
    </row>
    <row r="24" spans="1:9" ht="20.25" customHeight="1">
      <c r="A24" s="544"/>
      <c r="B24" s="393" t="s">
        <v>1552</v>
      </c>
      <c r="C24" s="450" t="s">
        <v>1553</v>
      </c>
      <c r="D24" s="460" t="s">
        <v>1554</v>
      </c>
      <c r="E24" s="460" t="s">
        <v>1037</v>
      </c>
      <c r="F24" s="228">
        <v>3</v>
      </c>
      <c r="G24" s="716">
        <v>337.50257443043483</v>
      </c>
      <c r="H24" s="714"/>
      <c r="I24" s="3"/>
    </row>
    <row r="25" spans="1:9" ht="20.25" customHeight="1">
      <c r="A25" s="544"/>
      <c r="B25" s="393" t="s">
        <v>1555</v>
      </c>
      <c r="C25" s="450" t="s">
        <v>1556</v>
      </c>
      <c r="D25" s="460" t="s">
        <v>1557</v>
      </c>
      <c r="E25" s="460" t="s">
        <v>1074</v>
      </c>
      <c r="F25" s="228">
        <v>0</v>
      </c>
      <c r="G25" s="717">
        <v>2643.479092</v>
      </c>
      <c r="H25" s="714"/>
      <c r="I25" s="3"/>
    </row>
    <row r="26" spans="1:9" ht="20.25" customHeight="1">
      <c r="A26" s="544"/>
      <c r="B26" s="393" t="s">
        <v>1558</v>
      </c>
      <c r="C26" s="450" t="s">
        <v>1559</v>
      </c>
      <c r="D26" s="460" t="s">
        <v>1560</v>
      </c>
      <c r="E26" s="460" t="s">
        <v>568</v>
      </c>
      <c r="F26" s="228">
        <v>0</v>
      </c>
      <c r="G26" s="718">
        <v>0</v>
      </c>
      <c r="H26" s="714" t="s">
        <v>1966</v>
      </c>
      <c r="I26" s="3"/>
    </row>
    <row r="27" spans="1:9" ht="20.25" customHeight="1">
      <c r="A27" s="544"/>
      <c r="B27" s="393" t="s">
        <v>1561</v>
      </c>
      <c r="C27" s="450" t="s">
        <v>1562</v>
      </c>
      <c r="D27" s="460" t="s">
        <v>1563</v>
      </c>
      <c r="E27" s="460" t="s">
        <v>568</v>
      </c>
      <c r="F27" s="228">
        <v>0</v>
      </c>
      <c r="G27" s="718">
        <v>93</v>
      </c>
      <c r="H27" s="714" t="s">
        <v>1967</v>
      </c>
      <c r="I27" s="3"/>
    </row>
    <row r="28" spans="1:9" ht="20.25" customHeight="1">
      <c r="A28" s="544"/>
      <c r="B28" s="393" t="s">
        <v>1564</v>
      </c>
      <c r="C28" s="450" t="s">
        <v>1565</v>
      </c>
      <c r="D28" s="460" t="s">
        <v>1566</v>
      </c>
      <c r="E28" s="460" t="s">
        <v>834</v>
      </c>
      <c r="F28" s="228">
        <v>0</v>
      </c>
      <c r="G28" s="717">
        <v>9</v>
      </c>
      <c r="H28" s="714" t="s">
        <v>1968</v>
      </c>
      <c r="I28" s="3"/>
    </row>
    <row r="29" spans="1:9" ht="20.25" customHeight="1">
      <c r="A29" s="544"/>
      <c r="B29" s="393" t="s">
        <v>1567</v>
      </c>
      <c r="C29" s="450" t="s">
        <v>1568</v>
      </c>
      <c r="D29" s="460" t="s">
        <v>1569</v>
      </c>
      <c r="E29" s="460" t="s">
        <v>568</v>
      </c>
      <c r="F29" s="228">
        <v>0</v>
      </c>
      <c r="G29" s="717">
        <v>8047</v>
      </c>
      <c r="H29" s="714"/>
      <c r="I29" s="3"/>
    </row>
    <row r="30" spans="1:9" ht="20.25" customHeight="1">
      <c r="A30" s="544"/>
      <c r="B30" s="393" t="s">
        <v>1570</v>
      </c>
      <c r="C30" s="450" t="s">
        <v>1571</v>
      </c>
      <c r="D30" s="460" t="s">
        <v>1572</v>
      </c>
      <c r="E30" s="460" t="s">
        <v>1573</v>
      </c>
      <c r="F30" s="228">
        <v>0</v>
      </c>
      <c r="G30" s="718">
        <v>0</v>
      </c>
      <c r="H30" s="714" t="s">
        <v>1969</v>
      </c>
      <c r="I30" s="3"/>
    </row>
    <row r="31" spans="1:9" ht="20.25" customHeight="1" thickBot="1">
      <c r="A31" s="544"/>
      <c r="B31" s="402" t="s">
        <v>1574</v>
      </c>
      <c r="C31" s="453" t="s">
        <v>1575</v>
      </c>
      <c r="D31" s="465" t="s">
        <v>1576</v>
      </c>
      <c r="E31" s="465" t="s">
        <v>1573</v>
      </c>
      <c r="F31" s="249">
        <v>0</v>
      </c>
      <c r="G31" s="719">
        <v>9165976</v>
      </c>
      <c r="H31" s="720"/>
      <c r="I31" s="3"/>
    </row>
    <row r="32" spans="1:9"/>
    <row r="33" spans="1:9" ht="15">
      <c r="B33" s="721" t="s">
        <v>79</v>
      </c>
    </row>
    <row r="34" spans="1:9">
      <c r="B34" s="203"/>
      <c r="C34" s="261"/>
    </row>
    <row r="35" spans="1:9" ht="15">
      <c r="B35" s="614"/>
      <c r="C35" s="421" t="s">
        <v>80</v>
      </c>
    </row>
    <row r="36" spans="1:9">
      <c r="B36" s="128"/>
      <c r="C36" s="129"/>
      <c r="D36" s="131"/>
      <c r="E36" s="615"/>
      <c r="F36" s="615"/>
      <c r="G36" s="615"/>
      <c r="H36" s="615"/>
      <c r="I36" s="615"/>
    </row>
    <row r="37" spans="1:9" ht="15">
      <c r="B37" s="132"/>
      <c r="C37" s="421" t="s">
        <v>158</v>
      </c>
      <c r="D37" s="131"/>
      <c r="E37" s="615"/>
      <c r="F37" s="615"/>
      <c r="G37" s="615"/>
      <c r="H37" s="615"/>
      <c r="I37" s="615"/>
    </row>
    <row r="38" spans="1:9" ht="15">
      <c r="B38" s="544"/>
      <c r="C38" s="544"/>
      <c r="D38" s="131"/>
      <c r="E38" s="615"/>
      <c r="F38" s="615"/>
      <c r="G38" s="615"/>
      <c r="H38" s="615"/>
      <c r="I38" s="615"/>
    </row>
    <row r="39" spans="1:9" ht="15.75" thickBot="1">
      <c r="B39" s="544"/>
      <c r="C39" s="544"/>
      <c r="D39" s="131"/>
      <c r="E39" s="615"/>
      <c r="F39" s="615"/>
      <c r="G39" s="615"/>
      <c r="H39" s="615"/>
      <c r="I39" s="615"/>
    </row>
    <row r="40" spans="1:9" ht="21" thickBot="1">
      <c r="B40" s="135" t="str">
        <f>'4T'!B31</f>
        <v>Please refer to RAG 4.08 - Guideline for the table definitions in the annual performance report for the reporting year 2019-20</v>
      </c>
      <c r="C40" s="140"/>
      <c r="D40" s="136"/>
      <c r="E40" s="136"/>
      <c r="F40" s="136"/>
      <c r="G40" s="136"/>
      <c r="H40" s="136"/>
      <c r="I40" s="722"/>
    </row>
    <row r="41" spans="1:9" ht="15.75" thickBot="1">
      <c r="B41" s="544"/>
      <c r="C41" s="544"/>
      <c r="D41" s="131"/>
      <c r="E41" s="615"/>
      <c r="F41" s="615"/>
      <c r="G41" s="615"/>
      <c r="H41" s="615"/>
      <c r="I41" s="615"/>
    </row>
    <row r="42" spans="1:9" ht="15" hidden="1" thickBot="1">
      <c r="A42" s="138"/>
      <c r="B42" s="723" t="str">
        <f ca="1" xml:space="preserve"> RIGHT(CELL("filename", $A$1), LEN(CELL("filename", $A$1)) - SEARCH("]", CELL("filename", $A$1)))&amp;" - Line definitions"</f>
        <v>4U - Line definitions</v>
      </c>
      <c r="C42" s="724"/>
      <c r="D42" s="131"/>
      <c r="E42" s="615"/>
      <c r="F42" s="615"/>
      <c r="G42" s="615"/>
      <c r="H42" s="615"/>
      <c r="I42" s="615"/>
    </row>
    <row r="43" spans="1:9" ht="15.75" hidden="1" thickBot="1">
      <c r="A43" s="138"/>
      <c r="B43" s="544"/>
      <c r="C43" s="544"/>
      <c r="D43" s="131"/>
      <c r="E43" s="615"/>
      <c r="F43" s="615"/>
      <c r="G43" s="615"/>
      <c r="H43" s="615"/>
      <c r="I43" s="615"/>
    </row>
    <row r="44" spans="1:9" ht="15" hidden="1" thickBot="1">
      <c r="A44" s="138"/>
      <c r="B44" s="725" t="s">
        <v>83</v>
      </c>
      <c r="C44" s="726" t="s">
        <v>325</v>
      </c>
      <c r="D44" s="131"/>
      <c r="E44" s="615"/>
      <c r="F44" s="615"/>
      <c r="G44" s="615"/>
      <c r="H44" s="615"/>
      <c r="I44" s="615"/>
    </row>
    <row r="45" spans="1:9" ht="15" hidden="1" thickBot="1">
      <c r="A45" s="138"/>
      <c r="B45" s="618">
        <v>1</v>
      </c>
      <c r="C45" s="727" t="s">
        <v>1577</v>
      </c>
      <c r="D45" s="131"/>
      <c r="E45" s="615"/>
      <c r="F45" s="615"/>
      <c r="G45" s="615"/>
      <c r="H45" s="615"/>
      <c r="I45" s="615"/>
    </row>
    <row r="46" spans="1:9" ht="14.25" hidden="1" customHeight="1">
      <c r="A46" s="138"/>
      <c r="B46" s="619">
        <f>+B45+1</f>
        <v>2</v>
      </c>
      <c r="C46" s="728" t="s">
        <v>1578</v>
      </c>
      <c r="D46" s="131"/>
      <c r="E46" s="615"/>
      <c r="F46" s="615"/>
      <c r="G46" s="615"/>
      <c r="H46" s="615"/>
      <c r="I46" s="615"/>
    </row>
    <row r="47" spans="1:9" ht="15" hidden="1" thickBot="1">
      <c r="A47" s="138"/>
      <c r="B47" s="619">
        <f t="shared" ref="B47:B56" si="0">+B46+1</f>
        <v>3</v>
      </c>
      <c r="C47" s="728" t="s">
        <v>1579</v>
      </c>
      <c r="D47" s="131"/>
      <c r="E47" s="615"/>
      <c r="F47" s="615"/>
      <c r="G47" s="615"/>
      <c r="H47" s="615"/>
      <c r="I47" s="615"/>
    </row>
    <row r="48" spans="1:9" ht="25.15" hidden="1" customHeight="1">
      <c r="A48" s="138"/>
      <c r="B48" s="619">
        <f t="shared" si="0"/>
        <v>4</v>
      </c>
      <c r="C48" s="728" t="s">
        <v>1580</v>
      </c>
      <c r="D48" s="131"/>
      <c r="E48" s="615"/>
      <c r="F48" s="615"/>
      <c r="G48" s="615"/>
      <c r="H48" s="615"/>
      <c r="I48" s="615"/>
    </row>
    <row r="49" spans="1:9" ht="15" hidden="1" thickBot="1">
      <c r="A49" s="138"/>
      <c r="B49" s="619">
        <f t="shared" si="0"/>
        <v>5</v>
      </c>
      <c r="C49" s="728" t="s">
        <v>1581</v>
      </c>
      <c r="D49" s="131"/>
      <c r="E49" s="615"/>
      <c r="F49" s="615"/>
      <c r="G49" s="615"/>
      <c r="H49" s="615"/>
      <c r="I49" s="615"/>
    </row>
    <row r="50" spans="1:9" ht="15" hidden="1" thickBot="1">
      <c r="A50" s="138"/>
      <c r="B50" s="619">
        <f t="shared" si="0"/>
        <v>6</v>
      </c>
      <c r="C50" s="728" t="s">
        <v>1582</v>
      </c>
      <c r="D50" s="131"/>
      <c r="E50" s="615"/>
      <c r="F50" s="615"/>
      <c r="G50" s="615"/>
      <c r="H50" s="615"/>
      <c r="I50" s="615"/>
    </row>
    <row r="51" spans="1:9" ht="15" hidden="1" thickBot="1">
      <c r="A51" s="138"/>
      <c r="B51" s="619">
        <f t="shared" si="0"/>
        <v>7</v>
      </c>
      <c r="C51" s="728" t="s">
        <v>1583</v>
      </c>
      <c r="D51" s="131"/>
      <c r="E51" s="615"/>
      <c r="F51" s="615"/>
      <c r="G51" s="615"/>
      <c r="H51" s="615"/>
      <c r="I51" s="615"/>
    </row>
    <row r="52" spans="1:9" ht="15" hidden="1" thickBot="1">
      <c r="A52" s="138"/>
      <c r="B52" s="619">
        <f t="shared" si="0"/>
        <v>8</v>
      </c>
      <c r="C52" s="728" t="s">
        <v>1584</v>
      </c>
      <c r="D52" s="131"/>
      <c r="E52" s="615"/>
      <c r="F52" s="615"/>
      <c r="G52" s="615"/>
      <c r="H52" s="615"/>
      <c r="I52" s="615"/>
    </row>
    <row r="53" spans="1:9" ht="36" hidden="1" customHeight="1">
      <c r="A53" s="138"/>
      <c r="B53" s="619">
        <f t="shared" si="0"/>
        <v>9</v>
      </c>
      <c r="C53" s="728" t="s">
        <v>1585</v>
      </c>
      <c r="D53" s="131"/>
      <c r="E53" s="615"/>
      <c r="F53" s="615"/>
      <c r="G53" s="615"/>
      <c r="H53" s="615"/>
      <c r="I53" s="615"/>
    </row>
    <row r="54" spans="1:9" ht="15" hidden="1" thickBot="1">
      <c r="A54" s="138"/>
      <c r="B54" s="619">
        <f t="shared" si="0"/>
        <v>10</v>
      </c>
      <c r="C54" s="728" t="s">
        <v>1586</v>
      </c>
      <c r="D54" s="131"/>
      <c r="E54" s="615"/>
      <c r="F54" s="615"/>
      <c r="G54" s="615"/>
      <c r="H54" s="615"/>
      <c r="I54" s="615"/>
    </row>
    <row r="55" spans="1:9" ht="15" hidden="1" thickBot="1">
      <c r="A55" s="138"/>
      <c r="B55" s="619">
        <f t="shared" si="0"/>
        <v>11</v>
      </c>
      <c r="C55" s="728" t="s">
        <v>1587</v>
      </c>
      <c r="D55" s="131"/>
      <c r="E55" s="615"/>
      <c r="F55" s="615"/>
      <c r="G55" s="615"/>
      <c r="H55" s="615"/>
      <c r="I55" s="615"/>
    </row>
    <row r="56" spans="1:9" ht="24.75" hidden="1" thickBot="1">
      <c r="A56" s="138"/>
      <c r="B56" s="620">
        <f t="shared" si="0"/>
        <v>12</v>
      </c>
      <c r="C56" s="729" t="s">
        <v>1588</v>
      </c>
      <c r="D56" s="131"/>
      <c r="E56" s="615"/>
      <c r="F56" s="615"/>
      <c r="G56" s="615"/>
      <c r="H56" s="615"/>
      <c r="I56" s="615"/>
    </row>
    <row r="57" spans="1:9" ht="15.75" hidden="1" thickBot="1">
      <c r="A57" s="138"/>
      <c r="B57" s="544"/>
      <c r="C57" s="544"/>
      <c r="D57" s="131"/>
      <c r="E57" s="615"/>
      <c r="F57" s="615"/>
      <c r="G57" s="615"/>
      <c r="H57" s="615"/>
      <c r="I57" s="615"/>
    </row>
    <row r="58" spans="1:9" ht="15.75" hidden="1" thickBot="1">
      <c r="A58" s="138"/>
      <c r="B58" s="380" t="s">
        <v>180</v>
      </c>
      <c r="C58" s="544"/>
      <c r="D58" s="131"/>
      <c r="E58" s="615"/>
      <c r="F58" s="615"/>
      <c r="G58" s="615"/>
      <c r="H58" s="615"/>
      <c r="I58" s="615"/>
    </row>
    <row r="59" spans="1:9" ht="15.75" hidden="1" thickBot="1">
      <c r="A59" s="138"/>
      <c r="B59" s="544"/>
      <c r="C59" s="544"/>
      <c r="D59" s="131"/>
      <c r="E59" s="615"/>
      <c r="F59" s="615"/>
      <c r="G59" s="615"/>
      <c r="H59" s="615"/>
      <c r="I59" s="615"/>
    </row>
    <row r="60" spans="1:9" ht="16.5" hidden="1" customHeight="1">
      <c r="A60" s="138"/>
      <c r="B60" s="1170" t="s">
        <v>1589</v>
      </c>
      <c r="C60" s="1171"/>
      <c r="D60" s="131"/>
      <c r="E60" s="615"/>
      <c r="F60" s="615"/>
      <c r="G60" s="615"/>
      <c r="H60" s="615"/>
      <c r="I60" s="615"/>
    </row>
    <row r="61" spans="1:9" ht="16.149999999999999" hidden="1" customHeight="1">
      <c r="A61" s="138"/>
      <c r="B61" s="1172"/>
      <c r="C61" s="1173"/>
      <c r="D61" s="131"/>
      <c r="E61" s="615"/>
      <c r="F61" s="615"/>
      <c r="G61" s="615"/>
      <c r="H61" s="615"/>
      <c r="I61" s="615"/>
    </row>
    <row r="62" spans="1:9" ht="15" hidden="1" thickBot="1">
      <c r="A62" s="138"/>
      <c r="D62" s="131"/>
      <c r="E62" s="615"/>
      <c r="F62" s="615"/>
      <c r="G62" s="615"/>
      <c r="H62" s="615"/>
      <c r="I62" s="615"/>
    </row>
    <row r="63" spans="1:9" ht="15" hidden="1" thickBot="1">
      <c r="A63" s="138"/>
      <c r="B63" s="684" t="s">
        <v>83</v>
      </c>
      <c r="C63" s="730" t="s">
        <v>84</v>
      </c>
      <c r="D63" s="131"/>
      <c r="E63" s="615"/>
      <c r="F63" s="615"/>
      <c r="G63" s="615"/>
      <c r="H63" s="615"/>
      <c r="I63" s="615"/>
    </row>
    <row r="64" spans="1:9" ht="57.75" hidden="1" customHeight="1">
      <c r="A64" s="138"/>
      <c r="B64" s="324">
        <f>+B56+1</f>
        <v>13</v>
      </c>
      <c r="C64" s="731" t="s">
        <v>1590</v>
      </c>
      <c r="D64" s="131"/>
      <c r="E64" s="615"/>
      <c r="F64" s="615"/>
      <c r="G64" s="615"/>
      <c r="H64" s="615"/>
      <c r="I64" s="615"/>
    </row>
    <row r="65" spans="1:9" ht="57.75" hidden="1" customHeight="1">
      <c r="A65" s="138"/>
      <c r="B65" s="732">
        <f t="shared" ref="B65:B74" si="1">+B64+1</f>
        <v>14</v>
      </c>
      <c r="C65" s="733" t="s">
        <v>1591</v>
      </c>
      <c r="D65" s="131"/>
      <c r="E65" s="615"/>
      <c r="F65" s="615"/>
      <c r="G65" s="615"/>
      <c r="H65" s="615"/>
      <c r="I65" s="615"/>
    </row>
    <row r="66" spans="1:9" ht="18.75" hidden="1" customHeight="1">
      <c r="A66" s="138"/>
      <c r="B66" s="325">
        <f t="shared" si="1"/>
        <v>15</v>
      </c>
      <c r="C66" s="733" t="s">
        <v>1592</v>
      </c>
      <c r="D66" s="131"/>
      <c r="E66" s="615"/>
      <c r="F66" s="615"/>
      <c r="G66" s="615"/>
      <c r="H66" s="615"/>
      <c r="I66" s="615"/>
    </row>
    <row r="67" spans="1:9" ht="57.75" hidden="1" customHeight="1">
      <c r="A67" s="138"/>
      <c r="B67" s="325">
        <f t="shared" si="1"/>
        <v>16</v>
      </c>
      <c r="C67" s="734" t="s">
        <v>1593</v>
      </c>
      <c r="D67" s="131"/>
      <c r="E67" s="615"/>
      <c r="F67" s="615"/>
      <c r="G67" s="615"/>
      <c r="H67" s="615"/>
      <c r="I67" s="615"/>
    </row>
    <row r="68" spans="1:9" ht="57.75" hidden="1" customHeight="1">
      <c r="A68" s="138"/>
      <c r="B68" s="325">
        <f t="shared" si="1"/>
        <v>17</v>
      </c>
      <c r="C68" s="734" t="s">
        <v>1594</v>
      </c>
      <c r="D68" s="131"/>
      <c r="E68" s="615"/>
      <c r="F68" s="615"/>
      <c r="G68" s="615"/>
      <c r="H68" s="615"/>
      <c r="I68" s="615"/>
    </row>
    <row r="69" spans="1:9" ht="57.75" hidden="1" customHeight="1">
      <c r="A69" s="138"/>
      <c r="B69" s="325">
        <f t="shared" si="1"/>
        <v>18</v>
      </c>
      <c r="C69" s="734" t="s">
        <v>1595</v>
      </c>
      <c r="D69" s="131"/>
      <c r="E69" s="615"/>
      <c r="F69" s="615"/>
      <c r="G69" s="615"/>
      <c r="H69" s="615"/>
      <c r="I69" s="615"/>
    </row>
    <row r="70" spans="1:9" ht="67.5" hidden="1" customHeight="1">
      <c r="A70" s="138"/>
      <c r="B70" s="325">
        <f t="shared" si="1"/>
        <v>19</v>
      </c>
      <c r="C70" s="734" t="s">
        <v>1596</v>
      </c>
      <c r="D70" s="131"/>
      <c r="E70" s="615"/>
      <c r="F70" s="615"/>
      <c r="G70" s="615"/>
      <c r="H70" s="615"/>
      <c r="I70" s="615"/>
    </row>
    <row r="71" spans="1:9" ht="33.75" hidden="1" customHeight="1">
      <c r="A71" s="138"/>
      <c r="B71" s="735">
        <f t="shared" si="1"/>
        <v>20</v>
      </c>
      <c r="C71" s="734" t="s">
        <v>1597</v>
      </c>
      <c r="D71" s="131"/>
      <c r="E71" s="615"/>
      <c r="F71" s="615"/>
      <c r="G71" s="615"/>
      <c r="H71" s="615"/>
      <c r="I71" s="615"/>
    </row>
    <row r="72" spans="1:9" ht="17.25" hidden="1" customHeight="1">
      <c r="A72" s="138"/>
      <c r="B72" s="735">
        <f t="shared" si="1"/>
        <v>21</v>
      </c>
      <c r="C72" s="734" t="s">
        <v>1598</v>
      </c>
      <c r="D72" s="131"/>
      <c r="E72" s="615"/>
      <c r="F72" s="615"/>
      <c r="G72" s="615"/>
      <c r="H72" s="615"/>
      <c r="I72" s="615"/>
    </row>
    <row r="73" spans="1:9" ht="98.25" hidden="1" customHeight="1">
      <c r="A73" s="138"/>
      <c r="B73" s="735">
        <f t="shared" si="1"/>
        <v>22</v>
      </c>
      <c r="C73" s="734" t="s">
        <v>1599</v>
      </c>
      <c r="D73" s="131"/>
      <c r="E73" s="615"/>
      <c r="F73" s="615"/>
      <c r="G73" s="615"/>
      <c r="H73" s="615"/>
      <c r="I73" s="615"/>
    </row>
    <row r="74" spans="1:9" ht="57.75" hidden="1" customHeight="1" thickBot="1">
      <c r="A74" s="138"/>
      <c r="B74" s="327">
        <f t="shared" si="1"/>
        <v>23</v>
      </c>
      <c r="C74" s="736" t="s">
        <v>1600</v>
      </c>
      <c r="D74" s="131"/>
      <c r="E74" s="615"/>
      <c r="F74" s="615"/>
      <c r="G74" s="615"/>
      <c r="H74" s="615"/>
      <c r="I74" s="615"/>
    </row>
    <row r="75" spans="1:9" ht="15" hidden="1" thickBot="1">
      <c r="A75" s="138"/>
      <c r="D75" s="131"/>
      <c r="E75" s="615"/>
      <c r="F75" s="615"/>
      <c r="G75" s="615"/>
      <c r="H75" s="615"/>
      <c r="I75" s="615"/>
    </row>
    <row r="76" spans="1:9" ht="15.75">
      <c r="B76" s="737" t="s">
        <v>180</v>
      </c>
      <c r="C76" s="738"/>
      <c r="D76" s="131"/>
      <c r="E76" s="615"/>
      <c r="F76" s="615"/>
      <c r="G76" s="615"/>
      <c r="H76" s="615"/>
      <c r="I76" s="615"/>
    </row>
    <row r="77" spans="1:9" ht="86.25" customHeight="1">
      <c r="B77" s="1174" t="s">
        <v>1601</v>
      </c>
      <c r="C77" s="1175"/>
      <c r="D77" s="131"/>
      <c r="E77" s="615"/>
      <c r="F77" s="615"/>
      <c r="G77" s="615"/>
      <c r="H77" s="615"/>
      <c r="I77" s="615"/>
    </row>
    <row r="78" spans="1:9" ht="25.5" customHeight="1" thickBot="1">
      <c r="B78" s="1176" t="s">
        <v>1602</v>
      </c>
      <c r="C78" s="1177"/>
      <c r="D78" s="131"/>
      <c r="E78" s="615"/>
      <c r="F78" s="615"/>
      <c r="G78" s="615"/>
      <c r="H78" s="615"/>
      <c r="I78" s="615"/>
    </row>
    <row r="79" spans="1:9">
      <c r="D79" s="131"/>
      <c r="E79" s="615"/>
      <c r="F79" s="615"/>
      <c r="G79" s="615"/>
      <c r="H79" s="615"/>
      <c r="I79" s="615"/>
    </row>
    <row r="80" spans="1:9" hidden="1">
      <c r="D80" s="131"/>
      <c r="E80" s="615"/>
      <c r="F80" s="615"/>
      <c r="G80" s="615"/>
      <c r="H80" s="615"/>
      <c r="I80" s="615"/>
    </row>
    <row r="81" spans="4:9" hidden="1">
      <c r="D81" s="131"/>
      <c r="E81" s="615"/>
      <c r="F81" s="615"/>
      <c r="G81" s="615"/>
      <c r="H81" s="615"/>
      <c r="I81" s="615"/>
    </row>
  </sheetData>
  <mergeCells count="3">
    <mergeCell ref="B60:C61"/>
    <mergeCell ref="B77:C77"/>
    <mergeCell ref="B78:C78"/>
  </mergeCells>
  <conditionalFormatting sqref="G6:H15 G17:H18 G21:H31">
    <cfRule type="expression" dxfId="14" priority="1">
      <formula>#REF!=1</formula>
    </cfRule>
  </conditionalFormatting>
  <printOptions horizontalCentered="1"/>
  <pageMargins left="0.39370078740157483" right="0.39370078740157483" top="0.78740157480314965" bottom="0.78740157480314965" header="0.31496062992125984" footer="0.31496062992125984"/>
  <pageSetup paperSize="9" scale="45"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D4FED5-FD9C-4E1E-8962-5DB0E9575069}">
  <sheetPr>
    <pageSetUpPr fitToPage="1"/>
  </sheetPr>
  <dimension ref="A1:WXQ116"/>
  <sheetViews>
    <sheetView showGridLines="0" zoomScaleNormal="100" workbookViewId="0">
      <selection activeCell="O1" sqref="O1"/>
    </sheetView>
  </sheetViews>
  <sheetFormatPr defaultColWidth="0" defaultRowHeight="0" customHeight="1" zeroHeight="1"/>
  <cols>
    <col min="1" max="1" width="0.625" customWidth="1"/>
    <col min="2" max="2" width="6.625" customWidth="1"/>
    <col min="3" max="3" width="50.125" customWidth="1"/>
    <col min="4" max="4" width="9.5" customWidth="1"/>
    <col min="5" max="6" width="8.625" customWidth="1"/>
    <col min="7" max="13" width="12.625" customWidth="1"/>
    <col min="14" max="14" width="9.125" customWidth="1"/>
    <col min="15" max="15" width="30.125" customWidth="1"/>
    <col min="16" max="16" width="2.625" customWidth="1"/>
    <col min="18" max="19" width="1.625" hidden="1"/>
    <col min="20" max="26" width="3.625" hidden="1"/>
    <col min="27" max="27" width="1.625" hidden="1"/>
    <col min="28" max="28" width="7.625" hidden="1"/>
    <col min="29" max="29" width="1.125" hidden="1"/>
    <col min="30" max="31" width="8.625" hidden="1"/>
    <col min="32" max="32" width="68.625" hidden="1"/>
    <col min="33" max="33" width="1.125" hidden="1"/>
    <col min="49" max="182" width="8.625" hidden="1"/>
    <col min="183" max="183" width="0.625" hidden="1"/>
    <col min="184" max="184" width="6.625" hidden="1"/>
    <col min="185" max="185" width="50.125" hidden="1"/>
    <col min="186" max="186" width="0.125" hidden="1"/>
    <col min="187" max="188" width="8.625" hidden="1"/>
    <col min="189" max="189" width="10.625" hidden="1"/>
    <col min="190" max="190" width="10" hidden="1"/>
    <col min="191" max="191" width="11.625" hidden="1"/>
    <col min="192" max="194" width="10.625" hidden="1"/>
    <col min="195" max="195" width="9.125" hidden="1"/>
    <col min="196" max="197" width="9.625" hidden="1"/>
    <col min="198" max="198" width="9.5" hidden="1"/>
    <col min="199" max="199" width="9.625" hidden="1"/>
    <col min="200" max="200" width="9.5" hidden="1"/>
    <col min="201" max="201" width="8.625" hidden="1"/>
    <col min="202" max="202" width="10.625" hidden="1"/>
    <col min="203" max="204" width="8.625" hidden="1"/>
    <col min="205" max="208" width="10.125" hidden="1"/>
    <col min="209" max="209" width="8.625" hidden="1"/>
    <col min="210" max="210" width="10.125" hidden="1"/>
    <col min="211" max="212" width="8.625" hidden="1"/>
    <col min="213" max="214" width="9.625" hidden="1"/>
    <col min="215" max="215" width="10" hidden="1"/>
    <col min="216" max="216" width="9.625" hidden="1"/>
    <col min="217" max="217" width="8.625" hidden="1"/>
    <col min="218" max="218" width="9.625" hidden="1"/>
    <col min="219" max="220" width="8.625" hidden="1"/>
    <col min="221" max="221" width="9.125" hidden="1"/>
    <col min="222" max="222" width="9.5" hidden="1"/>
    <col min="223" max="223" width="10.5" hidden="1"/>
    <col min="224" max="224" width="9.5" hidden="1"/>
    <col min="225" max="225" width="8.625" hidden="1"/>
    <col min="226" max="226" width="11.125" hidden="1"/>
    <col min="227" max="228" width="8.625" hidden="1"/>
    <col min="229" max="229" width="9.125" hidden="1"/>
    <col min="230" max="232" width="9.625" hidden="1"/>
    <col min="233" max="233" width="8.625" hidden="1"/>
    <col min="234" max="234" width="10.125" hidden="1"/>
    <col min="235" max="236" width="8.625" hidden="1"/>
    <col min="237" max="237" width="30.125" hidden="1"/>
    <col min="238" max="238" width="2.625" hidden="1"/>
    <col min="239" max="239" width="18.625" hidden="1"/>
    <col min="240" max="240" width="1.625" hidden="1"/>
    <col min="241" max="438" width="8.625" hidden="1"/>
    <col min="439" max="439" width="0.625" hidden="1"/>
    <col min="440" max="440" width="6.625" hidden="1"/>
    <col min="441" max="441" width="50.125" hidden="1"/>
    <col min="442" max="442" width="0.125" hidden="1"/>
    <col min="443" max="444" width="8.625" hidden="1"/>
    <col min="445" max="445" width="10.625" hidden="1"/>
    <col min="446" max="446" width="10" hidden="1"/>
    <col min="447" max="447" width="11.625" hidden="1"/>
    <col min="448" max="450" width="10.625" hidden="1"/>
    <col min="451" max="451" width="9.125" hidden="1"/>
    <col min="452" max="453" width="9.625" hidden="1"/>
    <col min="454" max="454" width="9.5" hidden="1"/>
    <col min="455" max="455" width="9.625" hidden="1"/>
    <col min="456" max="456" width="9.5" hidden="1"/>
    <col min="457" max="457" width="8.625" hidden="1"/>
    <col min="458" max="458" width="10.625" hidden="1"/>
    <col min="459" max="460" width="8.625" hidden="1"/>
    <col min="461" max="464" width="10.125" hidden="1"/>
    <col min="465" max="465" width="8.625" hidden="1"/>
    <col min="466" max="466" width="10.125" hidden="1"/>
    <col min="467" max="468" width="8.625" hidden="1"/>
    <col min="469" max="470" width="9.625" hidden="1"/>
    <col min="471" max="471" width="10" hidden="1"/>
    <col min="472" max="472" width="9.625" hidden="1"/>
    <col min="473" max="473" width="8.625" hidden="1"/>
    <col min="474" max="474" width="9.625" hidden="1"/>
    <col min="475" max="476" width="8.625" hidden="1"/>
    <col min="477" max="477" width="9.125" hidden="1"/>
    <col min="478" max="478" width="9.5" hidden="1"/>
    <col min="479" max="479" width="10.5" hidden="1"/>
    <col min="480" max="480" width="9.5" hidden="1"/>
    <col min="481" max="481" width="8.625" hidden="1"/>
    <col min="482" max="482" width="11.125" hidden="1"/>
    <col min="483" max="484" width="8.625" hidden="1"/>
    <col min="485" max="485" width="9.125" hidden="1"/>
    <col min="486" max="488" width="9.625" hidden="1"/>
    <col min="489" max="489" width="8.625" hidden="1"/>
    <col min="490" max="490" width="10.125" hidden="1"/>
    <col min="491" max="492" width="8.625" hidden="1"/>
    <col min="493" max="493" width="30.125" hidden="1"/>
    <col min="494" max="494" width="2.625" hidden="1"/>
    <col min="495" max="495" width="18.625" hidden="1"/>
    <col min="496" max="496" width="1.625" hidden="1"/>
    <col min="497" max="694" width="8.625" hidden="1"/>
    <col min="695" max="695" width="0.625" hidden="1"/>
    <col min="696" max="696" width="6.625" hidden="1"/>
    <col min="697" max="697" width="50.125" hidden="1"/>
    <col min="698" max="698" width="0.125" hidden="1"/>
    <col min="699" max="700" width="8.625" hidden="1"/>
    <col min="701" max="701" width="10.625" hidden="1"/>
    <col min="702" max="702" width="10" hidden="1"/>
    <col min="703" max="703" width="11.625" hidden="1"/>
    <col min="704" max="706" width="10.625" hidden="1"/>
    <col min="707" max="707" width="9.125" hidden="1"/>
    <col min="708" max="709" width="9.625" hidden="1"/>
    <col min="710" max="710" width="9.5" hidden="1"/>
    <col min="711" max="711" width="9.625" hidden="1"/>
    <col min="712" max="712" width="9.5" hidden="1"/>
    <col min="713" max="713" width="8.625" hidden="1"/>
    <col min="714" max="714" width="10.625" hidden="1"/>
    <col min="715" max="716" width="8.625" hidden="1"/>
    <col min="717" max="720" width="10.125" hidden="1"/>
    <col min="721" max="721" width="8.625" hidden="1"/>
    <col min="722" max="722" width="10.125" hidden="1"/>
    <col min="723" max="724" width="8.625" hidden="1"/>
    <col min="725" max="726" width="9.625" hidden="1"/>
    <col min="727" max="727" width="10" hidden="1"/>
    <col min="728" max="728" width="9.625" hidden="1"/>
    <col min="729" max="729" width="8.625" hidden="1"/>
    <col min="730" max="730" width="9.625" hidden="1"/>
    <col min="731" max="732" width="8.625" hidden="1"/>
    <col min="733" max="733" width="9.125" hidden="1"/>
    <col min="734" max="734" width="9.5" hidden="1"/>
    <col min="735" max="735" width="10.5" hidden="1"/>
    <col min="736" max="736" width="9.5" hidden="1"/>
    <col min="737" max="737" width="8.625" hidden="1"/>
    <col min="738" max="738" width="11.125" hidden="1"/>
    <col min="739" max="740" width="8.625" hidden="1"/>
    <col min="741" max="741" width="9.125" hidden="1"/>
    <col min="742" max="744" width="9.625" hidden="1"/>
    <col min="745" max="745" width="8.625" hidden="1"/>
    <col min="746" max="746" width="10.125" hidden="1"/>
    <col min="747" max="748" width="8.625" hidden="1"/>
    <col min="749" max="749" width="30.125" hidden="1"/>
    <col min="750" max="750" width="2.625" hidden="1"/>
    <col min="751" max="751" width="18.625" hidden="1"/>
    <col min="752" max="752" width="1.625" hidden="1"/>
    <col min="753" max="950" width="8.625" hidden="1"/>
    <col min="951" max="951" width="0.625" hidden="1"/>
    <col min="952" max="952" width="6.625" hidden="1"/>
    <col min="953" max="953" width="50.125" hidden="1"/>
    <col min="954" max="954" width="0.125" hidden="1"/>
    <col min="955" max="956" width="8.625" hidden="1"/>
    <col min="957" max="957" width="10.625" hidden="1"/>
    <col min="958" max="958" width="10" hidden="1"/>
    <col min="959" max="959" width="11.625" hidden="1"/>
    <col min="960" max="962" width="10.625" hidden="1"/>
    <col min="963" max="963" width="9.125" hidden="1"/>
    <col min="964" max="965" width="9.625" hidden="1"/>
    <col min="966" max="966" width="9.5" hidden="1"/>
    <col min="967" max="967" width="9.625" hidden="1"/>
    <col min="968" max="968" width="9.5" hidden="1"/>
    <col min="969" max="969" width="8.625" hidden="1"/>
    <col min="970" max="970" width="10.625" hidden="1"/>
    <col min="971" max="972" width="8.625" hidden="1"/>
    <col min="973" max="976" width="10.125" hidden="1"/>
    <col min="977" max="977" width="8.625" hidden="1"/>
    <col min="978" max="978" width="10.125" hidden="1"/>
    <col min="979" max="980" width="8.625" hidden="1"/>
    <col min="981" max="982" width="9.625" hidden="1"/>
    <col min="983" max="983" width="10" hidden="1"/>
    <col min="984" max="984" width="9.625" hidden="1"/>
    <col min="985" max="985" width="8.625" hidden="1"/>
    <col min="986" max="986" width="9.625" hidden="1"/>
    <col min="987" max="988" width="8.625" hidden="1"/>
    <col min="989" max="989" width="9.125" hidden="1"/>
    <col min="990" max="990" width="9.5" hidden="1"/>
    <col min="991" max="991" width="10.5" hidden="1"/>
    <col min="992" max="992" width="9.5" hidden="1"/>
    <col min="993" max="993" width="8.625" hidden="1"/>
    <col min="994" max="994" width="11.125" hidden="1"/>
    <col min="995" max="996" width="8.625" hidden="1"/>
    <col min="997" max="997" width="9.125" hidden="1"/>
    <col min="998" max="1000" width="9.625" hidden="1"/>
    <col min="1001" max="1001" width="8.625" hidden="1"/>
    <col min="1002" max="1002" width="10.125" hidden="1"/>
    <col min="1003" max="1004" width="8.625" hidden="1"/>
    <col min="1005" max="1005" width="30.125" hidden="1"/>
    <col min="1006" max="1006" width="2.625" hidden="1"/>
    <col min="1007" max="1007" width="18.625" hidden="1"/>
    <col min="1008" max="1008" width="1.625" hidden="1"/>
    <col min="1009" max="1206" width="8.625" hidden="1"/>
    <col min="1207" max="1207" width="0.625" hidden="1"/>
    <col min="1208" max="1208" width="6.625" hidden="1"/>
    <col min="1209" max="1209" width="50.125" hidden="1"/>
    <col min="1210" max="1210" width="0.125" hidden="1"/>
    <col min="1211" max="1212" width="8.625" hidden="1"/>
    <col min="1213" max="1213" width="10.625" hidden="1"/>
    <col min="1214" max="1214" width="10" hidden="1"/>
    <col min="1215" max="1215" width="11.625" hidden="1"/>
    <col min="1216" max="1218" width="10.625" hidden="1"/>
    <col min="1219" max="1219" width="9.125" hidden="1"/>
    <col min="1220" max="1221" width="9.625" hidden="1"/>
    <col min="1222" max="1222" width="9.5" hidden="1"/>
    <col min="1223" max="1223" width="9.625" hidden="1"/>
    <col min="1224" max="1224" width="9.5" hidden="1"/>
    <col min="1225" max="1225" width="8.625" hidden="1"/>
    <col min="1226" max="1226" width="10.625" hidden="1"/>
    <col min="1227" max="1228" width="8.625" hidden="1"/>
    <col min="1229" max="1232" width="10.125" hidden="1"/>
    <col min="1233" max="1233" width="8.625" hidden="1"/>
    <col min="1234" max="1234" width="10.125" hidden="1"/>
    <col min="1235" max="1236" width="8.625" hidden="1"/>
    <col min="1237" max="1238" width="9.625" hidden="1"/>
    <col min="1239" max="1239" width="10" hidden="1"/>
    <col min="1240" max="1240" width="9.625" hidden="1"/>
    <col min="1241" max="1241" width="8.625" hidden="1"/>
    <col min="1242" max="1242" width="9.625" hidden="1"/>
    <col min="1243" max="1244" width="8.625" hidden="1"/>
    <col min="1245" max="1245" width="9.125" hidden="1"/>
    <col min="1246" max="1246" width="9.5" hidden="1"/>
    <col min="1247" max="1247" width="10.5" hidden="1"/>
    <col min="1248" max="1248" width="9.5" hidden="1"/>
    <col min="1249" max="1249" width="8.625" hidden="1"/>
    <col min="1250" max="1250" width="11.125" hidden="1"/>
    <col min="1251" max="1252" width="8.625" hidden="1"/>
    <col min="1253" max="1253" width="9.125" hidden="1"/>
    <col min="1254" max="1256" width="9.625" hidden="1"/>
    <col min="1257" max="1257" width="8.625" hidden="1"/>
    <col min="1258" max="1258" width="10.125" hidden="1"/>
    <col min="1259" max="1260" width="8.625" hidden="1"/>
    <col min="1261" max="1261" width="30.125" hidden="1"/>
    <col min="1262" max="1262" width="2.625" hidden="1"/>
    <col min="1263" max="1263" width="18.625" hidden="1"/>
    <col min="1264" max="1264" width="1.625" hidden="1"/>
    <col min="1265" max="1462" width="8.625" hidden="1"/>
    <col min="1463" max="1463" width="0.625" hidden="1"/>
    <col min="1464" max="1464" width="6.625" hidden="1"/>
    <col min="1465" max="1465" width="50.125" hidden="1"/>
    <col min="1466" max="1466" width="0.125" hidden="1"/>
    <col min="1467" max="1468" width="8.625" hidden="1"/>
    <col min="1469" max="1469" width="10.625" hidden="1"/>
    <col min="1470" max="1470" width="10" hidden="1"/>
    <col min="1471" max="1471" width="11.625" hidden="1"/>
    <col min="1472" max="1474" width="10.625" hidden="1"/>
    <col min="1475" max="1475" width="9.125" hidden="1"/>
    <col min="1476" max="1477" width="9.625" hidden="1"/>
    <col min="1478" max="1478" width="9.5" hidden="1"/>
    <col min="1479" max="1479" width="9.625" hidden="1"/>
    <col min="1480" max="1480" width="9.5" hidden="1"/>
    <col min="1481" max="1481" width="8.625" hidden="1"/>
    <col min="1482" max="1482" width="10.625" hidden="1"/>
    <col min="1483" max="1484" width="8.625" hidden="1"/>
    <col min="1485" max="1488" width="10.125" hidden="1"/>
    <col min="1489" max="1489" width="8.625" hidden="1"/>
    <col min="1490" max="1490" width="10.125" hidden="1"/>
    <col min="1491" max="1492" width="8.625" hidden="1"/>
    <col min="1493" max="1494" width="9.625" hidden="1"/>
    <col min="1495" max="1495" width="10" hidden="1"/>
    <col min="1496" max="1496" width="9.625" hidden="1"/>
    <col min="1497" max="1497" width="8.625" hidden="1"/>
    <col min="1498" max="1498" width="9.625" hidden="1"/>
    <col min="1499" max="1500" width="8.625" hidden="1"/>
    <col min="1501" max="1501" width="9.125" hidden="1"/>
    <col min="1502" max="1502" width="9.5" hidden="1"/>
    <col min="1503" max="1503" width="10.5" hidden="1"/>
    <col min="1504" max="1504" width="9.5" hidden="1"/>
    <col min="1505" max="1505" width="8.625" hidden="1"/>
    <col min="1506" max="1506" width="11.125" hidden="1"/>
    <col min="1507" max="1508" width="8.625" hidden="1"/>
    <col min="1509" max="1509" width="9.125" hidden="1"/>
    <col min="1510" max="1512" width="9.625" hidden="1"/>
    <col min="1513" max="1513" width="8.625" hidden="1"/>
    <col min="1514" max="1514" width="10.125" hidden="1"/>
    <col min="1515" max="1516" width="8.625" hidden="1"/>
    <col min="1517" max="1517" width="30.125" hidden="1"/>
    <col min="1518" max="1518" width="2.625" hidden="1"/>
    <col min="1519" max="1519" width="18.625" hidden="1"/>
    <col min="1520" max="1520" width="1.625" hidden="1"/>
    <col min="1521" max="1718" width="8.625" hidden="1"/>
    <col min="1719" max="1719" width="0.625" hidden="1"/>
    <col min="1720" max="1720" width="6.625" hidden="1"/>
    <col min="1721" max="1721" width="50.125" hidden="1"/>
    <col min="1722" max="1722" width="0.125" hidden="1"/>
    <col min="1723" max="1724" width="8.625" hidden="1"/>
    <col min="1725" max="1725" width="10.625" hidden="1"/>
    <col min="1726" max="1726" width="10" hidden="1"/>
    <col min="1727" max="1727" width="11.625" hidden="1"/>
    <col min="1728" max="1730" width="10.625" hidden="1"/>
    <col min="1731" max="1731" width="9.125" hidden="1"/>
    <col min="1732" max="1733" width="9.625" hidden="1"/>
    <col min="1734" max="1734" width="9.5" hidden="1"/>
    <col min="1735" max="1735" width="9.625" hidden="1"/>
    <col min="1736" max="1736" width="9.5" hidden="1"/>
    <col min="1737" max="1737" width="8.625" hidden="1"/>
    <col min="1738" max="1738" width="10.625" hidden="1"/>
    <col min="1739" max="1740" width="8.625" hidden="1"/>
    <col min="1741" max="1744" width="10.125" hidden="1"/>
    <col min="1745" max="1745" width="8.625" hidden="1"/>
    <col min="1746" max="1746" width="10.125" hidden="1"/>
    <col min="1747" max="1748" width="8.625" hidden="1"/>
    <col min="1749" max="1750" width="9.625" hidden="1"/>
    <col min="1751" max="1751" width="10" hidden="1"/>
    <col min="1752" max="1752" width="9.625" hidden="1"/>
    <col min="1753" max="1753" width="8.625" hidden="1"/>
    <col min="1754" max="1754" width="9.625" hidden="1"/>
    <col min="1755" max="1756" width="8.625" hidden="1"/>
    <col min="1757" max="1757" width="9.125" hidden="1"/>
    <col min="1758" max="1758" width="9.5" hidden="1"/>
    <col min="1759" max="1759" width="10.5" hidden="1"/>
    <col min="1760" max="1760" width="9.5" hidden="1"/>
    <col min="1761" max="1761" width="8.625" hidden="1"/>
    <col min="1762" max="1762" width="11.125" hidden="1"/>
    <col min="1763" max="1764" width="8.625" hidden="1"/>
    <col min="1765" max="1765" width="9.125" hidden="1"/>
    <col min="1766" max="1768" width="9.625" hidden="1"/>
    <col min="1769" max="1769" width="8.625" hidden="1"/>
    <col min="1770" max="1770" width="10.125" hidden="1"/>
    <col min="1771" max="1772" width="8.625" hidden="1"/>
    <col min="1773" max="1773" width="30.125" hidden="1"/>
    <col min="1774" max="1774" width="2.625" hidden="1"/>
    <col min="1775" max="1775" width="18.625" hidden="1"/>
    <col min="1776" max="1776" width="1.625" hidden="1"/>
    <col min="1777" max="1974" width="8.625" hidden="1"/>
    <col min="1975" max="1975" width="0.625" hidden="1"/>
    <col min="1976" max="1976" width="6.625" hidden="1"/>
    <col min="1977" max="1977" width="50.125" hidden="1"/>
    <col min="1978" max="1978" width="0.125" hidden="1"/>
    <col min="1979" max="1980" width="8.625" hidden="1"/>
    <col min="1981" max="1981" width="10.625" hidden="1"/>
    <col min="1982" max="1982" width="10" hidden="1"/>
    <col min="1983" max="1983" width="11.625" hidden="1"/>
    <col min="1984" max="1986" width="10.625" hidden="1"/>
    <col min="1987" max="1987" width="9.125" hidden="1"/>
    <col min="1988" max="1989" width="9.625" hidden="1"/>
    <col min="1990" max="1990" width="9.5" hidden="1"/>
    <col min="1991" max="1991" width="9.625" hidden="1"/>
    <col min="1992" max="1992" width="9.5" hidden="1"/>
    <col min="1993" max="1993" width="8.625" hidden="1"/>
    <col min="1994" max="1994" width="10.625" hidden="1"/>
    <col min="1995" max="1996" width="8.625" hidden="1"/>
    <col min="1997" max="2000" width="10.125" hidden="1"/>
    <col min="2001" max="2001" width="8.625" hidden="1"/>
    <col min="2002" max="2002" width="10.125" hidden="1"/>
    <col min="2003" max="2004" width="8.625" hidden="1"/>
    <col min="2005" max="2006" width="9.625" hidden="1"/>
    <col min="2007" max="2007" width="10" hidden="1"/>
    <col min="2008" max="2008" width="9.625" hidden="1"/>
    <col min="2009" max="2009" width="8.625" hidden="1"/>
    <col min="2010" max="2010" width="9.625" hidden="1"/>
    <col min="2011" max="2012" width="8.625" hidden="1"/>
    <col min="2013" max="2013" width="9.125" hidden="1"/>
    <col min="2014" max="2014" width="9.5" hidden="1"/>
    <col min="2015" max="2015" width="10.5" hidden="1"/>
    <col min="2016" max="2016" width="9.5" hidden="1"/>
    <col min="2017" max="2017" width="8.625" hidden="1"/>
    <col min="2018" max="2018" width="11.125" hidden="1"/>
    <col min="2019" max="2020" width="8.625" hidden="1"/>
    <col min="2021" max="2021" width="9.125" hidden="1"/>
    <col min="2022" max="2024" width="9.625" hidden="1"/>
    <col min="2025" max="2025" width="8.625" hidden="1"/>
    <col min="2026" max="2026" width="10.125" hidden="1"/>
    <col min="2027" max="2028" width="8.625" hidden="1"/>
    <col min="2029" max="2029" width="30.125" hidden="1"/>
    <col min="2030" max="2030" width="2.625" hidden="1"/>
    <col min="2031" max="2031" width="18.625" hidden="1"/>
    <col min="2032" max="2032" width="1.625" hidden="1"/>
    <col min="2033" max="2230" width="8.625" hidden="1"/>
    <col min="2231" max="2231" width="0.625" hidden="1"/>
    <col min="2232" max="2232" width="6.625" hidden="1"/>
    <col min="2233" max="2233" width="50.125" hidden="1"/>
    <col min="2234" max="2234" width="0.125" hidden="1"/>
    <col min="2235" max="2236" width="8.625" hidden="1"/>
    <col min="2237" max="2237" width="10.625" hidden="1"/>
    <col min="2238" max="2238" width="10" hidden="1"/>
    <col min="2239" max="2239" width="11.625" hidden="1"/>
    <col min="2240" max="2242" width="10.625" hidden="1"/>
    <col min="2243" max="2243" width="9.125" hidden="1"/>
    <col min="2244" max="2245" width="9.625" hidden="1"/>
    <col min="2246" max="2246" width="9.5" hidden="1"/>
    <col min="2247" max="2247" width="9.625" hidden="1"/>
    <col min="2248" max="2248" width="9.5" hidden="1"/>
    <col min="2249" max="2249" width="8.625" hidden="1"/>
    <col min="2250" max="2250" width="10.625" hidden="1"/>
    <col min="2251" max="2252" width="8.625" hidden="1"/>
    <col min="2253" max="2256" width="10.125" hidden="1"/>
    <col min="2257" max="2257" width="8.625" hidden="1"/>
    <col min="2258" max="2258" width="10.125" hidden="1"/>
    <col min="2259" max="2260" width="8.625" hidden="1"/>
    <col min="2261" max="2262" width="9.625" hidden="1"/>
    <col min="2263" max="2263" width="10" hidden="1"/>
    <col min="2264" max="2264" width="9.625" hidden="1"/>
    <col min="2265" max="2265" width="8.625" hidden="1"/>
    <col min="2266" max="2266" width="9.625" hidden="1"/>
    <col min="2267" max="2268" width="8.625" hidden="1"/>
    <col min="2269" max="2269" width="9.125" hidden="1"/>
    <col min="2270" max="2270" width="9.5" hidden="1"/>
    <col min="2271" max="2271" width="10.5" hidden="1"/>
    <col min="2272" max="2272" width="9.5" hidden="1"/>
    <col min="2273" max="2273" width="8.625" hidden="1"/>
    <col min="2274" max="2274" width="11.125" hidden="1"/>
    <col min="2275" max="2276" width="8.625" hidden="1"/>
    <col min="2277" max="2277" width="9.125" hidden="1"/>
    <col min="2278" max="2280" width="9.625" hidden="1"/>
    <col min="2281" max="2281" width="8.625" hidden="1"/>
    <col min="2282" max="2282" width="10.125" hidden="1"/>
    <col min="2283" max="2284" width="8.625" hidden="1"/>
    <col min="2285" max="2285" width="30.125" hidden="1"/>
    <col min="2286" max="2286" width="2.625" hidden="1"/>
    <col min="2287" max="2287" width="18.625" hidden="1"/>
    <col min="2288" max="2288" width="1.625" hidden="1"/>
    <col min="2289" max="2486" width="8.625" hidden="1"/>
    <col min="2487" max="2487" width="0.625" hidden="1"/>
    <col min="2488" max="2488" width="6.625" hidden="1"/>
    <col min="2489" max="2489" width="50.125" hidden="1"/>
    <col min="2490" max="2490" width="0.125" hidden="1"/>
    <col min="2491" max="2492" width="8.625" hidden="1"/>
    <col min="2493" max="2493" width="10.625" hidden="1"/>
    <col min="2494" max="2494" width="10" hidden="1"/>
    <col min="2495" max="2495" width="11.625" hidden="1"/>
    <col min="2496" max="2498" width="10.625" hidden="1"/>
    <col min="2499" max="2499" width="9.125" hidden="1"/>
    <col min="2500" max="2501" width="9.625" hidden="1"/>
    <col min="2502" max="2502" width="9.5" hidden="1"/>
    <col min="2503" max="2503" width="9.625" hidden="1"/>
    <col min="2504" max="2504" width="9.5" hidden="1"/>
    <col min="2505" max="2505" width="8.625" hidden="1"/>
    <col min="2506" max="2506" width="10.625" hidden="1"/>
    <col min="2507" max="2508" width="8.625" hidden="1"/>
    <col min="2509" max="2512" width="10.125" hidden="1"/>
    <col min="2513" max="2513" width="8.625" hidden="1"/>
    <col min="2514" max="2514" width="10.125" hidden="1"/>
    <col min="2515" max="2516" width="8.625" hidden="1"/>
    <col min="2517" max="2518" width="9.625" hidden="1"/>
    <col min="2519" max="2519" width="10" hidden="1"/>
    <col min="2520" max="2520" width="9.625" hidden="1"/>
    <col min="2521" max="2521" width="8.625" hidden="1"/>
    <col min="2522" max="2522" width="9.625" hidden="1"/>
    <col min="2523" max="2524" width="8.625" hidden="1"/>
    <col min="2525" max="2525" width="9.125" hidden="1"/>
    <col min="2526" max="2526" width="9.5" hidden="1"/>
    <col min="2527" max="2527" width="10.5" hidden="1"/>
    <col min="2528" max="2528" width="9.5" hidden="1"/>
    <col min="2529" max="2529" width="8.625" hidden="1"/>
    <col min="2530" max="2530" width="11.125" hidden="1"/>
    <col min="2531" max="2532" width="8.625" hidden="1"/>
    <col min="2533" max="2533" width="9.125" hidden="1"/>
    <col min="2534" max="2536" width="9.625" hidden="1"/>
    <col min="2537" max="2537" width="8.625" hidden="1"/>
    <col min="2538" max="2538" width="10.125" hidden="1"/>
    <col min="2539" max="2540" width="8.625" hidden="1"/>
    <col min="2541" max="2541" width="30.125" hidden="1"/>
    <col min="2542" max="2542" width="2.625" hidden="1"/>
    <col min="2543" max="2543" width="18.625" hidden="1"/>
    <col min="2544" max="2544" width="1.625" hidden="1"/>
    <col min="2545" max="2742" width="8.625" hidden="1"/>
    <col min="2743" max="2743" width="0.625" hidden="1"/>
    <col min="2744" max="2744" width="6.625" hidden="1"/>
    <col min="2745" max="2745" width="50.125" hidden="1"/>
    <col min="2746" max="2746" width="0.125" hidden="1"/>
    <col min="2747" max="2748" width="8.625" hidden="1"/>
    <col min="2749" max="2749" width="10.625" hidden="1"/>
    <col min="2750" max="2750" width="10" hidden="1"/>
    <col min="2751" max="2751" width="11.625" hidden="1"/>
    <col min="2752" max="2754" width="10.625" hidden="1"/>
    <col min="2755" max="2755" width="9.125" hidden="1"/>
    <col min="2756" max="2757" width="9.625" hidden="1"/>
    <col min="2758" max="2758" width="9.5" hidden="1"/>
    <col min="2759" max="2759" width="9.625" hidden="1"/>
    <col min="2760" max="2760" width="9.5" hidden="1"/>
    <col min="2761" max="2761" width="8.625" hidden="1"/>
    <col min="2762" max="2762" width="10.625" hidden="1"/>
    <col min="2763" max="2764" width="8.625" hidden="1"/>
    <col min="2765" max="2768" width="10.125" hidden="1"/>
    <col min="2769" max="2769" width="8.625" hidden="1"/>
    <col min="2770" max="2770" width="10.125" hidden="1"/>
    <col min="2771" max="2772" width="8.625" hidden="1"/>
    <col min="2773" max="2774" width="9.625" hidden="1"/>
    <col min="2775" max="2775" width="10" hidden="1"/>
    <col min="2776" max="2776" width="9.625" hidden="1"/>
    <col min="2777" max="2777" width="8.625" hidden="1"/>
    <col min="2778" max="2778" width="9.625" hidden="1"/>
    <col min="2779" max="2780" width="8.625" hidden="1"/>
    <col min="2781" max="2781" width="9.125" hidden="1"/>
    <col min="2782" max="2782" width="9.5" hidden="1"/>
    <col min="2783" max="2783" width="10.5" hidden="1"/>
    <col min="2784" max="2784" width="9.5" hidden="1"/>
    <col min="2785" max="2785" width="8.625" hidden="1"/>
    <col min="2786" max="2786" width="11.125" hidden="1"/>
    <col min="2787" max="2788" width="8.625" hidden="1"/>
    <col min="2789" max="2789" width="9.125" hidden="1"/>
    <col min="2790" max="2792" width="9.625" hidden="1"/>
    <col min="2793" max="2793" width="8.625" hidden="1"/>
    <col min="2794" max="2794" width="10.125" hidden="1"/>
    <col min="2795" max="2796" width="8.625" hidden="1"/>
    <col min="2797" max="2797" width="30.125" hidden="1"/>
    <col min="2798" max="2798" width="2.625" hidden="1"/>
    <col min="2799" max="2799" width="18.625" hidden="1"/>
    <col min="2800" max="2800" width="1.625" hidden="1"/>
    <col min="2801" max="2998" width="8.625" hidden="1"/>
    <col min="2999" max="2999" width="0.625" hidden="1"/>
    <col min="3000" max="3000" width="6.625" hidden="1"/>
    <col min="3001" max="3001" width="50.125" hidden="1"/>
    <col min="3002" max="3002" width="0.125" hidden="1"/>
    <col min="3003" max="3004" width="8.625" hidden="1"/>
    <col min="3005" max="3005" width="10.625" hidden="1"/>
    <col min="3006" max="3006" width="10" hidden="1"/>
    <col min="3007" max="3007" width="11.625" hidden="1"/>
    <col min="3008" max="3010" width="10.625" hidden="1"/>
    <col min="3011" max="3011" width="9.125" hidden="1"/>
    <col min="3012" max="3013" width="9.625" hidden="1"/>
    <col min="3014" max="3014" width="9.5" hidden="1"/>
    <col min="3015" max="3015" width="9.625" hidden="1"/>
    <col min="3016" max="3016" width="9.5" hidden="1"/>
    <col min="3017" max="3017" width="8.625" hidden="1"/>
    <col min="3018" max="3018" width="10.625" hidden="1"/>
    <col min="3019" max="3020" width="8.625" hidden="1"/>
    <col min="3021" max="3024" width="10.125" hidden="1"/>
    <col min="3025" max="3025" width="8.625" hidden="1"/>
    <col min="3026" max="3026" width="10.125" hidden="1"/>
    <col min="3027" max="3028" width="8.625" hidden="1"/>
    <col min="3029" max="3030" width="9.625" hidden="1"/>
    <col min="3031" max="3031" width="10" hidden="1"/>
    <col min="3032" max="3032" width="9.625" hidden="1"/>
    <col min="3033" max="3033" width="8.625" hidden="1"/>
    <col min="3034" max="3034" width="9.625" hidden="1"/>
    <col min="3035" max="3036" width="8.625" hidden="1"/>
    <col min="3037" max="3037" width="9.125" hidden="1"/>
    <col min="3038" max="3038" width="9.5" hidden="1"/>
    <col min="3039" max="3039" width="10.5" hidden="1"/>
    <col min="3040" max="3040" width="9.5" hidden="1"/>
    <col min="3041" max="3041" width="8.625" hidden="1"/>
    <col min="3042" max="3042" width="11.125" hidden="1"/>
    <col min="3043" max="3044" width="8.625" hidden="1"/>
    <col min="3045" max="3045" width="9.125" hidden="1"/>
    <col min="3046" max="3048" width="9.625" hidden="1"/>
    <col min="3049" max="3049" width="8.625" hidden="1"/>
    <col min="3050" max="3050" width="10.125" hidden="1"/>
    <col min="3051" max="3052" width="8.625" hidden="1"/>
    <col min="3053" max="3053" width="30.125" hidden="1"/>
    <col min="3054" max="3054" width="2.625" hidden="1"/>
    <col min="3055" max="3055" width="18.625" hidden="1"/>
    <col min="3056" max="3056" width="1.625" hidden="1"/>
    <col min="3057" max="3254" width="8.625" hidden="1"/>
    <col min="3255" max="3255" width="0.625" hidden="1"/>
    <col min="3256" max="3256" width="6.625" hidden="1"/>
    <col min="3257" max="3257" width="50.125" hidden="1"/>
    <col min="3258" max="3258" width="0.125" hidden="1"/>
    <col min="3259" max="3260" width="8.625" hidden="1"/>
    <col min="3261" max="3261" width="10.625" hidden="1"/>
    <col min="3262" max="3262" width="10" hidden="1"/>
    <col min="3263" max="3263" width="11.625" hidden="1"/>
    <col min="3264" max="3266" width="10.625" hidden="1"/>
    <col min="3267" max="3267" width="9.125" hidden="1"/>
    <col min="3268" max="3269" width="9.625" hidden="1"/>
    <col min="3270" max="3270" width="9.5" hidden="1"/>
    <col min="3271" max="3271" width="9.625" hidden="1"/>
    <col min="3272" max="3272" width="9.5" hidden="1"/>
    <col min="3273" max="3273" width="8.625" hidden="1"/>
    <col min="3274" max="3274" width="10.625" hidden="1"/>
    <col min="3275" max="3276" width="8.625" hidden="1"/>
    <col min="3277" max="3280" width="10.125" hidden="1"/>
    <col min="3281" max="3281" width="8.625" hidden="1"/>
    <col min="3282" max="3282" width="10.125" hidden="1"/>
    <col min="3283" max="3284" width="8.625" hidden="1"/>
    <col min="3285" max="3286" width="9.625" hidden="1"/>
    <col min="3287" max="3287" width="10" hidden="1"/>
    <col min="3288" max="3288" width="9.625" hidden="1"/>
    <col min="3289" max="3289" width="8.625" hidden="1"/>
    <col min="3290" max="3290" width="9.625" hidden="1"/>
    <col min="3291" max="3292" width="8.625" hidden="1"/>
    <col min="3293" max="3293" width="9.125" hidden="1"/>
    <col min="3294" max="3294" width="9.5" hidden="1"/>
    <col min="3295" max="3295" width="10.5" hidden="1"/>
    <col min="3296" max="3296" width="9.5" hidden="1"/>
    <col min="3297" max="3297" width="8.625" hidden="1"/>
    <col min="3298" max="3298" width="11.125" hidden="1"/>
    <col min="3299" max="3300" width="8.625" hidden="1"/>
    <col min="3301" max="3301" width="9.125" hidden="1"/>
    <col min="3302" max="3304" width="9.625" hidden="1"/>
    <col min="3305" max="3305" width="8.625" hidden="1"/>
    <col min="3306" max="3306" width="10.125" hidden="1"/>
    <col min="3307" max="3308" width="8.625" hidden="1"/>
    <col min="3309" max="3309" width="30.125" hidden="1"/>
    <col min="3310" max="3310" width="2.625" hidden="1"/>
    <col min="3311" max="3311" width="18.625" hidden="1"/>
    <col min="3312" max="3312" width="1.625" hidden="1"/>
    <col min="3313" max="3510" width="8.625" hidden="1"/>
    <col min="3511" max="3511" width="0.625" hidden="1"/>
    <col min="3512" max="3512" width="6.625" hidden="1"/>
    <col min="3513" max="3513" width="50.125" hidden="1"/>
    <col min="3514" max="3514" width="0.125" hidden="1"/>
    <col min="3515" max="3516" width="8.625" hidden="1"/>
    <col min="3517" max="3517" width="10.625" hidden="1"/>
    <col min="3518" max="3518" width="10" hidden="1"/>
    <col min="3519" max="3519" width="11.625" hidden="1"/>
    <col min="3520" max="3522" width="10.625" hidden="1"/>
    <col min="3523" max="3523" width="9.125" hidden="1"/>
    <col min="3524" max="3525" width="9.625" hidden="1"/>
    <col min="3526" max="3526" width="9.5" hidden="1"/>
    <col min="3527" max="3527" width="9.625" hidden="1"/>
    <col min="3528" max="3528" width="9.5" hidden="1"/>
    <col min="3529" max="3529" width="8.625" hidden="1"/>
    <col min="3530" max="3530" width="10.625" hidden="1"/>
    <col min="3531" max="3532" width="8.625" hidden="1"/>
    <col min="3533" max="3536" width="10.125" hidden="1"/>
    <col min="3537" max="3537" width="8.625" hidden="1"/>
    <col min="3538" max="3538" width="10.125" hidden="1"/>
    <col min="3539" max="3540" width="8.625" hidden="1"/>
    <col min="3541" max="3542" width="9.625" hidden="1"/>
    <col min="3543" max="3543" width="10" hidden="1"/>
    <col min="3544" max="3544" width="9.625" hidden="1"/>
    <col min="3545" max="3545" width="8.625" hidden="1"/>
    <col min="3546" max="3546" width="9.625" hidden="1"/>
    <col min="3547" max="3548" width="8.625" hidden="1"/>
    <col min="3549" max="3549" width="9.125" hidden="1"/>
    <col min="3550" max="3550" width="9.5" hidden="1"/>
    <col min="3551" max="3551" width="10.5" hidden="1"/>
    <col min="3552" max="3552" width="9.5" hidden="1"/>
    <col min="3553" max="3553" width="8.625" hidden="1"/>
    <col min="3554" max="3554" width="11.125" hidden="1"/>
    <col min="3555" max="3556" width="8.625" hidden="1"/>
    <col min="3557" max="3557" width="9.125" hidden="1"/>
    <col min="3558" max="3560" width="9.625" hidden="1"/>
    <col min="3561" max="3561" width="8.625" hidden="1"/>
    <col min="3562" max="3562" width="10.125" hidden="1"/>
    <col min="3563" max="3564" width="8.625" hidden="1"/>
    <col min="3565" max="3565" width="30.125" hidden="1"/>
    <col min="3566" max="3566" width="2.625" hidden="1"/>
    <col min="3567" max="3567" width="18.625" hidden="1"/>
    <col min="3568" max="3568" width="1.625" hidden="1"/>
    <col min="3569" max="3766" width="8.625" hidden="1"/>
    <col min="3767" max="3767" width="0.625" hidden="1"/>
    <col min="3768" max="3768" width="6.625" hidden="1"/>
    <col min="3769" max="3769" width="50.125" hidden="1"/>
    <col min="3770" max="3770" width="0.125" hidden="1"/>
    <col min="3771" max="3772" width="8.625" hidden="1"/>
    <col min="3773" max="3773" width="10.625" hidden="1"/>
    <col min="3774" max="3774" width="10" hidden="1"/>
    <col min="3775" max="3775" width="11.625" hidden="1"/>
    <col min="3776" max="3778" width="10.625" hidden="1"/>
    <col min="3779" max="3779" width="9.125" hidden="1"/>
    <col min="3780" max="3781" width="9.625" hidden="1"/>
    <col min="3782" max="3782" width="9.5" hidden="1"/>
    <col min="3783" max="3783" width="9.625" hidden="1"/>
    <col min="3784" max="3784" width="9.5" hidden="1"/>
    <col min="3785" max="3785" width="8.625" hidden="1"/>
    <col min="3786" max="3786" width="10.625" hidden="1"/>
    <col min="3787" max="3788" width="8.625" hidden="1"/>
    <col min="3789" max="3792" width="10.125" hidden="1"/>
    <col min="3793" max="3793" width="8.625" hidden="1"/>
    <col min="3794" max="3794" width="10.125" hidden="1"/>
    <col min="3795" max="3796" width="8.625" hidden="1"/>
    <col min="3797" max="3798" width="9.625" hidden="1"/>
    <col min="3799" max="3799" width="10" hidden="1"/>
    <col min="3800" max="3800" width="9.625" hidden="1"/>
    <col min="3801" max="3801" width="8.625" hidden="1"/>
    <col min="3802" max="3802" width="9.625" hidden="1"/>
    <col min="3803" max="3804" width="8.625" hidden="1"/>
    <col min="3805" max="3805" width="9.125" hidden="1"/>
    <col min="3806" max="3806" width="9.5" hidden="1"/>
    <col min="3807" max="3807" width="10.5" hidden="1"/>
    <col min="3808" max="3808" width="9.5" hidden="1"/>
    <col min="3809" max="3809" width="8.625" hidden="1"/>
    <col min="3810" max="3810" width="11.125" hidden="1"/>
    <col min="3811" max="3812" width="8.625" hidden="1"/>
    <col min="3813" max="3813" width="9.125" hidden="1"/>
    <col min="3814" max="3816" width="9.625" hidden="1"/>
    <col min="3817" max="3817" width="8.625" hidden="1"/>
    <col min="3818" max="3818" width="10.125" hidden="1"/>
    <col min="3819" max="3820" width="8.625" hidden="1"/>
    <col min="3821" max="3821" width="30.125" hidden="1"/>
    <col min="3822" max="3822" width="2.625" hidden="1"/>
    <col min="3823" max="3823" width="18.625" hidden="1"/>
    <col min="3824" max="3824" width="1.625" hidden="1"/>
    <col min="3825" max="4022" width="8.625" hidden="1"/>
    <col min="4023" max="4023" width="0.625" hidden="1"/>
    <col min="4024" max="4024" width="6.625" hidden="1"/>
    <col min="4025" max="4025" width="50.125" hidden="1"/>
    <col min="4026" max="4026" width="0.125" hidden="1"/>
    <col min="4027" max="4028" width="8.625" hidden="1"/>
    <col min="4029" max="4029" width="10.625" hidden="1"/>
    <col min="4030" max="4030" width="10" hidden="1"/>
    <col min="4031" max="4031" width="11.625" hidden="1"/>
    <col min="4032" max="4034" width="10.625" hidden="1"/>
    <col min="4035" max="4035" width="9.125" hidden="1"/>
    <col min="4036" max="4037" width="9.625" hidden="1"/>
    <col min="4038" max="4038" width="9.5" hidden="1"/>
    <col min="4039" max="4039" width="9.625" hidden="1"/>
    <col min="4040" max="4040" width="9.5" hidden="1"/>
    <col min="4041" max="4041" width="8.625" hidden="1"/>
    <col min="4042" max="4042" width="10.625" hidden="1"/>
    <col min="4043" max="4044" width="8.625" hidden="1"/>
    <col min="4045" max="4048" width="10.125" hidden="1"/>
    <col min="4049" max="4049" width="8.625" hidden="1"/>
    <col min="4050" max="4050" width="10.125" hidden="1"/>
    <col min="4051" max="4052" width="8.625" hidden="1"/>
    <col min="4053" max="4054" width="9.625" hidden="1"/>
    <col min="4055" max="4055" width="10" hidden="1"/>
    <col min="4056" max="4056" width="9.625" hidden="1"/>
    <col min="4057" max="4057" width="8.625" hidden="1"/>
    <col min="4058" max="4058" width="9.625" hidden="1"/>
    <col min="4059" max="4060" width="8.625" hidden="1"/>
    <col min="4061" max="4061" width="9.125" hidden="1"/>
    <col min="4062" max="4062" width="9.5" hidden="1"/>
    <col min="4063" max="4063" width="10.5" hidden="1"/>
    <col min="4064" max="4064" width="9.5" hidden="1"/>
    <col min="4065" max="4065" width="8.625" hidden="1"/>
    <col min="4066" max="4066" width="11.125" hidden="1"/>
    <col min="4067" max="4068" width="8.625" hidden="1"/>
    <col min="4069" max="4069" width="9.125" hidden="1"/>
    <col min="4070" max="4072" width="9.625" hidden="1"/>
    <col min="4073" max="4073" width="8.625" hidden="1"/>
    <col min="4074" max="4074" width="10.125" hidden="1"/>
    <col min="4075" max="4076" width="8.625" hidden="1"/>
    <col min="4077" max="4077" width="30.125" hidden="1"/>
    <col min="4078" max="4078" width="2.625" hidden="1"/>
    <col min="4079" max="4079" width="18.625" hidden="1"/>
    <col min="4080" max="4080" width="1.625" hidden="1"/>
    <col min="4081" max="4278" width="8.625" hidden="1"/>
    <col min="4279" max="4279" width="0.625" hidden="1"/>
    <col min="4280" max="4280" width="6.625" hidden="1"/>
    <col min="4281" max="4281" width="50.125" hidden="1"/>
    <col min="4282" max="4282" width="0.125" hidden="1"/>
    <col min="4283" max="4284" width="8.625" hidden="1"/>
    <col min="4285" max="4285" width="10.625" hidden="1"/>
    <col min="4286" max="4286" width="10" hidden="1"/>
    <col min="4287" max="4287" width="11.625" hidden="1"/>
    <col min="4288" max="4290" width="10.625" hidden="1"/>
    <col min="4291" max="4291" width="9.125" hidden="1"/>
    <col min="4292" max="4293" width="9.625" hidden="1"/>
    <col min="4294" max="4294" width="9.5" hidden="1"/>
    <col min="4295" max="4295" width="9.625" hidden="1"/>
    <col min="4296" max="4296" width="9.5" hidden="1"/>
    <col min="4297" max="4297" width="8.625" hidden="1"/>
    <col min="4298" max="4298" width="10.625" hidden="1"/>
    <col min="4299" max="4300" width="8.625" hidden="1"/>
    <col min="4301" max="4304" width="10.125" hidden="1"/>
    <col min="4305" max="4305" width="8.625" hidden="1"/>
    <col min="4306" max="4306" width="10.125" hidden="1"/>
    <col min="4307" max="4308" width="8.625" hidden="1"/>
    <col min="4309" max="4310" width="9.625" hidden="1"/>
    <col min="4311" max="4311" width="10" hidden="1"/>
    <col min="4312" max="4312" width="9.625" hidden="1"/>
    <col min="4313" max="4313" width="8.625" hidden="1"/>
    <col min="4314" max="4314" width="9.625" hidden="1"/>
    <col min="4315" max="4316" width="8.625" hidden="1"/>
    <col min="4317" max="4317" width="9.125" hidden="1"/>
    <col min="4318" max="4318" width="9.5" hidden="1"/>
    <col min="4319" max="4319" width="10.5" hidden="1"/>
    <col min="4320" max="4320" width="9.5" hidden="1"/>
    <col min="4321" max="4321" width="8.625" hidden="1"/>
    <col min="4322" max="4322" width="11.125" hidden="1"/>
    <col min="4323" max="4324" width="8.625" hidden="1"/>
    <col min="4325" max="4325" width="9.125" hidden="1"/>
    <col min="4326" max="4328" width="9.625" hidden="1"/>
    <col min="4329" max="4329" width="8.625" hidden="1"/>
    <col min="4330" max="4330" width="10.125" hidden="1"/>
    <col min="4331" max="4332" width="8.625" hidden="1"/>
    <col min="4333" max="4333" width="30.125" hidden="1"/>
    <col min="4334" max="4334" width="2.625" hidden="1"/>
    <col min="4335" max="4335" width="18.625" hidden="1"/>
    <col min="4336" max="4336" width="1.625" hidden="1"/>
    <col min="4337" max="4534" width="8.625" hidden="1"/>
    <col min="4535" max="4535" width="0.625" hidden="1"/>
    <col min="4536" max="4536" width="6.625" hidden="1"/>
    <col min="4537" max="4537" width="50.125" hidden="1"/>
    <col min="4538" max="4538" width="0.125" hidden="1"/>
    <col min="4539" max="4540" width="8.625" hidden="1"/>
    <col min="4541" max="4541" width="10.625" hidden="1"/>
    <col min="4542" max="4542" width="10" hidden="1"/>
    <col min="4543" max="4543" width="11.625" hidden="1"/>
    <col min="4544" max="4546" width="10.625" hidden="1"/>
    <col min="4547" max="4547" width="9.125" hidden="1"/>
    <col min="4548" max="4549" width="9.625" hidden="1"/>
    <col min="4550" max="4550" width="9.5" hidden="1"/>
    <col min="4551" max="4551" width="9.625" hidden="1"/>
    <col min="4552" max="4552" width="9.5" hidden="1"/>
    <col min="4553" max="4553" width="8.625" hidden="1"/>
    <col min="4554" max="4554" width="10.625" hidden="1"/>
    <col min="4555" max="4556" width="8.625" hidden="1"/>
    <col min="4557" max="4560" width="10.125" hidden="1"/>
    <col min="4561" max="4561" width="8.625" hidden="1"/>
    <col min="4562" max="4562" width="10.125" hidden="1"/>
    <col min="4563" max="4564" width="8.625" hidden="1"/>
    <col min="4565" max="4566" width="9.625" hidden="1"/>
    <col min="4567" max="4567" width="10" hidden="1"/>
    <col min="4568" max="4568" width="9.625" hidden="1"/>
    <col min="4569" max="4569" width="8.625" hidden="1"/>
    <col min="4570" max="4570" width="9.625" hidden="1"/>
    <col min="4571" max="4572" width="8.625" hidden="1"/>
    <col min="4573" max="4573" width="9.125" hidden="1"/>
    <col min="4574" max="4574" width="9.5" hidden="1"/>
    <col min="4575" max="4575" width="10.5" hidden="1"/>
    <col min="4576" max="4576" width="9.5" hidden="1"/>
    <col min="4577" max="4577" width="8.625" hidden="1"/>
    <col min="4578" max="4578" width="11.125" hidden="1"/>
    <col min="4579" max="4580" width="8.625" hidden="1"/>
    <col min="4581" max="4581" width="9.125" hidden="1"/>
    <col min="4582" max="4584" width="9.625" hidden="1"/>
    <col min="4585" max="4585" width="8.625" hidden="1"/>
    <col min="4586" max="4586" width="10.125" hidden="1"/>
    <col min="4587" max="4588" width="8.625" hidden="1"/>
    <col min="4589" max="4589" width="30.125" hidden="1"/>
    <col min="4590" max="4590" width="2.625" hidden="1"/>
    <col min="4591" max="4591" width="18.625" hidden="1"/>
    <col min="4592" max="4592" width="1.625" hidden="1"/>
    <col min="4593" max="4790" width="8.625" hidden="1"/>
    <col min="4791" max="4791" width="0.625" hidden="1"/>
    <col min="4792" max="4792" width="6.625" hidden="1"/>
    <col min="4793" max="4793" width="50.125" hidden="1"/>
    <col min="4794" max="4794" width="0.125" hidden="1"/>
    <col min="4795" max="4796" width="8.625" hidden="1"/>
    <col min="4797" max="4797" width="10.625" hidden="1"/>
    <col min="4798" max="4798" width="10" hidden="1"/>
    <col min="4799" max="4799" width="11.625" hidden="1"/>
    <col min="4800" max="4802" width="10.625" hidden="1"/>
    <col min="4803" max="4803" width="9.125" hidden="1"/>
    <col min="4804" max="4805" width="9.625" hidden="1"/>
    <col min="4806" max="4806" width="9.5" hidden="1"/>
    <col min="4807" max="4807" width="9.625" hidden="1"/>
    <col min="4808" max="4808" width="9.5" hidden="1"/>
    <col min="4809" max="4809" width="8.625" hidden="1"/>
    <col min="4810" max="4810" width="10.625" hidden="1"/>
    <col min="4811" max="4812" width="8.625" hidden="1"/>
    <col min="4813" max="4816" width="10.125" hidden="1"/>
    <col min="4817" max="4817" width="8.625" hidden="1"/>
    <col min="4818" max="4818" width="10.125" hidden="1"/>
    <col min="4819" max="4820" width="8.625" hidden="1"/>
    <col min="4821" max="4822" width="9.625" hidden="1"/>
    <col min="4823" max="4823" width="10" hidden="1"/>
    <col min="4824" max="4824" width="9.625" hidden="1"/>
    <col min="4825" max="4825" width="8.625" hidden="1"/>
    <col min="4826" max="4826" width="9.625" hidden="1"/>
    <col min="4827" max="4828" width="8.625" hidden="1"/>
    <col min="4829" max="4829" width="9.125" hidden="1"/>
    <col min="4830" max="4830" width="9.5" hidden="1"/>
    <col min="4831" max="4831" width="10.5" hidden="1"/>
    <col min="4832" max="4832" width="9.5" hidden="1"/>
    <col min="4833" max="4833" width="8.625" hidden="1"/>
    <col min="4834" max="4834" width="11.125" hidden="1"/>
    <col min="4835" max="4836" width="8.625" hidden="1"/>
    <col min="4837" max="4837" width="9.125" hidden="1"/>
    <col min="4838" max="4840" width="9.625" hidden="1"/>
    <col min="4841" max="4841" width="8.625" hidden="1"/>
    <col min="4842" max="4842" width="10.125" hidden="1"/>
    <col min="4843" max="4844" width="8.625" hidden="1"/>
    <col min="4845" max="4845" width="30.125" hidden="1"/>
    <col min="4846" max="4846" width="2.625" hidden="1"/>
    <col min="4847" max="4847" width="18.625" hidden="1"/>
    <col min="4848" max="4848" width="1.625" hidden="1"/>
    <col min="4849" max="5046" width="8.625" hidden="1"/>
    <col min="5047" max="5047" width="0.625" hidden="1"/>
    <col min="5048" max="5048" width="6.625" hidden="1"/>
    <col min="5049" max="5049" width="50.125" hidden="1"/>
    <col min="5050" max="5050" width="0.125" hidden="1"/>
    <col min="5051" max="5052" width="8.625" hidden="1"/>
    <col min="5053" max="5053" width="10.625" hidden="1"/>
    <col min="5054" max="5054" width="10" hidden="1"/>
    <col min="5055" max="5055" width="11.625" hidden="1"/>
    <col min="5056" max="5058" width="10.625" hidden="1"/>
    <col min="5059" max="5059" width="9.125" hidden="1"/>
    <col min="5060" max="5061" width="9.625" hidden="1"/>
    <col min="5062" max="5062" width="9.5" hidden="1"/>
    <col min="5063" max="5063" width="9.625" hidden="1"/>
    <col min="5064" max="5064" width="9.5" hidden="1"/>
    <col min="5065" max="5065" width="8.625" hidden="1"/>
    <col min="5066" max="5066" width="10.625" hidden="1"/>
    <col min="5067" max="5068" width="8.625" hidden="1"/>
    <col min="5069" max="5072" width="10.125" hidden="1"/>
    <col min="5073" max="5073" width="8.625" hidden="1"/>
    <col min="5074" max="5074" width="10.125" hidden="1"/>
    <col min="5075" max="5076" width="8.625" hidden="1"/>
    <col min="5077" max="5078" width="9.625" hidden="1"/>
    <col min="5079" max="5079" width="10" hidden="1"/>
    <col min="5080" max="5080" width="9.625" hidden="1"/>
    <col min="5081" max="5081" width="8.625" hidden="1"/>
    <col min="5082" max="5082" width="9.625" hidden="1"/>
    <col min="5083" max="5084" width="8.625" hidden="1"/>
    <col min="5085" max="5085" width="9.125" hidden="1"/>
    <col min="5086" max="5086" width="9.5" hidden="1"/>
    <col min="5087" max="5087" width="10.5" hidden="1"/>
    <col min="5088" max="5088" width="9.5" hidden="1"/>
    <col min="5089" max="5089" width="8.625" hidden="1"/>
    <col min="5090" max="5090" width="11.125" hidden="1"/>
    <col min="5091" max="5092" width="8.625" hidden="1"/>
    <col min="5093" max="5093" width="9.125" hidden="1"/>
    <col min="5094" max="5096" width="9.625" hidden="1"/>
    <col min="5097" max="5097" width="8.625" hidden="1"/>
    <col min="5098" max="5098" width="10.125" hidden="1"/>
    <col min="5099" max="5100" width="8.625" hidden="1"/>
    <col min="5101" max="5101" width="30.125" hidden="1"/>
    <col min="5102" max="5102" width="2.625" hidden="1"/>
    <col min="5103" max="5103" width="18.625" hidden="1"/>
    <col min="5104" max="5104" width="1.625" hidden="1"/>
    <col min="5105" max="5302" width="8.625" hidden="1"/>
    <col min="5303" max="5303" width="0.625" hidden="1"/>
    <col min="5304" max="5304" width="6.625" hidden="1"/>
    <col min="5305" max="5305" width="50.125" hidden="1"/>
    <col min="5306" max="5306" width="0.125" hidden="1"/>
    <col min="5307" max="5308" width="8.625" hidden="1"/>
    <col min="5309" max="5309" width="10.625" hidden="1"/>
    <col min="5310" max="5310" width="10" hidden="1"/>
    <col min="5311" max="5311" width="11.625" hidden="1"/>
    <col min="5312" max="5314" width="10.625" hidden="1"/>
    <col min="5315" max="5315" width="9.125" hidden="1"/>
    <col min="5316" max="5317" width="9.625" hidden="1"/>
    <col min="5318" max="5318" width="9.5" hidden="1"/>
    <col min="5319" max="5319" width="9.625" hidden="1"/>
    <col min="5320" max="5320" width="9.5" hidden="1"/>
    <col min="5321" max="5321" width="8.625" hidden="1"/>
    <col min="5322" max="5322" width="10.625" hidden="1"/>
    <col min="5323" max="5324" width="8.625" hidden="1"/>
    <col min="5325" max="5328" width="10.125" hidden="1"/>
    <col min="5329" max="5329" width="8.625" hidden="1"/>
    <col min="5330" max="5330" width="10.125" hidden="1"/>
    <col min="5331" max="5332" width="8.625" hidden="1"/>
    <col min="5333" max="5334" width="9.625" hidden="1"/>
    <col min="5335" max="5335" width="10" hidden="1"/>
    <col min="5336" max="5336" width="9.625" hidden="1"/>
    <col min="5337" max="5337" width="8.625" hidden="1"/>
    <col min="5338" max="5338" width="9.625" hidden="1"/>
    <col min="5339" max="5340" width="8.625" hidden="1"/>
    <col min="5341" max="5341" width="9.125" hidden="1"/>
    <col min="5342" max="5342" width="9.5" hidden="1"/>
    <col min="5343" max="5343" width="10.5" hidden="1"/>
    <col min="5344" max="5344" width="9.5" hidden="1"/>
    <col min="5345" max="5345" width="8.625" hidden="1"/>
    <col min="5346" max="5346" width="11.125" hidden="1"/>
    <col min="5347" max="5348" width="8.625" hidden="1"/>
    <col min="5349" max="5349" width="9.125" hidden="1"/>
    <col min="5350" max="5352" width="9.625" hidden="1"/>
    <col min="5353" max="5353" width="8.625" hidden="1"/>
    <col min="5354" max="5354" width="10.125" hidden="1"/>
    <col min="5355" max="5356" width="8.625" hidden="1"/>
    <col min="5357" max="5357" width="30.125" hidden="1"/>
    <col min="5358" max="5358" width="2.625" hidden="1"/>
    <col min="5359" max="5359" width="18.625" hidden="1"/>
    <col min="5360" max="5360" width="1.625" hidden="1"/>
    <col min="5361" max="5558" width="8.625" hidden="1"/>
    <col min="5559" max="5559" width="0.625" hidden="1"/>
    <col min="5560" max="5560" width="6.625" hidden="1"/>
    <col min="5561" max="5561" width="50.125" hidden="1"/>
    <col min="5562" max="5562" width="0.125" hidden="1"/>
    <col min="5563" max="5564" width="8.625" hidden="1"/>
    <col min="5565" max="5565" width="10.625" hidden="1"/>
    <col min="5566" max="5566" width="10" hidden="1"/>
    <col min="5567" max="5567" width="11.625" hidden="1"/>
    <col min="5568" max="5570" width="10.625" hidden="1"/>
    <col min="5571" max="5571" width="9.125" hidden="1"/>
    <col min="5572" max="5573" width="9.625" hidden="1"/>
    <col min="5574" max="5574" width="9.5" hidden="1"/>
    <col min="5575" max="5575" width="9.625" hidden="1"/>
    <col min="5576" max="5576" width="9.5" hidden="1"/>
    <col min="5577" max="5577" width="8.625" hidden="1"/>
    <col min="5578" max="5578" width="10.625" hidden="1"/>
    <col min="5579" max="5580" width="8.625" hidden="1"/>
    <col min="5581" max="5584" width="10.125" hidden="1"/>
    <col min="5585" max="5585" width="8.625" hidden="1"/>
    <col min="5586" max="5586" width="10.125" hidden="1"/>
    <col min="5587" max="5588" width="8.625" hidden="1"/>
    <col min="5589" max="5590" width="9.625" hidden="1"/>
    <col min="5591" max="5591" width="10" hidden="1"/>
    <col min="5592" max="5592" width="9.625" hidden="1"/>
    <col min="5593" max="5593" width="8.625" hidden="1"/>
    <col min="5594" max="5594" width="9.625" hidden="1"/>
    <col min="5595" max="5596" width="8.625" hidden="1"/>
    <col min="5597" max="5597" width="9.125" hidden="1"/>
    <col min="5598" max="5598" width="9.5" hidden="1"/>
    <col min="5599" max="5599" width="10.5" hidden="1"/>
    <col min="5600" max="5600" width="9.5" hidden="1"/>
    <col min="5601" max="5601" width="8.625" hidden="1"/>
    <col min="5602" max="5602" width="11.125" hidden="1"/>
    <col min="5603" max="5604" width="8.625" hidden="1"/>
    <col min="5605" max="5605" width="9.125" hidden="1"/>
    <col min="5606" max="5608" width="9.625" hidden="1"/>
    <col min="5609" max="5609" width="8.625" hidden="1"/>
    <col min="5610" max="5610" width="10.125" hidden="1"/>
    <col min="5611" max="5612" width="8.625" hidden="1"/>
    <col min="5613" max="5613" width="30.125" hidden="1"/>
    <col min="5614" max="5614" width="2.625" hidden="1"/>
    <col min="5615" max="5615" width="18.625" hidden="1"/>
    <col min="5616" max="5616" width="1.625" hidden="1"/>
    <col min="5617" max="5814" width="8.625" hidden="1"/>
    <col min="5815" max="5815" width="0.625" hidden="1"/>
    <col min="5816" max="5816" width="6.625" hidden="1"/>
    <col min="5817" max="5817" width="50.125" hidden="1"/>
    <col min="5818" max="5818" width="0.125" hidden="1"/>
    <col min="5819" max="5820" width="8.625" hidden="1"/>
    <col min="5821" max="5821" width="10.625" hidden="1"/>
    <col min="5822" max="5822" width="10" hidden="1"/>
    <col min="5823" max="5823" width="11.625" hidden="1"/>
    <col min="5824" max="5826" width="10.625" hidden="1"/>
    <col min="5827" max="5827" width="9.125" hidden="1"/>
    <col min="5828" max="5829" width="9.625" hidden="1"/>
    <col min="5830" max="5830" width="9.5" hidden="1"/>
    <col min="5831" max="5831" width="9.625" hidden="1"/>
    <col min="5832" max="5832" width="9.5" hidden="1"/>
    <col min="5833" max="5833" width="8.625" hidden="1"/>
    <col min="5834" max="5834" width="10.625" hidden="1"/>
    <col min="5835" max="5836" width="8.625" hidden="1"/>
    <col min="5837" max="5840" width="10.125" hidden="1"/>
    <col min="5841" max="5841" width="8.625" hidden="1"/>
    <col min="5842" max="5842" width="10.125" hidden="1"/>
    <col min="5843" max="5844" width="8.625" hidden="1"/>
    <col min="5845" max="5846" width="9.625" hidden="1"/>
    <col min="5847" max="5847" width="10" hidden="1"/>
    <col min="5848" max="5848" width="9.625" hidden="1"/>
    <col min="5849" max="5849" width="8.625" hidden="1"/>
    <col min="5850" max="5850" width="9.625" hidden="1"/>
    <col min="5851" max="5852" width="8.625" hidden="1"/>
    <col min="5853" max="5853" width="9.125" hidden="1"/>
    <col min="5854" max="5854" width="9.5" hidden="1"/>
    <col min="5855" max="5855" width="10.5" hidden="1"/>
    <col min="5856" max="5856" width="9.5" hidden="1"/>
    <col min="5857" max="5857" width="8.625" hidden="1"/>
    <col min="5858" max="5858" width="11.125" hidden="1"/>
    <col min="5859" max="5860" width="8.625" hidden="1"/>
    <col min="5861" max="5861" width="9.125" hidden="1"/>
    <col min="5862" max="5864" width="9.625" hidden="1"/>
    <col min="5865" max="5865" width="8.625" hidden="1"/>
    <col min="5866" max="5866" width="10.125" hidden="1"/>
    <col min="5867" max="5868" width="8.625" hidden="1"/>
    <col min="5869" max="5869" width="30.125" hidden="1"/>
    <col min="5870" max="5870" width="2.625" hidden="1"/>
    <col min="5871" max="5871" width="18.625" hidden="1"/>
    <col min="5872" max="5872" width="1.625" hidden="1"/>
    <col min="5873" max="6070" width="8.625" hidden="1"/>
    <col min="6071" max="6071" width="0.625" hidden="1"/>
    <col min="6072" max="6072" width="6.625" hidden="1"/>
    <col min="6073" max="6073" width="50.125" hidden="1"/>
    <col min="6074" max="6074" width="0.125" hidden="1"/>
    <col min="6075" max="6076" width="8.625" hidden="1"/>
    <col min="6077" max="6077" width="10.625" hidden="1"/>
    <col min="6078" max="6078" width="10" hidden="1"/>
    <col min="6079" max="6079" width="11.625" hidden="1"/>
    <col min="6080" max="6082" width="10.625" hidden="1"/>
    <col min="6083" max="6083" width="9.125" hidden="1"/>
    <col min="6084" max="6085" width="9.625" hidden="1"/>
    <col min="6086" max="6086" width="9.5" hidden="1"/>
    <col min="6087" max="6087" width="9.625" hidden="1"/>
    <col min="6088" max="6088" width="9.5" hidden="1"/>
    <col min="6089" max="6089" width="8.625" hidden="1"/>
    <col min="6090" max="6090" width="10.625" hidden="1"/>
    <col min="6091" max="6092" width="8.625" hidden="1"/>
    <col min="6093" max="6096" width="10.125" hidden="1"/>
    <col min="6097" max="6097" width="8.625" hidden="1"/>
    <col min="6098" max="6098" width="10.125" hidden="1"/>
    <col min="6099" max="6100" width="8.625" hidden="1"/>
    <col min="6101" max="6102" width="9.625" hidden="1"/>
    <col min="6103" max="6103" width="10" hidden="1"/>
    <col min="6104" max="6104" width="9.625" hidden="1"/>
    <col min="6105" max="6105" width="8.625" hidden="1"/>
    <col min="6106" max="6106" width="9.625" hidden="1"/>
    <col min="6107" max="6108" width="8.625" hidden="1"/>
    <col min="6109" max="6109" width="9.125" hidden="1"/>
    <col min="6110" max="6110" width="9.5" hidden="1"/>
    <col min="6111" max="6111" width="10.5" hidden="1"/>
    <col min="6112" max="6112" width="9.5" hidden="1"/>
    <col min="6113" max="6113" width="8.625" hidden="1"/>
    <col min="6114" max="6114" width="11.125" hidden="1"/>
    <col min="6115" max="6116" width="8.625" hidden="1"/>
    <col min="6117" max="6117" width="9.125" hidden="1"/>
    <col min="6118" max="6120" width="9.625" hidden="1"/>
    <col min="6121" max="6121" width="8.625" hidden="1"/>
    <col min="6122" max="6122" width="10.125" hidden="1"/>
    <col min="6123" max="6124" width="8.625" hidden="1"/>
    <col min="6125" max="6125" width="30.125" hidden="1"/>
    <col min="6126" max="6126" width="2.625" hidden="1"/>
    <col min="6127" max="6127" width="18.625" hidden="1"/>
    <col min="6128" max="6128" width="1.625" hidden="1"/>
    <col min="6129" max="6326" width="8.625" hidden="1"/>
    <col min="6327" max="6327" width="0.625" hidden="1"/>
    <col min="6328" max="6328" width="6.625" hidden="1"/>
    <col min="6329" max="6329" width="50.125" hidden="1"/>
    <col min="6330" max="6330" width="0.125" hidden="1"/>
    <col min="6331" max="6332" width="8.625" hidden="1"/>
    <col min="6333" max="6333" width="10.625" hidden="1"/>
    <col min="6334" max="6334" width="10" hidden="1"/>
    <col min="6335" max="6335" width="11.625" hidden="1"/>
    <col min="6336" max="6338" width="10.625" hidden="1"/>
    <col min="6339" max="6339" width="9.125" hidden="1"/>
    <col min="6340" max="6341" width="9.625" hidden="1"/>
    <col min="6342" max="6342" width="9.5" hidden="1"/>
    <col min="6343" max="6343" width="9.625" hidden="1"/>
    <col min="6344" max="6344" width="9.5" hidden="1"/>
    <col min="6345" max="6345" width="8.625" hidden="1"/>
    <col min="6346" max="6346" width="10.625" hidden="1"/>
    <col min="6347" max="6348" width="8.625" hidden="1"/>
    <col min="6349" max="6352" width="10.125" hidden="1"/>
    <col min="6353" max="6353" width="8.625" hidden="1"/>
    <col min="6354" max="6354" width="10.125" hidden="1"/>
    <col min="6355" max="6356" width="8.625" hidden="1"/>
    <col min="6357" max="6358" width="9.625" hidden="1"/>
    <col min="6359" max="6359" width="10" hidden="1"/>
    <col min="6360" max="6360" width="9.625" hidden="1"/>
    <col min="6361" max="6361" width="8.625" hidden="1"/>
    <col min="6362" max="6362" width="9.625" hidden="1"/>
    <col min="6363" max="6364" width="8.625" hidden="1"/>
    <col min="6365" max="6365" width="9.125" hidden="1"/>
    <col min="6366" max="6366" width="9.5" hidden="1"/>
    <col min="6367" max="6367" width="10.5" hidden="1"/>
    <col min="6368" max="6368" width="9.5" hidden="1"/>
    <col min="6369" max="6369" width="8.625" hidden="1"/>
    <col min="6370" max="6370" width="11.125" hidden="1"/>
    <col min="6371" max="6372" width="8.625" hidden="1"/>
    <col min="6373" max="6373" width="9.125" hidden="1"/>
    <col min="6374" max="6376" width="9.625" hidden="1"/>
    <col min="6377" max="6377" width="8.625" hidden="1"/>
    <col min="6378" max="6378" width="10.125" hidden="1"/>
    <col min="6379" max="6380" width="8.625" hidden="1"/>
    <col min="6381" max="6381" width="30.125" hidden="1"/>
    <col min="6382" max="6382" width="2.625" hidden="1"/>
    <col min="6383" max="6383" width="18.625" hidden="1"/>
    <col min="6384" max="6384" width="1.625" hidden="1"/>
    <col min="6385" max="6582" width="8.625" hidden="1"/>
    <col min="6583" max="6583" width="0.625" hidden="1"/>
    <col min="6584" max="6584" width="6.625" hidden="1"/>
    <col min="6585" max="6585" width="50.125" hidden="1"/>
    <col min="6586" max="6586" width="0.125" hidden="1"/>
    <col min="6587" max="6588" width="8.625" hidden="1"/>
    <col min="6589" max="6589" width="10.625" hidden="1"/>
    <col min="6590" max="6590" width="10" hidden="1"/>
    <col min="6591" max="6591" width="11.625" hidden="1"/>
    <col min="6592" max="6594" width="10.625" hidden="1"/>
    <col min="6595" max="6595" width="9.125" hidden="1"/>
    <col min="6596" max="6597" width="9.625" hidden="1"/>
    <col min="6598" max="6598" width="9.5" hidden="1"/>
    <col min="6599" max="6599" width="9.625" hidden="1"/>
    <col min="6600" max="6600" width="9.5" hidden="1"/>
    <col min="6601" max="6601" width="8.625" hidden="1"/>
    <col min="6602" max="6602" width="10.625" hidden="1"/>
    <col min="6603" max="6604" width="8.625" hidden="1"/>
    <col min="6605" max="6608" width="10.125" hidden="1"/>
    <col min="6609" max="6609" width="8.625" hidden="1"/>
    <col min="6610" max="6610" width="10.125" hidden="1"/>
    <col min="6611" max="6612" width="8.625" hidden="1"/>
    <col min="6613" max="6614" width="9.625" hidden="1"/>
    <col min="6615" max="6615" width="10" hidden="1"/>
    <col min="6616" max="6616" width="9.625" hidden="1"/>
    <col min="6617" max="6617" width="8.625" hidden="1"/>
    <col min="6618" max="6618" width="9.625" hidden="1"/>
    <col min="6619" max="6620" width="8.625" hidden="1"/>
    <col min="6621" max="6621" width="9.125" hidden="1"/>
    <col min="6622" max="6622" width="9.5" hidden="1"/>
    <col min="6623" max="6623" width="10.5" hidden="1"/>
    <col min="6624" max="6624" width="9.5" hidden="1"/>
    <col min="6625" max="6625" width="8.625" hidden="1"/>
    <col min="6626" max="6626" width="11.125" hidden="1"/>
    <col min="6627" max="6628" width="8.625" hidden="1"/>
    <col min="6629" max="6629" width="9.125" hidden="1"/>
    <col min="6630" max="6632" width="9.625" hidden="1"/>
    <col min="6633" max="6633" width="8.625" hidden="1"/>
    <col min="6634" max="6634" width="10.125" hidden="1"/>
    <col min="6635" max="6636" width="8.625" hidden="1"/>
    <col min="6637" max="6637" width="30.125" hidden="1"/>
    <col min="6638" max="6638" width="2.625" hidden="1"/>
    <col min="6639" max="6639" width="18.625" hidden="1"/>
    <col min="6640" max="6640" width="1.625" hidden="1"/>
    <col min="6641" max="6838" width="8.625" hidden="1"/>
    <col min="6839" max="6839" width="0.625" hidden="1"/>
    <col min="6840" max="6840" width="6.625" hidden="1"/>
    <col min="6841" max="6841" width="50.125" hidden="1"/>
    <col min="6842" max="6842" width="0.125" hidden="1"/>
    <col min="6843" max="6844" width="8.625" hidden="1"/>
    <col min="6845" max="6845" width="10.625" hidden="1"/>
    <col min="6846" max="6846" width="10" hidden="1"/>
    <col min="6847" max="6847" width="11.625" hidden="1"/>
    <col min="6848" max="6850" width="10.625" hidden="1"/>
    <col min="6851" max="6851" width="9.125" hidden="1"/>
    <col min="6852" max="6853" width="9.625" hidden="1"/>
    <col min="6854" max="6854" width="9.5" hidden="1"/>
    <col min="6855" max="6855" width="9.625" hidden="1"/>
    <col min="6856" max="6856" width="9.5" hidden="1"/>
    <col min="6857" max="6857" width="8.625" hidden="1"/>
    <col min="6858" max="6858" width="10.625" hidden="1"/>
    <col min="6859" max="6860" width="8.625" hidden="1"/>
    <col min="6861" max="6864" width="10.125" hidden="1"/>
    <col min="6865" max="6865" width="8.625" hidden="1"/>
    <col min="6866" max="6866" width="10.125" hidden="1"/>
    <col min="6867" max="6868" width="8.625" hidden="1"/>
    <col min="6869" max="6870" width="9.625" hidden="1"/>
    <col min="6871" max="6871" width="10" hidden="1"/>
    <col min="6872" max="6872" width="9.625" hidden="1"/>
    <col min="6873" max="6873" width="8.625" hidden="1"/>
    <col min="6874" max="6874" width="9.625" hidden="1"/>
    <col min="6875" max="6876" width="8.625" hidden="1"/>
    <col min="6877" max="6877" width="9.125" hidden="1"/>
    <col min="6878" max="6878" width="9.5" hidden="1"/>
    <col min="6879" max="6879" width="10.5" hidden="1"/>
    <col min="6880" max="6880" width="9.5" hidden="1"/>
    <col min="6881" max="6881" width="8.625" hidden="1"/>
    <col min="6882" max="6882" width="11.125" hidden="1"/>
    <col min="6883" max="6884" width="8.625" hidden="1"/>
    <col min="6885" max="6885" width="9.125" hidden="1"/>
    <col min="6886" max="6888" width="9.625" hidden="1"/>
    <col min="6889" max="6889" width="8.625" hidden="1"/>
    <col min="6890" max="6890" width="10.125" hidden="1"/>
    <col min="6891" max="6892" width="8.625" hidden="1"/>
    <col min="6893" max="6893" width="30.125" hidden="1"/>
    <col min="6894" max="6894" width="2.625" hidden="1"/>
    <col min="6895" max="6895" width="18.625" hidden="1"/>
    <col min="6896" max="6896" width="1.625" hidden="1"/>
    <col min="6897" max="7094" width="8.625" hidden="1"/>
    <col min="7095" max="7095" width="0.625" hidden="1"/>
    <col min="7096" max="7096" width="6.625" hidden="1"/>
    <col min="7097" max="7097" width="50.125" hidden="1"/>
    <col min="7098" max="7098" width="0.125" hidden="1"/>
    <col min="7099" max="7100" width="8.625" hidden="1"/>
    <col min="7101" max="7101" width="10.625" hidden="1"/>
    <col min="7102" max="7102" width="10" hidden="1"/>
    <col min="7103" max="7103" width="11.625" hidden="1"/>
    <col min="7104" max="7106" width="10.625" hidden="1"/>
    <col min="7107" max="7107" width="9.125" hidden="1"/>
    <col min="7108" max="7109" width="9.625" hidden="1"/>
    <col min="7110" max="7110" width="9.5" hidden="1"/>
    <col min="7111" max="7111" width="9.625" hidden="1"/>
    <col min="7112" max="7112" width="9.5" hidden="1"/>
    <col min="7113" max="7113" width="8.625" hidden="1"/>
    <col min="7114" max="7114" width="10.625" hidden="1"/>
    <col min="7115" max="7116" width="8.625" hidden="1"/>
    <col min="7117" max="7120" width="10.125" hidden="1"/>
    <col min="7121" max="7121" width="8.625" hidden="1"/>
    <col min="7122" max="7122" width="10.125" hidden="1"/>
    <col min="7123" max="7124" width="8.625" hidden="1"/>
    <col min="7125" max="7126" width="9.625" hidden="1"/>
    <col min="7127" max="7127" width="10" hidden="1"/>
    <col min="7128" max="7128" width="9.625" hidden="1"/>
    <col min="7129" max="7129" width="8.625" hidden="1"/>
    <col min="7130" max="7130" width="9.625" hidden="1"/>
    <col min="7131" max="7132" width="8.625" hidden="1"/>
    <col min="7133" max="7133" width="9.125" hidden="1"/>
    <col min="7134" max="7134" width="9.5" hidden="1"/>
    <col min="7135" max="7135" width="10.5" hidden="1"/>
    <col min="7136" max="7136" width="9.5" hidden="1"/>
    <col min="7137" max="7137" width="8.625" hidden="1"/>
    <col min="7138" max="7138" width="11.125" hidden="1"/>
    <col min="7139" max="7140" width="8.625" hidden="1"/>
    <col min="7141" max="7141" width="9.125" hidden="1"/>
    <col min="7142" max="7144" width="9.625" hidden="1"/>
    <col min="7145" max="7145" width="8.625" hidden="1"/>
    <col min="7146" max="7146" width="10.125" hidden="1"/>
    <col min="7147" max="7148" width="8.625" hidden="1"/>
    <col min="7149" max="7149" width="30.125" hidden="1"/>
    <col min="7150" max="7150" width="2.625" hidden="1"/>
    <col min="7151" max="7151" width="18.625" hidden="1"/>
    <col min="7152" max="7152" width="1.625" hidden="1"/>
    <col min="7153" max="7350" width="8.625" hidden="1"/>
    <col min="7351" max="7351" width="0.625" hidden="1"/>
    <col min="7352" max="7352" width="6.625" hidden="1"/>
    <col min="7353" max="7353" width="50.125" hidden="1"/>
    <col min="7354" max="7354" width="0.125" hidden="1"/>
    <col min="7355" max="7356" width="8.625" hidden="1"/>
    <col min="7357" max="7357" width="10.625" hidden="1"/>
    <col min="7358" max="7358" width="10" hidden="1"/>
    <col min="7359" max="7359" width="11.625" hidden="1"/>
    <col min="7360" max="7362" width="10.625" hidden="1"/>
    <col min="7363" max="7363" width="9.125" hidden="1"/>
    <col min="7364" max="7365" width="9.625" hidden="1"/>
    <col min="7366" max="7366" width="9.5" hidden="1"/>
    <col min="7367" max="7367" width="9.625" hidden="1"/>
    <col min="7368" max="7368" width="9.5" hidden="1"/>
    <col min="7369" max="7369" width="8.625" hidden="1"/>
    <col min="7370" max="7370" width="10.625" hidden="1"/>
    <col min="7371" max="7372" width="8.625" hidden="1"/>
    <col min="7373" max="7376" width="10.125" hidden="1"/>
    <col min="7377" max="7377" width="8.625" hidden="1"/>
    <col min="7378" max="7378" width="10.125" hidden="1"/>
    <col min="7379" max="7380" width="8.625" hidden="1"/>
    <col min="7381" max="7382" width="9.625" hidden="1"/>
    <col min="7383" max="7383" width="10" hidden="1"/>
    <col min="7384" max="7384" width="9.625" hidden="1"/>
    <col min="7385" max="7385" width="8.625" hidden="1"/>
    <col min="7386" max="7386" width="9.625" hidden="1"/>
    <col min="7387" max="7388" width="8.625" hidden="1"/>
    <col min="7389" max="7389" width="9.125" hidden="1"/>
    <col min="7390" max="7390" width="9.5" hidden="1"/>
    <col min="7391" max="7391" width="10.5" hidden="1"/>
    <col min="7392" max="7392" width="9.5" hidden="1"/>
    <col min="7393" max="7393" width="8.625" hidden="1"/>
    <col min="7394" max="7394" width="11.125" hidden="1"/>
    <col min="7395" max="7396" width="8.625" hidden="1"/>
    <col min="7397" max="7397" width="9.125" hidden="1"/>
    <col min="7398" max="7400" width="9.625" hidden="1"/>
    <col min="7401" max="7401" width="8.625" hidden="1"/>
    <col min="7402" max="7402" width="10.125" hidden="1"/>
    <col min="7403" max="7404" width="8.625" hidden="1"/>
    <col min="7405" max="7405" width="30.125" hidden="1"/>
    <col min="7406" max="7406" width="2.625" hidden="1"/>
    <col min="7407" max="7407" width="18.625" hidden="1"/>
    <col min="7408" max="7408" width="1.625" hidden="1"/>
    <col min="7409" max="7606" width="8.625" hidden="1"/>
    <col min="7607" max="7607" width="0.625" hidden="1"/>
    <col min="7608" max="7608" width="6.625" hidden="1"/>
    <col min="7609" max="7609" width="50.125" hidden="1"/>
    <col min="7610" max="7610" width="0.125" hidden="1"/>
    <col min="7611" max="7612" width="8.625" hidden="1"/>
    <col min="7613" max="7613" width="10.625" hidden="1"/>
    <col min="7614" max="7614" width="10" hidden="1"/>
    <col min="7615" max="7615" width="11.625" hidden="1"/>
    <col min="7616" max="7618" width="10.625" hidden="1"/>
    <col min="7619" max="7619" width="9.125" hidden="1"/>
    <col min="7620" max="7621" width="9.625" hidden="1"/>
    <col min="7622" max="7622" width="9.5" hidden="1"/>
    <col min="7623" max="7623" width="9.625" hidden="1"/>
    <col min="7624" max="7624" width="9.5" hidden="1"/>
    <col min="7625" max="7625" width="8.625" hidden="1"/>
    <col min="7626" max="7626" width="10.625" hidden="1"/>
    <col min="7627" max="7628" width="8.625" hidden="1"/>
    <col min="7629" max="7632" width="10.125" hidden="1"/>
    <col min="7633" max="7633" width="8.625" hidden="1"/>
    <col min="7634" max="7634" width="10.125" hidden="1"/>
    <col min="7635" max="7636" width="8.625" hidden="1"/>
    <col min="7637" max="7638" width="9.625" hidden="1"/>
    <col min="7639" max="7639" width="10" hidden="1"/>
    <col min="7640" max="7640" width="9.625" hidden="1"/>
    <col min="7641" max="7641" width="8.625" hidden="1"/>
    <col min="7642" max="7642" width="9.625" hidden="1"/>
    <col min="7643" max="7644" width="8.625" hidden="1"/>
    <col min="7645" max="7645" width="9.125" hidden="1"/>
    <col min="7646" max="7646" width="9.5" hidden="1"/>
    <col min="7647" max="7647" width="10.5" hidden="1"/>
    <col min="7648" max="7648" width="9.5" hidden="1"/>
    <col min="7649" max="7649" width="8.625" hidden="1"/>
    <col min="7650" max="7650" width="11.125" hidden="1"/>
    <col min="7651" max="7652" width="8.625" hidden="1"/>
    <col min="7653" max="7653" width="9.125" hidden="1"/>
    <col min="7654" max="7656" width="9.625" hidden="1"/>
    <col min="7657" max="7657" width="8.625" hidden="1"/>
    <col min="7658" max="7658" width="10.125" hidden="1"/>
    <col min="7659" max="7660" width="8.625" hidden="1"/>
    <col min="7661" max="7661" width="30.125" hidden="1"/>
    <col min="7662" max="7662" width="2.625" hidden="1"/>
    <col min="7663" max="7663" width="18.625" hidden="1"/>
    <col min="7664" max="7664" width="1.625" hidden="1"/>
    <col min="7665" max="7862" width="8.625" hidden="1"/>
    <col min="7863" max="7863" width="0.625" hidden="1"/>
    <col min="7864" max="7864" width="6.625" hidden="1"/>
    <col min="7865" max="7865" width="50.125" hidden="1"/>
    <col min="7866" max="7866" width="0.125" hidden="1"/>
    <col min="7867" max="7868" width="8.625" hidden="1"/>
    <col min="7869" max="7869" width="10.625" hidden="1"/>
    <col min="7870" max="7870" width="10" hidden="1"/>
    <col min="7871" max="7871" width="11.625" hidden="1"/>
    <col min="7872" max="7874" width="10.625" hidden="1"/>
    <col min="7875" max="7875" width="9.125" hidden="1"/>
    <col min="7876" max="7877" width="9.625" hidden="1"/>
    <col min="7878" max="7878" width="9.5" hidden="1"/>
    <col min="7879" max="7879" width="9.625" hidden="1"/>
    <col min="7880" max="7880" width="9.5" hidden="1"/>
    <col min="7881" max="7881" width="8.625" hidden="1"/>
    <col min="7882" max="7882" width="10.625" hidden="1"/>
    <col min="7883" max="7884" width="8.625" hidden="1"/>
    <col min="7885" max="7888" width="10.125" hidden="1"/>
    <col min="7889" max="7889" width="8.625" hidden="1"/>
    <col min="7890" max="7890" width="10.125" hidden="1"/>
    <col min="7891" max="7892" width="8.625" hidden="1"/>
    <col min="7893" max="7894" width="9.625" hidden="1"/>
    <col min="7895" max="7895" width="10" hidden="1"/>
    <col min="7896" max="7896" width="9.625" hidden="1"/>
    <col min="7897" max="7897" width="8.625" hidden="1"/>
    <col min="7898" max="7898" width="9.625" hidden="1"/>
    <col min="7899" max="7900" width="8.625" hidden="1"/>
    <col min="7901" max="7901" width="9.125" hidden="1"/>
    <col min="7902" max="7902" width="9.5" hidden="1"/>
    <col min="7903" max="7903" width="10.5" hidden="1"/>
    <col min="7904" max="7904" width="9.5" hidden="1"/>
    <col min="7905" max="7905" width="8.625" hidden="1"/>
    <col min="7906" max="7906" width="11.125" hidden="1"/>
    <col min="7907" max="7908" width="8.625" hidden="1"/>
    <col min="7909" max="7909" width="9.125" hidden="1"/>
    <col min="7910" max="7912" width="9.625" hidden="1"/>
    <col min="7913" max="7913" width="8.625" hidden="1"/>
    <col min="7914" max="7914" width="10.125" hidden="1"/>
    <col min="7915" max="7916" width="8.625" hidden="1"/>
    <col min="7917" max="7917" width="30.125" hidden="1"/>
    <col min="7918" max="7918" width="2.625" hidden="1"/>
    <col min="7919" max="7919" width="18.625" hidden="1"/>
    <col min="7920" max="7920" width="1.625" hidden="1"/>
    <col min="7921" max="8118" width="8.625" hidden="1"/>
    <col min="8119" max="8119" width="0.625" hidden="1"/>
    <col min="8120" max="8120" width="6.625" hidden="1"/>
    <col min="8121" max="8121" width="50.125" hidden="1"/>
    <col min="8122" max="8122" width="0.125" hidden="1"/>
    <col min="8123" max="8124" width="8.625" hidden="1"/>
    <col min="8125" max="8125" width="10.625" hidden="1"/>
    <col min="8126" max="8126" width="10" hidden="1"/>
    <col min="8127" max="8127" width="11.625" hidden="1"/>
    <col min="8128" max="8130" width="10.625" hidden="1"/>
    <col min="8131" max="8131" width="9.125" hidden="1"/>
    <col min="8132" max="8133" width="9.625" hidden="1"/>
    <col min="8134" max="8134" width="9.5" hidden="1"/>
    <col min="8135" max="8135" width="9.625" hidden="1"/>
    <col min="8136" max="8136" width="9.5" hidden="1"/>
    <col min="8137" max="8137" width="8.625" hidden="1"/>
    <col min="8138" max="8138" width="10.625" hidden="1"/>
    <col min="8139" max="8140" width="8.625" hidden="1"/>
    <col min="8141" max="8144" width="10.125" hidden="1"/>
    <col min="8145" max="8145" width="8.625" hidden="1"/>
    <col min="8146" max="8146" width="10.125" hidden="1"/>
    <col min="8147" max="8148" width="8.625" hidden="1"/>
    <col min="8149" max="8150" width="9.625" hidden="1"/>
    <col min="8151" max="8151" width="10" hidden="1"/>
    <col min="8152" max="8152" width="9.625" hidden="1"/>
    <col min="8153" max="8153" width="8.625" hidden="1"/>
    <col min="8154" max="8154" width="9.625" hidden="1"/>
    <col min="8155" max="8156" width="8.625" hidden="1"/>
    <col min="8157" max="8157" width="9.125" hidden="1"/>
    <col min="8158" max="8158" width="9.5" hidden="1"/>
    <col min="8159" max="8159" width="10.5" hidden="1"/>
    <col min="8160" max="8160" width="9.5" hidden="1"/>
    <col min="8161" max="8161" width="8.625" hidden="1"/>
    <col min="8162" max="8162" width="11.125" hidden="1"/>
    <col min="8163" max="8164" width="8.625" hidden="1"/>
    <col min="8165" max="8165" width="9.125" hidden="1"/>
    <col min="8166" max="8168" width="9.625" hidden="1"/>
    <col min="8169" max="8169" width="8.625" hidden="1"/>
    <col min="8170" max="8170" width="10.125" hidden="1"/>
    <col min="8171" max="8172" width="8.625" hidden="1"/>
    <col min="8173" max="8173" width="30.125" hidden="1"/>
    <col min="8174" max="8174" width="2.625" hidden="1"/>
    <col min="8175" max="8175" width="18.625" hidden="1"/>
    <col min="8176" max="8176" width="1.625" hidden="1"/>
    <col min="8177" max="8374" width="8.625" hidden="1"/>
    <col min="8375" max="8375" width="0.625" hidden="1"/>
    <col min="8376" max="8376" width="6.625" hidden="1"/>
    <col min="8377" max="8377" width="50.125" hidden="1"/>
    <col min="8378" max="8378" width="0.125" hidden="1"/>
    <col min="8379" max="8380" width="8.625" hidden="1"/>
    <col min="8381" max="8381" width="10.625" hidden="1"/>
    <col min="8382" max="8382" width="10" hidden="1"/>
    <col min="8383" max="8383" width="11.625" hidden="1"/>
    <col min="8384" max="8386" width="10.625" hidden="1"/>
    <col min="8387" max="8387" width="9.125" hidden="1"/>
    <col min="8388" max="8389" width="9.625" hidden="1"/>
    <col min="8390" max="8390" width="9.5" hidden="1"/>
    <col min="8391" max="8391" width="9.625" hidden="1"/>
    <col min="8392" max="8392" width="9.5" hidden="1"/>
    <col min="8393" max="8393" width="8.625" hidden="1"/>
    <col min="8394" max="8394" width="10.625" hidden="1"/>
    <col min="8395" max="8396" width="8.625" hidden="1"/>
    <col min="8397" max="8400" width="10.125" hidden="1"/>
    <col min="8401" max="8401" width="8.625" hidden="1"/>
    <col min="8402" max="8402" width="10.125" hidden="1"/>
    <col min="8403" max="8404" width="8.625" hidden="1"/>
    <col min="8405" max="8406" width="9.625" hidden="1"/>
    <col min="8407" max="8407" width="10" hidden="1"/>
    <col min="8408" max="8408" width="9.625" hidden="1"/>
    <col min="8409" max="8409" width="8.625" hidden="1"/>
    <col min="8410" max="8410" width="9.625" hidden="1"/>
    <col min="8411" max="8412" width="8.625" hidden="1"/>
    <col min="8413" max="8413" width="9.125" hidden="1"/>
    <col min="8414" max="8414" width="9.5" hidden="1"/>
    <col min="8415" max="8415" width="10.5" hidden="1"/>
    <col min="8416" max="8416" width="9.5" hidden="1"/>
    <col min="8417" max="8417" width="8.625" hidden="1"/>
    <col min="8418" max="8418" width="11.125" hidden="1"/>
    <col min="8419" max="8420" width="8.625" hidden="1"/>
    <col min="8421" max="8421" width="9.125" hidden="1"/>
    <col min="8422" max="8424" width="9.625" hidden="1"/>
    <col min="8425" max="8425" width="8.625" hidden="1"/>
    <col min="8426" max="8426" width="10.125" hidden="1"/>
    <col min="8427" max="8428" width="8.625" hidden="1"/>
    <col min="8429" max="8429" width="30.125" hidden="1"/>
    <col min="8430" max="8430" width="2.625" hidden="1"/>
    <col min="8431" max="8431" width="18.625" hidden="1"/>
    <col min="8432" max="8432" width="1.625" hidden="1"/>
    <col min="8433" max="8630" width="8.625" hidden="1"/>
    <col min="8631" max="8631" width="0.625" hidden="1"/>
    <col min="8632" max="8632" width="6.625" hidden="1"/>
    <col min="8633" max="8633" width="50.125" hidden="1"/>
    <col min="8634" max="8634" width="0.125" hidden="1"/>
    <col min="8635" max="8636" width="8.625" hidden="1"/>
    <col min="8637" max="8637" width="10.625" hidden="1"/>
    <col min="8638" max="8638" width="10" hidden="1"/>
    <col min="8639" max="8639" width="11.625" hidden="1"/>
    <col min="8640" max="8642" width="10.625" hidden="1"/>
    <col min="8643" max="8643" width="9.125" hidden="1"/>
    <col min="8644" max="8645" width="9.625" hidden="1"/>
    <col min="8646" max="8646" width="9.5" hidden="1"/>
    <col min="8647" max="8647" width="9.625" hidden="1"/>
    <col min="8648" max="8648" width="9.5" hidden="1"/>
    <col min="8649" max="8649" width="8.625" hidden="1"/>
    <col min="8650" max="8650" width="10.625" hidden="1"/>
    <col min="8651" max="8652" width="8.625" hidden="1"/>
    <col min="8653" max="8656" width="10.125" hidden="1"/>
    <col min="8657" max="8657" width="8.625" hidden="1"/>
    <col min="8658" max="8658" width="10.125" hidden="1"/>
    <col min="8659" max="8660" width="8.625" hidden="1"/>
    <col min="8661" max="8662" width="9.625" hidden="1"/>
    <col min="8663" max="8663" width="10" hidden="1"/>
    <col min="8664" max="8664" width="9.625" hidden="1"/>
    <col min="8665" max="8665" width="8.625" hidden="1"/>
    <col min="8666" max="8666" width="9.625" hidden="1"/>
    <col min="8667" max="8668" width="8.625" hidden="1"/>
    <col min="8669" max="8669" width="9.125" hidden="1"/>
    <col min="8670" max="8670" width="9.5" hidden="1"/>
    <col min="8671" max="8671" width="10.5" hidden="1"/>
    <col min="8672" max="8672" width="9.5" hidden="1"/>
    <col min="8673" max="8673" width="8.625" hidden="1"/>
    <col min="8674" max="8674" width="11.125" hidden="1"/>
    <col min="8675" max="8676" width="8.625" hidden="1"/>
    <col min="8677" max="8677" width="9.125" hidden="1"/>
    <col min="8678" max="8680" width="9.625" hidden="1"/>
    <col min="8681" max="8681" width="8.625" hidden="1"/>
    <col min="8682" max="8682" width="10.125" hidden="1"/>
    <col min="8683" max="8684" width="8.625" hidden="1"/>
    <col min="8685" max="8685" width="30.125" hidden="1"/>
    <col min="8686" max="8686" width="2.625" hidden="1"/>
    <col min="8687" max="8687" width="18.625" hidden="1"/>
    <col min="8688" max="8688" width="1.625" hidden="1"/>
    <col min="8689" max="8886" width="8.625" hidden="1"/>
    <col min="8887" max="8887" width="0.625" hidden="1"/>
    <col min="8888" max="8888" width="6.625" hidden="1"/>
    <col min="8889" max="8889" width="50.125" hidden="1"/>
    <col min="8890" max="8890" width="0.125" hidden="1"/>
    <col min="8891" max="8892" width="8.625" hidden="1"/>
    <col min="8893" max="8893" width="10.625" hidden="1"/>
    <col min="8894" max="8894" width="10" hidden="1"/>
    <col min="8895" max="8895" width="11.625" hidden="1"/>
    <col min="8896" max="8898" width="10.625" hidden="1"/>
    <col min="8899" max="8899" width="9.125" hidden="1"/>
    <col min="8900" max="8901" width="9.625" hidden="1"/>
    <col min="8902" max="8902" width="9.5" hidden="1"/>
    <col min="8903" max="8903" width="9.625" hidden="1"/>
    <col min="8904" max="8904" width="9.5" hidden="1"/>
    <col min="8905" max="8905" width="8.625" hidden="1"/>
    <col min="8906" max="8906" width="10.625" hidden="1"/>
    <col min="8907" max="8908" width="8.625" hidden="1"/>
    <col min="8909" max="8912" width="10.125" hidden="1"/>
    <col min="8913" max="8913" width="8.625" hidden="1"/>
    <col min="8914" max="8914" width="10.125" hidden="1"/>
    <col min="8915" max="8916" width="8.625" hidden="1"/>
    <col min="8917" max="8918" width="9.625" hidden="1"/>
    <col min="8919" max="8919" width="10" hidden="1"/>
    <col min="8920" max="8920" width="9.625" hidden="1"/>
    <col min="8921" max="8921" width="8.625" hidden="1"/>
    <col min="8922" max="8922" width="9.625" hidden="1"/>
    <col min="8923" max="8924" width="8.625" hidden="1"/>
    <col min="8925" max="8925" width="9.125" hidden="1"/>
    <col min="8926" max="8926" width="9.5" hidden="1"/>
    <col min="8927" max="8927" width="10.5" hidden="1"/>
    <col min="8928" max="8928" width="9.5" hidden="1"/>
    <col min="8929" max="8929" width="8.625" hidden="1"/>
    <col min="8930" max="8930" width="11.125" hidden="1"/>
    <col min="8931" max="8932" width="8.625" hidden="1"/>
    <col min="8933" max="8933" width="9.125" hidden="1"/>
    <col min="8934" max="8936" width="9.625" hidden="1"/>
    <col min="8937" max="8937" width="8.625" hidden="1"/>
    <col min="8938" max="8938" width="10.125" hidden="1"/>
    <col min="8939" max="8940" width="8.625" hidden="1"/>
    <col min="8941" max="8941" width="30.125" hidden="1"/>
    <col min="8942" max="8942" width="2.625" hidden="1"/>
    <col min="8943" max="8943" width="18.625" hidden="1"/>
    <col min="8944" max="8944" width="1.625" hidden="1"/>
    <col min="8945" max="9142" width="8.625" hidden="1"/>
    <col min="9143" max="9143" width="0.625" hidden="1"/>
    <col min="9144" max="9144" width="6.625" hidden="1"/>
    <col min="9145" max="9145" width="50.125" hidden="1"/>
    <col min="9146" max="9146" width="0.125" hidden="1"/>
    <col min="9147" max="9148" width="8.625" hidden="1"/>
    <col min="9149" max="9149" width="10.625" hidden="1"/>
    <col min="9150" max="9150" width="10" hidden="1"/>
    <col min="9151" max="9151" width="11.625" hidden="1"/>
    <col min="9152" max="9154" width="10.625" hidden="1"/>
    <col min="9155" max="9155" width="9.125" hidden="1"/>
    <col min="9156" max="9157" width="9.625" hidden="1"/>
    <col min="9158" max="9158" width="9.5" hidden="1"/>
    <col min="9159" max="9159" width="9.625" hidden="1"/>
    <col min="9160" max="9160" width="9.5" hidden="1"/>
    <col min="9161" max="9161" width="8.625" hidden="1"/>
    <col min="9162" max="9162" width="10.625" hidden="1"/>
    <col min="9163" max="9164" width="8.625" hidden="1"/>
    <col min="9165" max="9168" width="10.125" hidden="1"/>
    <col min="9169" max="9169" width="8.625" hidden="1"/>
    <col min="9170" max="9170" width="10.125" hidden="1"/>
    <col min="9171" max="9172" width="8.625" hidden="1"/>
    <col min="9173" max="9174" width="9.625" hidden="1"/>
    <col min="9175" max="9175" width="10" hidden="1"/>
    <col min="9176" max="9176" width="9.625" hidden="1"/>
    <col min="9177" max="9177" width="8.625" hidden="1"/>
    <col min="9178" max="9178" width="9.625" hidden="1"/>
    <col min="9179" max="9180" width="8.625" hidden="1"/>
    <col min="9181" max="9181" width="9.125" hidden="1"/>
    <col min="9182" max="9182" width="9.5" hidden="1"/>
    <col min="9183" max="9183" width="10.5" hidden="1"/>
    <col min="9184" max="9184" width="9.5" hidden="1"/>
    <col min="9185" max="9185" width="8.625" hidden="1"/>
    <col min="9186" max="9186" width="11.125" hidden="1"/>
    <col min="9187" max="9188" width="8.625" hidden="1"/>
    <col min="9189" max="9189" width="9.125" hidden="1"/>
    <col min="9190" max="9192" width="9.625" hidden="1"/>
    <col min="9193" max="9193" width="8.625" hidden="1"/>
    <col min="9194" max="9194" width="10.125" hidden="1"/>
    <col min="9195" max="9196" width="8.625" hidden="1"/>
    <col min="9197" max="9197" width="30.125" hidden="1"/>
    <col min="9198" max="9198" width="2.625" hidden="1"/>
    <col min="9199" max="9199" width="18.625" hidden="1"/>
    <col min="9200" max="9200" width="1.625" hidden="1"/>
    <col min="9201" max="9398" width="8.625" hidden="1"/>
    <col min="9399" max="9399" width="0.625" hidden="1"/>
    <col min="9400" max="9400" width="6.625" hidden="1"/>
    <col min="9401" max="9401" width="50.125" hidden="1"/>
    <col min="9402" max="9402" width="0.125" hidden="1"/>
    <col min="9403" max="9404" width="8.625" hidden="1"/>
    <col min="9405" max="9405" width="10.625" hidden="1"/>
    <col min="9406" max="9406" width="10" hidden="1"/>
    <col min="9407" max="9407" width="11.625" hidden="1"/>
    <col min="9408" max="9410" width="10.625" hidden="1"/>
    <col min="9411" max="9411" width="9.125" hidden="1"/>
    <col min="9412" max="9413" width="9.625" hidden="1"/>
    <col min="9414" max="9414" width="9.5" hidden="1"/>
    <col min="9415" max="9415" width="9.625" hidden="1"/>
    <col min="9416" max="9416" width="9.5" hidden="1"/>
    <col min="9417" max="9417" width="8.625" hidden="1"/>
    <col min="9418" max="9418" width="10.625" hidden="1"/>
    <col min="9419" max="9420" width="8.625" hidden="1"/>
    <col min="9421" max="9424" width="10.125" hidden="1"/>
    <col min="9425" max="9425" width="8.625" hidden="1"/>
    <col min="9426" max="9426" width="10.125" hidden="1"/>
    <col min="9427" max="9428" width="8.625" hidden="1"/>
    <col min="9429" max="9430" width="9.625" hidden="1"/>
    <col min="9431" max="9431" width="10" hidden="1"/>
    <col min="9432" max="9432" width="9.625" hidden="1"/>
    <col min="9433" max="9433" width="8.625" hidden="1"/>
    <col min="9434" max="9434" width="9.625" hidden="1"/>
    <col min="9435" max="9436" width="8.625" hidden="1"/>
    <col min="9437" max="9437" width="9.125" hidden="1"/>
    <col min="9438" max="9438" width="9.5" hidden="1"/>
    <col min="9439" max="9439" width="10.5" hidden="1"/>
    <col min="9440" max="9440" width="9.5" hidden="1"/>
    <col min="9441" max="9441" width="8.625" hidden="1"/>
    <col min="9442" max="9442" width="11.125" hidden="1"/>
    <col min="9443" max="9444" width="8.625" hidden="1"/>
    <col min="9445" max="9445" width="9.125" hidden="1"/>
    <col min="9446" max="9448" width="9.625" hidden="1"/>
    <col min="9449" max="9449" width="8.625" hidden="1"/>
    <col min="9450" max="9450" width="10.125" hidden="1"/>
    <col min="9451" max="9452" width="8.625" hidden="1"/>
    <col min="9453" max="9453" width="30.125" hidden="1"/>
    <col min="9454" max="9454" width="2.625" hidden="1"/>
    <col min="9455" max="9455" width="18.625" hidden="1"/>
    <col min="9456" max="9456" width="1.625" hidden="1"/>
    <col min="9457" max="9654" width="8.625" hidden="1"/>
    <col min="9655" max="9655" width="0.625" hidden="1"/>
    <col min="9656" max="9656" width="6.625" hidden="1"/>
    <col min="9657" max="9657" width="50.125" hidden="1"/>
    <col min="9658" max="9658" width="0.125" hidden="1"/>
    <col min="9659" max="9660" width="8.625" hidden="1"/>
    <col min="9661" max="9661" width="10.625" hidden="1"/>
    <col min="9662" max="9662" width="10" hidden="1"/>
    <col min="9663" max="9663" width="11.625" hidden="1"/>
    <col min="9664" max="9666" width="10.625" hidden="1"/>
    <col min="9667" max="9667" width="9.125" hidden="1"/>
    <col min="9668" max="9669" width="9.625" hidden="1"/>
    <col min="9670" max="9670" width="9.5" hidden="1"/>
    <col min="9671" max="9671" width="9.625" hidden="1"/>
    <col min="9672" max="9672" width="9.5" hidden="1"/>
    <col min="9673" max="9673" width="8.625" hidden="1"/>
    <col min="9674" max="9674" width="10.625" hidden="1"/>
    <col min="9675" max="9676" width="8.625" hidden="1"/>
    <col min="9677" max="9680" width="10.125" hidden="1"/>
    <col min="9681" max="9681" width="8.625" hidden="1"/>
    <col min="9682" max="9682" width="10.125" hidden="1"/>
    <col min="9683" max="9684" width="8.625" hidden="1"/>
    <col min="9685" max="9686" width="9.625" hidden="1"/>
    <col min="9687" max="9687" width="10" hidden="1"/>
    <col min="9688" max="9688" width="9.625" hidden="1"/>
    <col min="9689" max="9689" width="8.625" hidden="1"/>
    <col min="9690" max="9690" width="9.625" hidden="1"/>
    <col min="9691" max="9692" width="8.625" hidden="1"/>
    <col min="9693" max="9693" width="9.125" hidden="1"/>
    <col min="9694" max="9694" width="9.5" hidden="1"/>
    <col min="9695" max="9695" width="10.5" hidden="1"/>
    <col min="9696" max="9696" width="9.5" hidden="1"/>
    <col min="9697" max="9697" width="8.625" hidden="1"/>
    <col min="9698" max="9698" width="11.125" hidden="1"/>
    <col min="9699" max="9700" width="8.625" hidden="1"/>
    <col min="9701" max="9701" width="9.125" hidden="1"/>
    <col min="9702" max="9704" width="9.625" hidden="1"/>
    <col min="9705" max="9705" width="8.625" hidden="1"/>
    <col min="9706" max="9706" width="10.125" hidden="1"/>
    <col min="9707" max="9708" width="8.625" hidden="1"/>
    <col min="9709" max="9709" width="30.125" hidden="1"/>
    <col min="9710" max="9710" width="2.625" hidden="1"/>
    <col min="9711" max="9711" width="18.625" hidden="1"/>
    <col min="9712" max="9712" width="1.625" hidden="1"/>
    <col min="9713" max="9910" width="8.625" hidden="1"/>
    <col min="9911" max="9911" width="0.625" hidden="1"/>
    <col min="9912" max="9912" width="6.625" hidden="1"/>
    <col min="9913" max="9913" width="50.125" hidden="1"/>
    <col min="9914" max="9914" width="0.125" hidden="1"/>
    <col min="9915" max="9916" width="8.625" hidden="1"/>
    <col min="9917" max="9917" width="10.625" hidden="1"/>
    <col min="9918" max="9918" width="10" hidden="1"/>
    <col min="9919" max="9919" width="11.625" hidden="1"/>
    <col min="9920" max="9922" width="10.625" hidden="1"/>
    <col min="9923" max="9923" width="9.125" hidden="1"/>
    <col min="9924" max="9925" width="9.625" hidden="1"/>
    <col min="9926" max="9926" width="9.5" hidden="1"/>
    <col min="9927" max="9927" width="9.625" hidden="1"/>
    <col min="9928" max="9928" width="9.5" hidden="1"/>
    <col min="9929" max="9929" width="8.625" hidden="1"/>
    <col min="9930" max="9930" width="10.625" hidden="1"/>
    <col min="9931" max="9932" width="8.625" hidden="1"/>
    <col min="9933" max="9936" width="10.125" hidden="1"/>
    <col min="9937" max="9937" width="8.625" hidden="1"/>
    <col min="9938" max="9938" width="10.125" hidden="1"/>
    <col min="9939" max="9940" width="8.625" hidden="1"/>
    <col min="9941" max="9942" width="9.625" hidden="1"/>
    <col min="9943" max="9943" width="10" hidden="1"/>
    <col min="9944" max="9944" width="9.625" hidden="1"/>
    <col min="9945" max="9945" width="8.625" hidden="1"/>
    <col min="9946" max="9946" width="9.625" hidden="1"/>
    <col min="9947" max="9948" width="8.625" hidden="1"/>
    <col min="9949" max="9949" width="9.125" hidden="1"/>
    <col min="9950" max="9950" width="9.5" hidden="1"/>
    <col min="9951" max="9951" width="10.5" hidden="1"/>
    <col min="9952" max="9952" width="9.5" hidden="1"/>
    <col min="9953" max="9953" width="8.625" hidden="1"/>
    <col min="9954" max="9954" width="11.125" hidden="1"/>
    <col min="9955" max="9956" width="8.625" hidden="1"/>
    <col min="9957" max="9957" width="9.125" hidden="1"/>
    <col min="9958" max="9960" width="9.625" hidden="1"/>
    <col min="9961" max="9961" width="8.625" hidden="1"/>
    <col min="9962" max="9962" width="10.125" hidden="1"/>
    <col min="9963" max="9964" width="8.625" hidden="1"/>
    <col min="9965" max="9965" width="30.125" hidden="1"/>
    <col min="9966" max="9966" width="2.625" hidden="1"/>
    <col min="9967" max="9967" width="18.625" hidden="1"/>
    <col min="9968" max="9968" width="1.625" hidden="1"/>
    <col min="9969" max="10166" width="8.625" hidden="1"/>
    <col min="10167" max="10167" width="0.625" hidden="1"/>
    <col min="10168" max="10168" width="6.625" hidden="1"/>
    <col min="10169" max="10169" width="50.125" hidden="1"/>
    <col min="10170" max="10170" width="0.125" hidden="1"/>
    <col min="10171" max="10172" width="8.625" hidden="1"/>
    <col min="10173" max="10173" width="10.625" hidden="1"/>
    <col min="10174" max="10174" width="10" hidden="1"/>
    <col min="10175" max="10175" width="11.625" hidden="1"/>
    <col min="10176" max="10178" width="10.625" hidden="1"/>
    <col min="10179" max="10179" width="9.125" hidden="1"/>
    <col min="10180" max="10181" width="9.625" hidden="1"/>
    <col min="10182" max="10182" width="9.5" hidden="1"/>
    <col min="10183" max="10183" width="9.625" hidden="1"/>
    <col min="10184" max="10184" width="9.5" hidden="1"/>
    <col min="10185" max="10185" width="8.625" hidden="1"/>
    <col min="10186" max="10186" width="10.625" hidden="1"/>
    <col min="10187" max="10188" width="8.625" hidden="1"/>
    <col min="10189" max="10192" width="10.125" hidden="1"/>
    <col min="10193" max="10193" width="8.625" hidden="1"/>
    <col min="10194" max="10194" width="10.125" hidden="1"/>
    <col min="10195" max="10196" width="8.625" hidden="1"/>
    <col min="10197" max="10198" width="9.625" hidden="1"/>
    <col min="10199" max="10199" width="10" hidden="1"/>
    <col min="10200" max="10200" width="9.625" hidden="1"/>
    <col min="10201" max="10201" width="8.625" hidden="1"/>
    <col min="10202" max="10202" width="9.625" hidden="1"/>
    <col min="10203" max="10204" width="8.625" hidden="1"/>
    <col min="10205" max="10205" width="9.125" hidden="1"/>
    <col min="10206" max="10206" width="9.5" hidden="1"/>
    <col min="10207" max="10207" width="10.5" hidden="1"/>
    <col min="10208" max="10208" width="9.5" hidden="1"/>
    <col min="10209" max="10209" width="8.625" hidden="1"/>
    <col min="10210" max="10210" width="11.125" hidden="1"/>
    <col min="10211" max="10212" width="8.625" hidden="1"/>
    <col min="10213" max="10213" width="9.125" hidden="1"/>
    <col min="10214" max="10216" width="9.625" hidden="1"/>
    <col min="10217" max="10217" width="8.625" hidden="1"/>
    <col min="10218" max="10218" width="10.125" hidden="1"/>
    <col min="10219" max="10220" width="8.625" hidden="1"/>
    <col min="10221" max="10221" width="30.125" hidden="1"/>
    <col min="10222" max="10222" width="2.625" hidden="1"/>
    <col min="10223" max="10223" width="18.625" hidden="1"/>
    <col min="10224" max="10224" width="1.625" hidden="1"/>
    <col min="10225" max="10422" width="8.625" hidden="1"/>
    <col min="10423" max="10423" width="0.625" hidden="1"/>
    <col min="10424" max="10424" width="6.625" hidden="1"/>
    <col min="10425" max="10425" width="50.125" hidden="1"/>
    <col min="10426" max="10426" width="0.125" hidden="1"/>
    <col min="10427" max="10428" width="8.625" hidden="1"/>
    <col min="10429" max="10429" width="10.625" hidden="1"/>
    <col min="10430" max="10430" width="10" hidden="1"/>
    <col min="10431" max="10431" width="11.625" hidden="1"/>
    <col min="10432" max="10434" width="10.625" hidden="1"/>
    <col min="10435" max="10435" width="9.125" hidden="1"/>
    <col min="10436" max="10437" width="9.625" hidden="1"/>
    <col min="10438" max="10438" width="9.5" hidden="1"/>
    <col min="10439" max="10439" width="9.625" hidden="1"/>
    <col min="10440" max="10440" width="9.5" hidden="1"/>
    <col min="10441" max="10441" width="8.625" hidden="1"/>
    <col min="10442" max="10442" width="10.625" hidden="1"/>
    <col min="10443" max="10444" width="8.625" hidden="1"/>
    <col min="10445" max="10448" width="10.125" hidden="1"/>
    <col min="10449" max="10449" width="8.625" hidden="1"/>
    <col min="10450" max="10450" width="10.125" hidden="1"/>
    <col min="10451" max="10452" width="8.625" hidden="1"/>
    <col min="10453" max="10454" width="9.625" hidden="1"/>
    <col min="10455" max="10455" width="10" hidden="1"/>
    <col min="10456" max="10456" width="9.625" hidden="1"/>
    <col min="10457" max="10457" width="8.625" hidden="1"/>
    <col min="10458" max="10458" width="9.625" hidden="1"/>
    <col min="10459" max="10460" width="8.625" hidden="1"/>
    <col min="10461" max="10461" width="9.125" hidden="1"/>
    <col min="10462" max="10462" width="9.5" hidden="1"/>
    <col min="10463" max="10463" width="10.5" hidden="1"/>
    <col min="10464" max="10464" width="9.5" hidden="1"/>
    <col min="10465" max="10465" width="8.625" hidden="1"/>
    <col min="10466" max="10466" width="11.125" hidden="1"/>
    <col min="10467" max="10468" width="8.625" hidden="1"/>
    <col min="10469" max="10469" width="9.125" hidden="1"/>
    <col min="10470" max="10472" width="9.625" hidden="1"/>
    <col min="10473" max="10473" width="8.625" hidden="1"/>
    <col min="10474" max="10474" width="10.125" hidden="1"/>
    <col min="10475" max="10476" width="8.625" hidden="1"/>
    <col min="10477" max="10477" width="30.125" hidden="1"/>
    <col min="10478" max="10478" width="2.625" hidden="1"/>
    <col min="10479" max="10479" width="18.625" hidden="1"/>
    <col min="10480" max="10480" width="1.625" hidden="1"/>
    <col min="10481" max="10678" width="8.625" hidden="1"/>
    <col min="10679" max="10679" width="0.625" hidden="1"/>
    <col min="10680" max="10680" width="6.625" hidden="1"/>
    <col min="10681" max="10681" width="50.125" hidden="1"/>
    <col min="10682" max="10682" width="0.125" hidden="1"/>
    <col min="10683" max="10684" width="8.625" hidden="1"/>
    <col min="10685" max="10685" width="10.625" hidden="1"/>
    <col min="10686" max="10686" width="10" hidden="1"/>
    <col min="10687" max="10687" width="11.625" hidden="1"/>
    <col min="10688" max="10690" width="10.625" hidden="1"/>
    <col min="10691" max="10691" width="9.125" hidden="1"/>
    <col min="10692" max="10693" width="9.625" hidden="1"/>
    <col min="10694" max="10694" width="9.5" hidden="1"/>
    <col min="10695" max="10695" width="9.625" hidden="1"/>
    <col min="10696" max="10696" width="9.5" hidden="1"/>
    <col min="10697" max="10697" width="8.625" hidden="1"/>
    <col min="10698" max="10698" width="10.625" hidden="1"/>
    <col min="10699" max="10700" width="8.625" hidden="1"/>
    <col min="10701" max="10704" width="10.125" hidden="1"/>
    <col min="10705" max="10705" width="8.625" hidden="1"/>
    <col min="10706" max="10706" width="10.125" hidden="1"/>
    <col min="10707" max="10708" width="8.625" hidden="1"/>
    <col min="10709" max="10710" width="9.625" hidden="1"/>
    <col min="10711" max="10711" width="10" hidden="1"/>
    <col min="10712" max="10712" width="9.625" hidden="1"/>
    <col min="10713" max="10713" width="8.625" hidden="1"/>
    <col min="10714" max="10714" width="9.625" hidden="1"/>
    <col min="10715" max="10716" width="8.625" hidden="1"/>
    <col min="10717" max="10717" width="9.125" hidden="1"/>
    <col min="10718" max="10718" width="9.5" hidden="1"/>
    <col min="10719" max="10719" width="10.5" hidden="1"/>
    <col min="10720" max="10720" width="9.5" hidden="1"/>
    <col min="10721" max="10721" width="8.625" hidden="1"/>
    <col min="10722" max="10722" width="11.125" hidden="1"/>
    <col min="10723" max="10724" width="8.625" hidden="1"/>
    <col min="10725" max="10725" width="9.125" hidden="1"/>
    <col min="10726" max="10728" width="9.625" hidden="1"/>
    <col min="10729" max="10729" width="8.625" hidden="1"/>
    <col min="10730" max="10730" width="10.125" hidden="1"/>
    <col min="10731" max="10732" width="8.625" hidden="1"/>
    <col min="10733" max="10733" width="30.125" hidden="1"/>
    <col min="10734" max="10734" width="2.625" hidden="1"/>
    <col min="10735" max="10735" width="18.625" hidden="1"/>
    <col min="10736" max="10736" width="1.625" hidden="1"/>
    <col min="10737" max="10934" width="8.625" hidden="1"/>
    <col min="10935" max="10935" width="0.625" hidden="1"/>
    <col min="10936" max="10936" width="6.625" hidden="1"/>
    <col min="10937" max="10937" width="50.125" hidden="1"/>
    <col min="10938" max="10938" width="0.125" hidden="1"/>
    <col min="10939" max="10940" width="8.625" hidden="1"/>
    <col min="10941" max="10941" width="10.625" hidden="1"/>
    <col min="10942" max="10942" width="10" hidden="1"/>
    <col min="10943" max="10943" width="11.625" hidden="1"/>
    <col min="10944" max="10946" width="10.625" hidden="1"/>
    <col min="10947" max="10947" width="9.125" hidden="1"/>
    <col min="10948" max="10949" width="9.625" hidden="1"/>
    <col min="10950" max="10950" width="9.5" hidden="1"/>
    <col min="10951" max="10951" width="9.625" hidden="1"/>
    <col min="10952" max="10952" width="9.5" hidden="1"/>
    <col min="10953" max="10953" width="8.625" hidden="1"/>
    <col min="10954" max="10954" width="10.625" hidden="1"/>
    <col min="10955" max="10956" width="8.625" hidden="1"/>
    <col min="10957" max="10960" width="10.125" hidden="1"/>
    <col min="10961" max="10961" width="8.625" hidden="1"/>
    <col min="10962" max="10962" width="10.125" hidden="1"/>
    <col min="10963" max="10964" width="8.625" hidden="1"/>
    <col min="10965" max="10966" width="9.625" hidden="1"/>
    <col min="10967" max="10967" width="10" hidden="1"/>
    <col min="10968" max="10968" width="9.625" hidden="1"/>
    <col min="10969" max="10969" width="8.625" hidden="1"/>
    <col min="10970" max="10970" width="9.625" hidden="1"/>
    <col min="10971" max="10972" width="8.625" hidden="1"/>
    <col min="10973" max="10973" width="9.125" hidden="1"/>
    <col min="10974" max="10974" width="9.5" hidden="1"/>
    <col min="10975" max="10975" width="10.5" hidden="1"/>
    <col min="10976" max="10976" width="9.5" hidden="1"/>
    <col min="10977" max="10977" width="8.625" hidden="1"/>
    <col min="10978" max="10978" width="11.125" hidden="1"/>
    <col min="10979" max="10980" width="8.625" hidden="1"/>
    <col min="10981" max="10981" width="9.125" hidden="1"/>
    <col min="10982" max="10984" width="9.625" hidden="1"/>
    <col min="10985" max="10985" width="8.625" hidden="1"/>
    <col min="10986" max="10986" width="10.125" hidden="1"/>
    <col min="10987" max="10988" width="8.625" hidden="1"/>
    <col min="10989" max="10989" width="30.125" hidden="1"/>
    <col min="10990" max="10990" width="2.625" hidden="1"/>
    <col min="10991" max="10991" width="18.625" hidden="1"/>
    <col min="10992" max="10992" width="1.625" hidden="1"/>
    <col min="10993" max="11190" width="8.625" hidden="1"/>
    <col min="11191" max="11191" width="0.625" hidden="1"/>
    <col min="11192" max="11192" width="6.625" hidden="1"/>
    <col min="11193" max="11193" width="50.125" hidden="1"/>
    <col min="11194" max="11194" width="0.125" hidden="1"/>
    <col min="11195" max="11196" width="8.625" hidden="1"/>
    <col min="11197" max="11197" width="10.625" hidden="1"/>
    <col min="11198" max="11198" width="10" hidden="1"/>
    <col min="11199" max="11199" width="11.625" hidden="1"/>
    <col min="11200" max="11202" width="10.625" hidden="1"/>
    <col min="11203" max="11203" width="9.125" hidden="1"/>
    <col min="11204" max="11205" width="9.625" hidden="1"/>
    <col min="11206" max="11206" width="9.5" hidden="1"/>
    <col min="11207" max="11207" width="9.625" hidden="1"/>
    <col min="11208" max="11208" width="9.5" hidden="1"/>
    <col min="11209" max="11209" width="8.625" hidden="1"/>
    <col min="11210" max="11210" width="10.625" hidden="1"/>
    <col min="11211" max="11212" width="8.625" hidden="1"/>
    <col min="11213" max="11216" width="10.125" hidden="1"/>
    <col min="11217" max="11217" width="8.625" hidden="1"/>
    <col min="11218" max="11218" width="10.125" hidden="1"/>
    <col min="11219" max="11220" width="8.625" hidden="1"/>
    <col min="11221" max="11222" width="9.625" hidden="1"/>
    <col min="11223" max="11223" width="10" hidden="1"/>
    <col min="11224" max="11224" width="9.625" hidden="1"/>
    <col min="11225" max="11225" width="8.625" hidden="1"/>
    <col min="11226" max="11226" width="9.625" hidden="1"/>
    <col min="11227" max="11228" width="8.625" hidden="1"/>
    <col min="11229" max="11229" width="9.125" hidden="1"/>
    <col min="11230" max="11230" width="9.5" hidden="1"/>
    <col min="11231" max="11231" width="10.5" hidden="1"/>
    <col min="11232" max="11232" width="9.5" hidden="1"/>
    <col min="11233" max="11233" width="8.625" hidden="1"/>
    <col min="11234" max="11234" width="11.125" hidden="1"/>
    <col min="11235" max="11236" width="8.625" hidden="1"/>
    <col min="11237" max="11237" width="9.125" hidden="1"/>
    <col min="11238" max="11240" width="9.625" hidden="1"/>
    <col min="11241" max="11241" width="8.625" hidden="1"/>
    <col min="11242" max="11242" width="10.125" hidden="1"/>
    <col min="11243" max="11244" width="8.625" hidden="1"/>
    <col min="11245" max="11245" width="30.125" hidden="1"/>
    <col min="11246" max="11246" width="2.625" hidden="1"/>
    <col min="11247" max="11247" width="18.625" hidden="1"/>
    <col min="11248" max="11248" width="1.625" hidden="1"/>
    <col min="11249" max="11446" width="8.625" hidden="1"/>
    <col min="11447" max="11447" width="0.625" hidden="1"/>
    <col min="11448" max="11448" width="6.625" hidden="1"/>
    <col min="11449" max="11449" width="50.125" hidden="1"/>
    <col min="11450" max="11450" width="0.125" hidden="1"/>
    <col min="11451" max="11452" width="8.625" hidden="1"/>
    <col min="11453" max="11453" width="10.625" hidden="1"/>
    <col min="11454" max="11454" width="10" hidden="1"/>
    <col min="11455" max="11455" width="11.625" hidden="1"/>
    <col min="11456" max="11458" width="10.625" hidden="1"/>
    <col min="11459" max="11459" width="9.125" hidden="1"/>
    <col min="11460" max="11461" width="9.625" hidden="1"/>
    <col min="11462" max="11462" width="9.5" hidden="1"/>
    <col min="11463" max="11463" width="9.625" hidden="1"/>
    <col min="11464" max="11464" width="9.5" hidden="1"/>
    <col min="11465" max="11465" width="8.625" hidden="1"/>
    <col min="11466" max="11466" width="10.625" hidden="1"/>
    <col min="11467" max="11468" width="8.625" hidden="1"/>
    <col min="11469" max="11472" width="10.125" hidden="1"/>
    <col min="11473" max="11473" width="8.625" hidden="1"/>
    <col min="11474" max="11474" width="10.125" hidden="1"/>
    <col min="11475" max="11476" width="8.625" hidden="1"/>
    <col min="11477" max="11478" width="9.625" hidden="1"/>
    <col min="11479" max="11479" width="10" hidden="1"/>
    <col min="11480" max="11480" width="9.625" hidden="1"/>
    <col min="11481" max="11481" width="8.625" hidden="1"/>
    <col min="11482" max="11482" width="9.625" hidden="1"/>
    <col min="11483" max="11484" width="8.625" hidden="1"/>
    <col min="11485" max="11485" width="9.125" hidden="1"/>
    <col min="11486" max="11486" width="9.5" hidden="1"/>
    <col min="11487" max="11487" width="10.5" hidden="1"/>
    <col min="11488" max="11488" width="9.5" hidden="1"/>
    <col min="11489" max="11489" width="8.625" hidden="1"/>
    <col min="11490" max="11490" width="11.125" hidden="1"/>
    <col min="11491" max="11492" width="8.625" hidden="1"/>
    <col min="11493" max="11493" width="9.125" hidden="1"/>
    <col min="11494" max="11496" width="9.625" hidden="1"/>
    <col min="11497" max="11497" width="8.625" hidden="1"/>
    <col min="11498" max="11498" width="10.125" hidden="1"/>
    <col min="11499" max="11500" width="8.625" hidden="1"/>
    <col min="11501" max="11501" width="30.125" hidden="1"/>
    <col min="11502" max="11502" width="2.625" hidden="1"/>
    <col min="11503" max="11503" width="18.625" hidden="1"/>
    <col min="11504" max="11504" width="1.625" hidden="1"/>
    <col min="11505" max="11702" width="8.625" hidden="1"/>
    <col min="11703" max="11703" width="0.625" hidden="1"/>
    <col min="11704" max="11704" width="6.625" hidden="1"/>
    <col min="11705" max="11705" width="50.125" hidden="1"/>
    <col min="11706" max="11706" width="0.125" hidden="1"/>
    <col min="11707" max="11708" width="8.625" hidden="1"/>
    <col min="11709" max="11709" width="10.625" hidden="1"/>
    <col min="11710" max="11710" width="10" hidden="1"/>
    <col min="11711" max="11711" width="11.625" hidden="1"/>
    <col min="11712" max="11714" width="10.625" hidden="1"/>
    <col min="11715" max="11715" width="9.125" hidden="1"/>
    <col min="11716" max="11717" width="9.625" hidden="1"/>
    <col min="11718" max="11718" width="9.5" hidden="1"/>
    <col min="11719" max="11719" width="9.625" hidden="1"/>
    <col min="11720" max="11720" width="9.5" hidden="1"/>
    <col min="11721" max="11721" width="8.625" hidden="1"/>
    <col min="11722" max="11722" width="10.625" hidden="1"/>
    <col min="11723" max="11724" width="8.625" hidden="1"/>
    <col min="11725" max="11728" width="10.125" hidden="1"/>
    <col min="11729" max="11729" width="8.625" hidden="1"/>
    <col min="11730" max="11730" width="10.125" hidden="1"/>
    <col min="11731" max="11732" width="8.625" hidden="1"/>
    <col min="11733" max="11734" width="9.625" hidden="1"/>
    <col min="11735" max="11735" width="10" hidden="1"/>
    <col min="11736" max="11736" width="9.625" hidden="1"/>
    <col min="11737" max="11737" width="8.625" hidden="1"/>
    <col min="11738" max="11738" width="9.625" hidden="1"/>
    <col min="11739" max="11740" width="8.625" hidden="1"/>
    <col min="11741" max="11741" width="9.125" hidden="1"/>
    <col min="11742" max="11742" width="9.5" hidden="1"/>
    <col min="11743" max="11743" width="10.5" hidden="1"/>
    <col min="11744" max="11744" width="9.5" hidden="1"/>
    <col min="11745" max="11745" width="8.625" hidden="1"/>
    <col min="11746" max="11746" width="11.125" hidden="1"/>
    <col min="11747" max="11748" width="8.625" hidden="1"/>
    <col min="11749" max="11749" width="9.125" hidden="1"/>
    <col min="11750" max="11752" width="9.625" hidden="1"/>
    <col min="11753" max="11753" width="8.625" hidden="1"/>
    <col min="11754" max="11754" width="10.125" hidden="1"/>
    <col min="11755" max="11756" width="8.625" hidden="1"/>
    <col min="11757" max="11757" width="30.125" hidden="1"/>
    <col min="11758" max="11758" width="2.625" hidden="1"/>
    <col min="11759" max="11759" width="18.625" hidden="1"/>
    <col min="11760" max="11760" width="1.625" hidden="1"/>
    <col min="11761" max="11958" width="8.625" hidden="1"/>
    <col min="11959" max="11959" width="0.625" hidden="1"/>
    <col min="11960" max="11960" width="6.625" hidden="1"/>
    <col min="11961" max="11961" width="50.125" hidden="1"/>
    <col min="11962" max="11962" width="0.125" hidden="1"/>
    <col min="11963" max="11964" width="8.625" hidden="1"/>
    <col min="11965" max="11965" width="10.625" hidden="1"/>
    <col min="11966" max="11966" width="10" hidden="1"/>
    <col min="11967" max="11967" width="11.625" hidden="1"/>
    <col min="11968" max="11970" width="10.625" hidden="1"/>
    <col min="11971" max="11971" width="9.125" hidden="1"/>
    <col min="11972" max="11973" width="9.625" hidden="1"/>
    <col min="11974" max="11974" width="9.5" hidden="1"/>
    <col min="11975" max="11975" width="9.625" hidden="1"/>
    <col min="11976" max="11976" width="9.5" hidden="1"/>
    <col min="11977" max="11977" width="8.625" hidden="1"/>
    <col min="11978" max="11978" width="10.625" hidden="1"/>
    <col min="11979" max="11980" width="8.625" hidden="1"/>
    <col min="11981" max="11984" width="10.125" hidden="1"/>
    <col min="11985" max="11985" width="8.625" hidden="1"/>
    <col min="11986" max="11986" width="10.125" hidden="1"/>
    <col min="11987" max="11988" width="8.625" hidden="1"/>
    <col min="11989" max="11990" width="9.625" hidden="1"/>
    <col min="11991" max="11991" width="10" hidden="1"/>
    <col min="11992" max="11992" width="9.625" hidden="1"/>
    <col min="11993" max="11993" width="8.625" hidden="1"/>
    <col min="11994" max="11994" width="9.625" hidden="1"/>
    <col min="11995" max="11996" width="8.625" hidden="1"/>
    <col min="11997" max="11997" width="9.125" hidden="1"/>
    <col min="11998" max="11998" width="9.5" hidden="1"/>
    <col min="11999" max="11999" width="10.5" hidden="1"/>
    <col min="12000" max="12000" width="9.5" hidden="1"/>
    <col min="12001" max="12001" width="8.625" hidden="1"/>
    <col min="12002" max="12002" width="11.125" hidden="1"/>
    <col min="12003" max="12004" width="8.625" hidden="1"/>
    <col min="12005" max="12005" width="9.125" hidden="1"/>
    <col min="12006" max="12008" width="9.625" hidden="1"/>
    <col min="12009" max="12009" width="8.625" hidden="1"/>
    <col min="12010" max="12010" width="10.125" hidden="1"/>
    <col min="12011" max="12012" width="8.625" hidden="1"/>
    <col min="12013" max="12013" width="30.125" hidden="1"/>
    <col min="12014" max="12014" width="2.625" hidden="1"/>
    <col min="12015" max="12015" width="18.625" hidden="1"/>
    <col min="12016" max="12016" width="1.625" hidden="1"/>
    <col min="12017" max="12214" width="8.625" hidden="1"/>
    <col min="12215" max="12215" width="0.625" hidden="1"/>
    <col min="12216" max="12216" width="6.625" hidden="1"/>
    <col min="12217" max="12217" width="50.125" hidden="1"/>
    <col min="12218" max="12218" width="0.125" hidden="1"/>
    <col min="12219" max="12220" width="8.625" hidden="1"/>
    <col min="12221" max="12221" width="10.625" hidden="1"/>
    <col min="12222" max="12222" width="10" hidden="1"/>
    <col min="12223" max="12223" width="11.625" hidden="1"/>
    <col min="12224" max="12226" width="10.625" hidden="1"/>
    <col min="12227" max="12227" width="9.125" hidden="1"/>
    <col min="12228" max="12229" width="9.625" hidden="1"/>
    <col min="12230" max="12230" width="9.5" hidden="1"/>
    <col min="12231" max="12231" width="9.625" hidden="1"/>
    <col min="12232" max="12232" width="9.5" hidden="1"/>
    <col min="12233" max="12233" width="8.625" hidden="1"/>
    <col min="12234" max="12234" width="10.625" hidden="1"/>
    <col min="12235" max="12236" width="8.625" hidden="1"/>
    <col min="12237" max="12240" width="10.125" hidden="1"/>
    <col min="12241" max="12241" width="8.625" hidden="1"/>
    <col min="12242" max="12242" width="10.125" hidden="1"/>
    <col min="12243" max="12244" width="8.625" hidden="1"/>
    <col min="12245" max="12246" width="9.625" hidden="1"/>
    <col min="12247" max="12247" width="10" hidden="1"/>
    <col min="12248" max="12248" width="9.625" hidden="1"/>
    <col min="12249" max="12249" width="8.625" hidden="1"/>
    <col min="12250" max="12250" width="9.625" hidden="1"/>
    <col min="12251" max="12252" width="8.625" hidden="1"/>
    <col min="12253" max="12253" width="9.125" hidden="1"/>
    <col min="12254" max="12254" width="9.5" hidden="1"/>
    <col min="12255" max="12255" width="10.5" hidden="1"/>
    <col min="12256" max="12256" width="9.5" hidden="1"/>
    <col min="12257" max="12257" width="8.625" hidden="1"/>
    <col min="12258" max="12258" width="11.125" hidden="1"/>
    <col min="12259" max="12260" width="8.625" hidden="1"/>
    <col min="12261" max="12261" width="9.125" hidden="1"/>
    <col min="12262" max="12264" width="9.625" hidden="1"/>
    <col min="12265" max="12265" width="8.625" hidden="1"/>
    <col min="12266" max="12266" width="10.125" hidden="1"/>
    <col min="12267" max="12268" width="8.625" hidden="1"/>
    <col min="12269" max="12269" width="30.125" hidden="1"/>
    <col min="12270" max="12270" width="2.625" hidden="1"/>
    <col min="12271" max="12271" width="18.625" hidden="1"/>
    <col min="12272" max="12272" width="1.625" hidden="1"/>
    <col min="12273" max="12470" width="8.625" hidden="1"/>
    <col min="12471" max="12471" width="0.625" hidden="1"/>
    <col min="12472" max="12472" width="6.625" hidden="1"/>
    <col min="12473" max="12473" width="50.125" hidden="1"/>
    <col min="12474" max="12474" width="0.125" hidden="1"/>
    <col min="12475" max="12476" width="8.625" hidden="1"/>
    <col min="12477" max="12477" width="10.625" hidden="1"/>
    <col min="12478" max="12478" width="10" hidden="1"/>
    <col min="12479" max="12479" width="11.625" hidden="1"/>
    <col min="12480" max="12482" width="10.625" hidden="1"/>
    <col min="12483" max="12483" width="9.125" hidden="1"/>
    <col min="12484" max="12485" width="9.625" hidden="1"/>
    <col min="12486" max="12486" width="9.5" hidden="1"/>
    <col min="12487" max="12487" width="9.625" hidden="1"/>
    <col min="12488" max="12488" width="9.5" hidden="1"/>
    <col min="12489" max="12489" width="8.625" hidden="1"/>
    <col min="12490" max="12490" width="10.625" hidden="1"/>
    <col min="12491" max="12492" width="8.625" hidden="1"/>
    <col min="12493" max="12496" width="10.125" hidden="1"/>
    <col min="12497" max="12497" width="8.625" hidden="1"/>
    <col min="12498" max="12498" width="10.125" hidden="1"/>
    <col min="12499" max="12500" width="8.625" hidden="1"/>
    <col min="12501" max="12502" width="9.625" hidden="1"/>
    <col min="12503" max="12503" width="10" hidden="1"/>
    <col min="12504" max="12504" width="9.625" hidden="1"/>
    <col min="12505" max="12505" width="8.625" hidden="1"/>
    <col min="12506" max="12506" width="9.625" hidden="1"/>
    <col min="12507" max="12508" width="8.625" hidden="1"/>
    <col min="12509" max="12509" width="9.125" hidden="1"/>
    <col min="12510" max="12510" width="9.5" hidden="1"/>
    <col min="12511" max="12511" width="10.5" hidden="1"/>
    <col min="12512" max="12512" width="9.5" hidden="1"/>
    <col min="12513" max="12513" width="8.625" hidden="1"/>
    <col min="12514" max="12514" width="11.125" hidden="1"/>
    <col min="12515" max="12516" width="8.625" hidden="1"/>
    <col min="12517" max="12517" width="9.125" hidden="1"/>
    <col min="12518" max="12520" width="9.625" hidden="1"/>
    <col min="12521" max="12521" width="8.625" hidden="1"/>
    <col min="12522" max="12522" width="10.125" hidden="1"/>
    <col min="12523" max="12524" width="8.625" hidden="1"/>
    <col min="12525" max="12525" width="30.125" hidden="1"/>
    <col min="12526" max="12526" width="2.625" hidden="1"/>
    <col min="12527" max="12527" width="18.625" hidden="1"/>
    <col min="12528" max="12528" width="1.625" hidden="1"/>
    <col min="12529" max="12726" width="8.625" hidden="1"/>
    <col min="12727" max="12727" width="0.625" hidden="1"/>
    <col min="12728" max="12728" width="6.625" hidden="1"/>
    <col min="12729" max="12729" width="50.125" hidden="1"/>
    <col min="12730" max="12730" width="0.125" hidden="1"/>
    <col min="12731" max="12732" width="8.625" hidden="1"/>
    <col min="12733" max="12733" width="10.625" hidden="1"/>
    <col min="12734" max="12734" width="10" hidden="1"/>
    <col min="12735" max="12735" width="11.625" hidden="1"/>
    <col min="12736" max="12738" width="10.625" hidden="1"/>
    <col min="12739" max="12739" width="9.125" hidden="1"/>
    <col min="12740" max="12741" width="9.625" hidden="1"/>
    <col min="12742" max="12742" width="9.5" hidden="1"/>
    <col min="12743" max="12743" width="9.625" hidden="1"/>
    <col min="12744" max="12744" width="9.5" hidden="1"/>
    <col min="12745" max="12745" width="8.625" hidden="1"/>
    <col min="12746" max="12746" width="10.625" hidden="1"/>
    <col min="12747" max="12748" width="8.625" hidden="1"/>
    <col min="12749" max="12752" width="10.125" hidden="1"/>
    <col min="12753" max="12753" width="8.625" hidden="1"/>
    <col min="12754" max="12754" width="10.125" hidden="1"/>
    <col min="12755" max="12756" width="8.625" hidden="1"/>
    <col min="12757" max="12758" width="9.625" hidden="1"/>
    <col min="12759" max="12759" width="10" hidden="1"/>
    <col min="12760" max="12760" width="9.625" hidden="1"/>
    <col min="12761" max="12761" width="8.625" hidden="1"/>
    <col min="12762" max="12762" width="9.625" hidden="1"/>
    <col min="12763" max="12764" width="8.625" hidden="1"/>
    <col min="12765" max="12765" width="9.125" hidden="1"/>
    <col min="12766" max="12766" width="9.5" hidden="1"/>
    <col min="12767" max="12767" width="10.5" hidden="1"/>
    <col min="12768" max="12768" width="9.5" hidden="1"/>
    <col min="12769" max="12769" width="8.625" hidden="1"/>
    <col min="12770" max="12770" width="11.125" hidden="1"/>
    <col min="12771" max="12772" width="8.625" hidden="1"/>
    <col min="12773" max="12773" width="9.125" hidden="1"/>
    <col min="12774" max="12776" width="9.625" hidden="1"/>
    <col min="12777" max="12777" width="8.625" hidden="1"/>
    <col min="12778" max="12778" width="10.125" hidden="1"/>
    <col min="12779" max="12780" width="8.625" hidden="1"/>
    <col min="12781" max="12781" width="30.125" hidden="1"/>
    <col min="12782" max="12782" width="2.625" hidden="1"/>
    <col min="12783" max="12783" width="18.625" hidden="1"/>
    <col min="12784" max="12784" width="1.625" hidden="1"/>
    <col min="12785" max="12982" width="8.625" hidden="1"/>
    <col min="12983" max="12983" width="0.625" hidden="1"/>
    <col min="12984" max="12984" width="6.625" hidden="1"/>
    <col min="12985" max="12985" width="50.125" hidden="1"/>
    <col min="12986" max="12986" width="0.125" hidden="1"/>
    <col min="12987" max="12988" width="8.625" hidden="1"/>
    <col min="12989" max="12989" width="10.625" hidden="1"/>
    <col min="12990" max="12990" width="10" hidden="1"/>
    <col min="12991" max="12991" width="11.625" hidden="1"/>
    <col min="12992" max="12994" width="10.625" hidden="1"/>
    <col min="12995" max="12995" width="9.125" hidden="1"/>
    <col min="12996" max="12997" width="9.625" hidden="1"/>
    <col min="12998" max="12998" width="9.5" hidden="1"/>
    <col min="12999" max="12999" width="9.625" hidden="1"/>
    <col min="13000" max="13000" width="9.5" hidden="1"/>
    <col min="13001" max="13001" width="8.625" hidden="1"/>
    <col min="13002" max="13002" width="10.625" hidden="1"/>
    <col min="13003" max="13004" width="8.625" hidden="1"/>
    <col min="13005" max="13008" width="10.125" hidden="1"/>
    <col min="13009" max="13009" width="8.625" hidden="1"/>
    <col min="13010" max="13010" width="10.125" hidden="1"/>
    <col min="13011" max="13012" width="8.625" hidden="1"/>
    <col min="13013" max="13014" width="9.625" hidden="1"/>
    <col min="13015" max="13015" width="10" hidden="1"/>
    <col min="13016" max="13016" width="9.625" hidden="1"/>
    <col min="13017" max="13017" width="8.625" hidden="1"/>
    <col min="13018" max="13018" width="9.625" hidden="1"/>
    <col min="13019" max="13020" width="8.625" hidden="1"/>
    <col min="13021" max="13021" width="9.125" hidden="1"/>
    <col min="13022" max="13022" width="9.5" hidden="1"/>
    <col min="13023" max="13023" width="10.5" hidden="1"/>
    <col min="13024" max="13024" width="9.5" hidden="1"/>
    <col min="13025" max="13025" width="8.625" hidden="1"/>
    <col min="13026" max="13026" width="11.125" hidden="1"/>
    <col min="13027" max="13028" width="8.625" hidden="1"/>
    <col min="13029" max="13029" width="9.125" hidden="1"/>
    <col min="13030" max="13032" width="9.625" hidden="1"/>
    <col min="13033" max="13033" width="8.625" hidden="1"/>
    <col min="13034" max="13034" width="10.125" hidden="1"/>
    <col min="13035" max="13036" width="8.625" hidden="1"/>
    <col min="13037" max="13037" width="30.125" hidden="1"/>
    <col min="13038" max="13038" width="2.625" hidden="1"/>
    <col min="13039" max="13039" width="18.625" hidden="1"/>
    <col min="13040" max="13040" width="1.625" hidden="1"/>
    <col min="13041" max="13238" width="8.625" hidden="1"/>
    <col min="13239" max="13239" width="0.625" hidden="1"/>
    <col min="13240" max="13240" width="6.625" hidden="1"/>
    <col min="13241" max="13241" width="50.125" hidden="1"/>
    <col min="13242" max="13242" width="0.125" hidden="1"/>
    <col min="13243" max="13244" width="8.625" hidden="1"/>
    <col min="13245" max="13245" width="10.625" hidden="1"/>
    <col min="13246" max="13246" width="10" hidden="1"/>
    <col min="13247" max="13247" width="11.625" hidden="1"/>
    <col min="13248" max="13250" width="10.625" hidden="1"/>
    <col min="13251" max="13251" width="9.125" hidden="1"/>
    <col min="13252" max="13253" width="9.625" hidden="1"/>
    <col min="13254" max="13254" width="9.5" hidden="1"/>
    <col min="13255" max="13255" width="9.625" hidden="1"/>
    <col min="13256" max="13256" width="9.5" hidden="1"/>
    <col min="13257" max="13257" width="8.625" hidden="1"/>
    <col min="13258" max="13258" width="10.625" hidden="1"/>
    <col min="13259" max="13260" width="8.625" hidden="1"/>
    <col min="13261" max="13264" width="10.125" hidden="1"/>
    <col min="13265" max="13265" width="8.625" hidden="1"/>
    <col min="13266" max="13266" width="10.125" hidden="1"/>
    <col min="13267" max="13268" width="8.625" hidden="1"/>
    <col min="13269" max="13270" width="9.625" hidden="1"/>
    <col min="13271" max="13271" width="10" hidden="1"/>
    <col min="13272" max="13272" width="9.625" hidden="1"/>
    <col min="13273" max="13273" width="8.625" hidden="1"/>
    <col min="13274" max="13274" width="9.625" hidden="1"/>
    <col min="13275" max="13276" width="8.625" hidden="1"/>
    <col min="13277" max="13277" width="9.125" hidden="1"/>
    <col min="13278" max="13278" width="9.5" hidden="1"/>
    <col min="13279" max="13279" width="10.5" hidden="1"/>
    <col min="13280" max="13280" width="9.5" hidden="1"/>
    <col min="13281" max="13281" width="8.625" hidden="1"/>
    <col min="13282" max="13282" width="11.125" hidden="1"/>
    <col min="13283" max="13284" width="8.625" hidden="1"/>
    <col min="13285" max="13285" width="9.125" hidden="1"/>
    <col min="13286" max="13288" width="9.625" hidden="1"/>
    <col min="13289" max="13289" width="8.625" hidden="1"/>
    <col min="13290" max="13290" width="10.125" hidden="1"/>
    <col min="13291" max="13292" width="8.625" hidden="1"/>
    <col min="13293" max="13293" width="30.125" hidden="1"/>
    <col min="13294" max="13294" width="2.625" hidden="1"/>
    <col min="13295" max="13295" width="18.625" hidden="1"/>
    <col min="13296" max="13296" width="1.625" hidden="1"/>
    <col min="13297" max="13494" width="8.625" hidden="1"/>
    <col min="13495" max="13495" width="0.625" hidden="1"/>
    <col min="13496" max="13496" width="6.625" hidden="1"/>
    <col min="13497" max="13497" width="50.125" hidden="1"/>
    <col min="13498" max="13498" width="0.125" hidden="1"/>
    <col min="13499" max="13500" width="8.625" hidden="1"/>
    <col min="13501" max="13501" width="10.625" hidden="1"/>
    <col min="13502" max="13502" width="10" hidden="1"/>
    <col min="13503" max="13503" width="11.625" hidden="1"/>
    <col min="13504" max="13506" width="10.625" hidden="1"/>
    <col min="13507" max="13507" width="9.125" hidden="1"/>
    <col min="13508" max="13509" width="9.625" hidden="1"/>
    <col min="13510" max="13510" width="9.5" hidden="1"/>
    <col min="13511" max="13511" width="9.625" hidden="1"/>
    <col min="13512" max="13512" width="9.5" hidden="1"/>
    <col min="13513" max="13513" width="8.625" hidden="1"/>
    <col min="13514" max="13514" width="10.625" hidden="1"/>
    <col min="13515" max="13516" width="8.625" hidden="1"/>
    <col min="13517" max="13520" width="10.125" hidden="1"/>
    <col min="13521" max="13521" width="8.625" hidden="1"/>
    <col min="13522" max="13522" width="10.125" hidden="1"/>
    <col min="13523" max="13524" width="8.625" hidden="1"/>
    <col min="13525" max="13526" width="9.625" hidden="1"/>
    <col min="13527" max="13527" width="10" hidden="1"/>
    <col min="13528" max="13528" width="9.625" hidden="1"/>
    <col min="13529" max="13529" width="8.625" hidden="1"/>
    <col min="13530" max="13530" width="9.625" hidden="1"/>
    <col min="13531" max="13532" width="8.625" hidden="1"/>
    <col min="13533" max="13533" width="9.125" hidden="1"/>
    <col min="13534" max="13534" width="9.5" hidden="1"/>
    <col min="13535" max="13535" width="10.5" hidden="1"/>
    <col min="13536" max="13536" width="9.5" hidden="1"/>
    <col min="13537" max="13537" width="8.625" hidden="1"/>
    <col min="13538" max="13538" width="11.125" hidden="1"/>
    <col min="13539" max="13540" width="8.625" hidden="1"/>
    <col min="13541" max="13541" width="9.125" hidden="1"/>
    <col min="13542" max="13544" width="9.625" hidden="1"/>
    <col min="13545" max="13545" width="8.625" hidden="1"/>
    <col min="13546" max="13546" width="10.125" hidden="1"/>
    <col min="13547" max="13548" width="8.625" hidden="1"/>
    <col min="13549" max="13549" width="30.125" hidden="1"/>
    <col min="13550" max="13550" width="2.625" hidden="1"/>
    <col min="13551" max="13551" width="18.625" hidden="1"/>
    <col min="13552" max="13552" width="1.625" hidden="1"/>
    <col min="13553" max="13750" width="8.625" hidden="1"/>
    <col min="13751" max="13751" width="0.625" hidden="1"/>
    <col min="13752" max="13752" width="6.625" hidden="1"/>
    <col min="13753" max="13753" width="50.125" hidden="1"/>
    <col min="13754" max="13754" width="0.125" hidden="1"/>
    <col min="13755" max="13756" width="8.625" hidden="1"/>
    <col min="13757" max="13757" width="10.625" hidden="1"/>
    <col min="13758" max="13758" width="10" hidden="1"/>
    <col min="13759" max="13759" width="11.625" hidden="1"/>
    <col min="13760" max="13762" width="10.625" hidden="1"/>
    <col min="13763" max="13763" width="9.125" hidden="1"/>
    <col min="13764" max="13765" width="9.625" hidden="1"/>
    <col min="13766" max="13766" width="9.5" hidden="1"/>
    <col min="13767" max="13767" width="9.625" hidden="1"/>
    <col min="13768" max="13768" width="9.5" hidden="1"/>
    <col min="13769" max="13769" width="8.625" hidden="1"/>
    <col min="13770" max="13770" width="10.625" hidden="1"/>
    <col min="13771" max="13772" width="8.625" hidden="1"/>
    <col min="13773" max="13776" width="10.125" hidden="1"/>
    <col min="13777" max="13777" width="8.625" hidden="1"/>
    <col min="13778" max="13778" width="10.125" hidden="1"/>
    <col min="13779" max="13780" width="8.625" hidden="1"/>
    <col min="13781" max="13782" width="9.625" hidden="1"/>
    <col min="13783" max="13783" width="10" hidden="1"/>
    <col min="13784" max="13784" width="9.625" hidden="1"/>
    <col min="13785" max="13785" width="8.625" hidden="1"/>
    <col min="13786" max="13786" width="9.625" hidden="1"/>
    <col min="13787" max="13788" width="8.625" hidden="1"/>
    <col min="13789" max="13789" width="9.125" hidden="1"/>
    <col min="13790" max="13790" width="9.5" hidden="1"/>
    <col min="13791" max="13791" width="10.5" hidden="1"/>
    <col min="13792" max="13792" width="9.5" hidden="1"/>
    <col min="13793" max="13793" width="8.625" hidden="1"/>
    <col min="13794" max="13794" width="11.125" hidden="1"/>
    <col min="13795" max="13796" width="8.625" hidden="1"/>
    <col min="13797" max="13797" width="9.125" hidden="1"/>
    <col min="13798" max="13800" width="9.625" hidden="1"/>
    <col min="13801" max="13801" width="8.625" hidden="1"/>
    <col min="13802" max="13802" width="10.125" hidden="1"/>
    <col min="13803" max="13804" width="8.625" hidden="1"/>
    <col min="13805" max="13805" width="30.125" hidden="1"/>
    <col min="13806" max="13806" width="2.625" hidden="1"/>
    <col min="13807" max="13807" width="18.625" hidden="1"/>
    <col min="13808" max="13808" width="1.625" hidden="1"/>
    <col min="13809" max="14006" width="8.625" hidden="1"/>
    <col min="14007" max="14007" width="0.625" hidden="1"/>
    <col min="14008" max="14008" width="6.625" hidden="1"/>
    <col min="14009" max="14009" width="50.125" hidden="1"/>
    <col min="14010" max="14010" width="0.125" hidden="1"/>
    <col min="14011" max="14012" width="8.625" hidden="1"/>
    <col min="14013" max="14013" width="10.625" hidden="1"/>
    <col min="14014" max="14014" width="10" hidden="1"/>
    <col min="14015" max="14015" width="11.625" hidden="1"/>
    <col min="14016" max="14018" width="10.625" hidden="1"/>
    <col min="14019" max="14019" width="9.125" hidden="1"/>
    <col min="14020" max="14021" width="9.625" hidden="1"/>
    <col min="14022" max="14022" width="9.5" hidden="1"/>
    <col min="14023" max="14023" width="9.625" hidden="1"/>
    <col min="14024" max="14024" width="9.5" hidden="1"/>
    <col min="14025" max="14025" width="8.625" hidden="1"/>
    <col min="14026" max="14026" width="10.625" hidden="1"/>
    <col min="14027" max="14028" width="8.625" hidden="1"/>
    <col min="14029" max="14032" width="10.125" hidden="1"/>
    <col min="14033" max="14033" width="8.625" hidden="1"/>
    <col min="14034" max="14034" width="10.125" hidden="1"/>
    <col min="14035" max="14036" width="8.625" hidden="1"/>
    <col min="14037" max="14038" width="9.625" hidden="1"/>
    <col min="14039" max="14039" width="10" hidden="1"/>
    <col min="14040" max="14040" width="9.625" hidden="1"/>
    <col min="14041" max="14041" width="8.625" hidden="1"/>
    <col min="14042" max="14042" width="9.625" hidden="1"/>
    <col min="14043" max="14044" width="8.625" hidden="1"/>
    <col min="14045" max="14045" width="9.125" hidden="1"/>
    <col min="14046" max="14046" width="9.5" hidden="1"/>
    <col min="14047" max="14047" width="10.5" hidden="1"/>
    <col min="14048" max="14048" width="9.5" hidden="1"/>
    <col min="14049" max="14049" width="8.625" hidden="1"/>
    <col min="14050" max="14050" width="11.125" hidden="1"/>
    <col min="14051" max="14052" width="8.625" hidden="1"/>
    <col min="14053" max="14053" width="9.125" hidden="1"/>
    <col min="14054" max="14056" width="9.625" hidden="1"/>
    <col min="14057" max="14057" width="8.625" hidden="1"/>
    <col min="14058" max="14058" width="10.125" hidden="1"/>
    <col min="14059" max="14060" width="8.625" hidden="1"/>
    <col min="14061" max="14061" width="30.125" hidden="1"/>
    <col min="14062" max="14062" width="2.625" hidden="1"/>
    <col min="14063" max="14063" width="18.625" hidden="1"/>
    <col min="14064" max="14064" width="1.625" hidden="1"/>
    <col min="14065" max="14262" width="8.625" hidden="1"/>
    <col min="14263" max="14263" width="0.625" hidden="1"/>
    <col min="14264" max="14264" width="6.625" hidden="1"/>
    <col min="14265" max="14265" width="50.125" hidden="1"/>
    <col min="14266" max="14266" width="0.125" hidden="1"/>
    <col min="14267" max="14268" width="8.625" hidden="1"/>
    <col min="14269" max="14269" width="10.625" hidden="1"/>
    <col min="14270" max="14270" width="10" hidden="1"/>
    <col min="14271" max="14271" width="11.625" hidden="1"/>
    <col min="14272" max="14274" width="10.625" hidden="1"/>
    <col min="14275" max="14275" width="9.125" hidden="1"/>
    <col min="14276" max="14277" width="9.625" hidden="1"/>
    <col min="14278" max="14278" width="9.5" hidden="1"/>
    <col min="14279" max="14279" width="9.625" hidden="1"/>
    <col min="14280" max="14280" width="9.5" hidden="1"/>
    <col min="14281" max="14281" width="8.625" hidden="1"/>
    <col min="14282" max="14282" width="10.625" hidden="1"/>
    <col min="14283" max="14284" width="8.625" hidden="1"/>
    <col min="14285" max="14288" width="10.125" hidden="1"/>
    <col min="14289" max="14289" width="8.625" hidden="1"/>
    <col min="14290" max="14290" width="10.125" hidden="1"/>
    <col min="14291" max="14292" width="8.625" hidden="1"/>
    <col min="14293" max="14294" width="9.625" hidden="1"/>
    <col min="14295" max="14295" width="10" hidden="1"/>
    <col min="14296" max="14296" width="9.625" hidden="1"/>
    <col min="14297" max="14297" width="8.625" hidden="1"/>
    <col min="14298" max="14298" width="9.625" hidden="1"/>
    <col min="14299" max="14300" width="8.625" hidden="1"/>
    <col min="14301" max="14301" width="9.125" hidden="1"/>
    <col min="14302" max="14302" width="9.5" hidden="1"/>
    <col min="14303" max="14303" width="10.5" hidden="1"/>
    <col min="14304" max="14304" width="9.5" hidden="1"/>
    <col min="14305" max="14305" width="8.625" hidden="1"/>
    <col min="14306" max="14306" width="11.125" hidden="1"/>
    <col min="14307" max="14308" width="8.625" hidden="1"/>
    <col min="14309" max="14309" width="9.125" hidden="1"/>
    <col min="14310" max="14312" width="9.625" hidden="1"/>
    <col min="14313" max="14313" width="8.625" hidden="1"/>
    <col min="14314" max="14314" width="10.125" hidden="1"/>
    <col min="14315" max="14316" width="8.625" hidden="1"/>
    <col min="14317" max="14317" width="30.125" hidden="1"/>
    <col min="14318" max="14318" width="2.625" hidden="1"/>
    <col min="14319" max="14319" width="18.625" hidden="1"/>
    <col min="14320" max="14320" width="1.625" hidden="1"/>
    <col min="14321" max="14518" width="8.625" hidden="1"/>
    <col min="14519" max="14519" width="0.625" hidden="1"/>
    <col min="14520" max="14520" width="6.625" hidden="1"/>
    <col min="14521" max="14521" width="50.125" hidden="1"/>
    <col min="14522" max="14522" width="0.125" hidden="1"/>
    <col min="14523" max="14524" width="8.625" hidden="1"/>
    <col min="14525" max="14525" width="10.625" hidden="1"/>
    <col min="14526" max="14526" width="10" hidden="1"/>
    <col min="14527" max="14527" width="11.625" hidden="1"/>
    <col min="14528" max="14530" width="10.625" hidden="1"/>
    <col min="14531" max="14531" width="9.125" hidden="1"/>
    <col min="14532" max="14533" width="9.625" hidden="1"/>
    <col min="14534" max="14534" width="9.5" hidden="1"/>
    <col min="14535" max="14535" width="9.625" hidden="1"/>
    <col min="14536" max="14536" width="9.5" hidden="1"/>
    <col min="14537" max="14537" width="8.625" hidden="1"/>
    <col min="14538" max="14538" width="10.625" hidden="1"/>
    <col min="14539" max="14540" width="8.625" hidden="1"/>
    <col min="14541" max="14544" width="10.125" hidden="1"/>
    <col min="14545" max="14545" width="8.625" hidden="1"/>
    <col min="14546" max="14546" width="10.125" hidden="1"/>
    <col min="14547" max="14548" width="8.625" hidden="1"/>
    <col min="14549" max="14550" width="9.625" hidden="1"/>
    <col min="14551" max="14551" width="10" hidden="1"/>
    <col min="14552" max="14552" width="9.625" hidden="1"/>
    <col min="14553" max="14553" width="8.625" hidden="1"/>
    <col min="14554" max="14554" width="9.625" hidden="1"/>
    <col min="14555" max="14556" width="8.625" hidden="1"/>
    <col min="14557" max="14557" width="9.125" hidden="1"/>
    <col min="14558" max="14558" width="9.5" hidden="1"/>
    <col min="14559" max="14559" width="10.5" hidden="1"/>
    <col min="14560" max="14560" width="9.5" hidden="1"/>
    <col min="14561" max="14561" width="8.625" hidden="1"/>
    <col min="14562" max="14562" width="11.125" hidden="1"/>
    <col min="14563" max="14564" width="8.625" hidden="1"/>
    <col min="14565" max="14565" width="9.125" hidden="1"/>
    <col min="14566" max="14568" width="9.625" hidden="1"/>
    <col min="14569" max="14569" width="8.625" hidden="1"/>
    <col min="14570" max="14570" width="10.125" hidden="1"/>
    <col min="14571" max="14572" width="8.625" hidden="1"/>
    <col min="14573" max="14573" width="30.125" hidden="1"/>
    <col min="14574" max="14574" width="2.625" hidden="1"/>
    <col min="14575" max="14575" width="18.625" hidden="1"/>
    <col min="14576" max="14576" width="1.625" hidden="1"/>
    <col min="14577" max="14774" width="8.625" hidden="1"/>
    <col min="14775" max="14775" width="0.625" hidden="1"/>
    <col min="14776" max="14776" width="6.625" hidden="1"/>
    <col min="14777" max="14777" width="50.125" hidden="1"/>
    <col min="14778" max="14778" width="0.125" hidden="1"/>
    <col min="14779" max="14780" width="8.625" hidden="1"/>
    <col min="14781" max="14781" width="10.625" hidden="1"/>
    <col min="14782" max="14782" width="10" hidden="1"/>
    <col min="14783" max="14783" width="11.625" hidden="1"/>
    <col min="14784" max="14786" width="10.625" hidden="1"/>
    <col min="14787" max="14787" width="9.125" hidden="1"/>
    <col min="14788" max="14789" width="9.625" hidden="1"/>
    <col min="14790" max="14790" width="9.5" hidden="1"/>
    <col min="14791" max="14791" width="9.625" hidden="1"/>
    <col min="14792" max="14792" width="9.5" hidden="1"/>
    <col min="14793" max="14793" width="8.625" hidden="1"/>
    <col min="14794" max="14794" width="10.625" hidden="1"/>
    <col min="14795" max="14796" width="8.625" hidden="1"/>
    <col min="14797" max="14800" width="10.125" hidden="1"/>
    <col min="14801" max="14801" width="8.625" hidden="1"/>
    <col min="14802" max="14802" width="10.125" hidden="1"/>
    <col min="14803" max="14804" width="8.625" hidden="1"/>
    <col min="14805" max="14806" width="9.625" hidden="1"/>
    <col min="14807" max="14807" width="10" hidden="1"/>
    <col min="14808" max="14808" width="9.625" hidden="1"/>
    <col min="14809" max="14809" width="8.625" hidden="1"/>
    <col min="14810" max="14810" width="9.625" hidden="1"/>
    <col min="14811" max="14812" width="8.625" hidden="1"/>
    <col min="14813" max="14813" width="9.125" hidden="1"/>
    <col min="14814" max="14814" width="9.5" hidden="1"/>
    <col min="14815" max="14815" width="10.5" hidden="1"/>
    <col min="14816" max="14816" width="9.5" hidden="1"/>
    <col min="14817" max="14817" width="8.625" hidden="1"/>
    <col min="14818" max="14818" width="11.125" hidden="1"/>
    <col min="14819" max="14820" width="8.625" hidden="1"/>
    <col min="14821" max="14821" width="9.125" hidden="1"/>
    <col min="14822" max="14824" width="9.625" hidden="1"/>
    <col min="14825" max="14825" width="8.625" hidden="1"/>
    <col min="14826" max="14826" width="10.125" hidden="1"/>
    <col min="14827" max="14828" width="8.625" hidden="1"/>
    <col min="14829" max="14829" width="30.125" hidden="1"/>
    <col min="14830" max="14830" width="2.625" hidden="1"/>
    <col min="14831" max="14831" width="18.625" hidden="1"/>
    <col min="14832" max="14832" width="1.625" hidden="1"/>
    <col min="14833" max="15030" width="8.625" hidden="1"/>
    <col min="15031" max="15031" width="0.625" hidden="1"/>
    <col min="15032" max="15032" width="6.625" hidden="1"/>
    <col min="15033" max="15033" width="50.125" hidden="1"/>
    <col min="15034" max="15034" width="0.125" hidden="1"/>
    <col min="15035" max="15036" width="8.625" hidden="1"/>
    <col min="15037" max="15037" width="10.625" hidden="1"/>
    <col min="15038" max="15038" width="10" hidden="1"/>
    <col min="15039" max="15039" width="11.625" hidden="1"/>
    <col min="15040" max="15042" width="10.625" hidden="1"/>
    <col min="15043" max="15043" width="9.125" hidden="1"/>
    <col min="15044" max="15045" width="9.625" hidden="1"/>
    <col min="15046" max="15046" width="9.5" hidden="1"/>
    <col min="15047" max="15047" width="9.625" hidden="1"/>
    <col min="15048" max="15048" width="9.5" hidden="1"/>
    <col min="15049" max="15049" width="8.625" hidden="1"/>
    <col min="15050" max="15050" width="10.625" hidden="1"/>
    <col min="15051" max="15052" width="8.625" hidden="1"/>
    <col min="15053" max="15056" width="10.125" hidden="1"/>
    <col min="15057" max="15057" width="8.625" hidden="1"/>
    <col min="15058" max="15058" width="10.125" hidden="1"/>
    <col min="15059" max="15060" width="8.625" hidden="1"/>
    <col min="15061" max="15062" width="9.625" hidden="1"/>
    <col min="15063" max="15063" width="10" hidden="1"/>
    <col min="15064" max="15064" width="9.625" hidden="1"/>
    <col min="15065" max="15065" width="8.625" hidden="1"/>
    <col min="15066" max="15066" width="9.625" hidden="1"/>
    <col min="15067" max="15068" width="8.625" hidden="1"/>
    <col min="15069" max="15069" width="9.125" hidden="1"/>
    <col min="15070" max="15070" width="9.5" hidden="1"/>
    <col min="15071" max="15071" width="10.5" hidden="1"/>
    <col min="15072" max="15072" width="9.5" hidden="1"/>
    <col min="15073" max="15073" width="8.625" hidden="1"/>
    <col min="15074" max="15074" width="11.125" hidden="1"/>
    <col min="15075" max="15076" width="8.625" hidden="1"/>
    <col min="15077" max="15077" width="9.125" hidden="1"/>
    <col min="15078" max="15080" width="9.625" hidden="1"/>
    <col min="15081" max="15081" width="8.625" hidden="1"/>
    <col min="15082" max="15082" width="10.125" hidden="1"/>
    <col min="15083" max="15084" width="8.625" hidden="1"/>
    <col min="15085" max="15085" width="30.125" hidden="1"/>
    <col min="15086" max="15086" width="2.625" hidden="1"/>
    <col min="15087" max="15087" width="18.625" hidden="1"/>
    <col min="15088" max="15088" width="1.625" hidden="1"/>
    <col min="15089" max="15286" width="8.625" hidden="1"/>
    <col min="15287" max="15287" width="0.625" hidden="1"/>
    <col min="15288" max="15288" width="6.625" hidden="1"/>
    <col min="15289" max="15289" width="50.125" hidden="1"/>
    <col min="15290" max="15290" width="0.125" hidden="1"/>
    <col min="15291" max="15292" width="8.625" hidden="1"/>
    <col min="15293" max="15293" width="10.625" hidden="1"/>
    <col min="15294" max="15294" width="10" hidden="1"/>
    <col min="15295" max="15295" width="11.625" hidden="1"/>
    <col min="15296" max="15298" width="10.625" hidden="1"/>
    <col min="15299" max="15299" width="9.125" hidden="1"/>
    <col min="15300" max="15301" width="9.625" hidden="1"/>
    <col min="15302" max="15302" width="9.5" hidden="1"/>
    <col min="15303" max="15303" width="9.625" hidden="1"/>
    <col min="15304" max="15304" width="9.5" hidden="1"/>
    <col min="15305" max="15305" width="8.625" hidden="1"/>
    <col min="15306" max="15306" width="10.625" hidden="1"/>
    <col min="15307" max="15308" width="8.625" hidden="1"/>
    <col min="15309" max="15312" width="10.125" hidden="1"/>
    <col min="15313" max="15313" width="8.625" hidden="1"/>
    <col min="15314" max="15314" width="10.125" hidden="1"/>
    <col min="15315" max="15316" width="8.625" hidden="1"/>
    <col min="15317" max="15318" width="9.625" hidden="1"/>
    <col min="15319" max="15319" width="10" hidden="1"/>
    <col min="15320" max="15320" width="9.625" hidden="1"/>
    <col min="15321" max="15321" width="8.625" hidden="1"/>
    <col min="15322" max="15322" width="9.625" hidden="1"/>
    <col min="15323" max="15324" width="8.625" hidden="1"/>
    <col min="15325" max="15325" width="9.125" hidden="1"/>
    <col min="15326" max="15326" width="9.5" hidden="1"/>
    <col min="15327" max="15327" width="10.5" hidden="1"/>
    <col min="15328" max="15328" width="9.5" hidden="1"/>
    <col min="15329" max="15329" width="8.625" hidden="1"/>
    <col min="15330" max="15330" width="11.125" hidden="1"/>
    <col min="15331" max="15332" width="8.625" hidden="1"/>
    <col min="15333" max="15333" width="9.125" hidden="1"/>
    <col min="15334" max="15336" width="9.625" hidden="1"/>
    <col min="15337" max="15337" width="8.625" hidden="1"/>
    <col min="15338" max="15338" width="10.125" hidden="1"/>
    <col min="15339" max="15340" width="8.625" hidden="1"/>
    <col min="15341" max="15341" width="30.125" hidden="1"/>
    <col min="15342" max="15342" width="2.625" hidden="1"/>
    <col min="15343" max="15343" width="18.625" hidden="1"/>
    <col min="15344" max="15344" width="1.625" hidden="1"/>
    <col min="15345" max="15542" width="8.625" hidden="1"/>
    <col min="15543" max="15543" width="0.625" hidden="1"/>
    <col min="15544" max="15544" width="6.625" hidden="1"/>
    <col min="15545" max="15545" width="50.125" hidden="1"/>
    <col min="15546" max="15546" width="0.125" hidden="1"/>
    <col min="15547" max="15548" width="8.625" hidden="1"/>
    <col min="15549" max="15549" width="10.625" hidden="1"/>
    <col min="15550" max="15550" width="10" hidden="1"/>
    <col min="15551" max="15551" width="11.625" hidden="1"/>
    <col min="15552" max="15554" width="10.625" hidden="1"/>
    <col min="15555" max="15555" width="9.125" hidden="1"/>
    <col min="15556" max="15557" width="9.625" hidden="1"/>
    <col min="15558" max="15558" width="9.5" hidden="1"/>
    <col min="15559" max="15559" width="9.625" hidden="1"/>
    <col min="15560" max="15560" width="9.5" hidden="1"/>
    <col min="15561" max="15561" width="8.625" hidden="1"/>
    <col min="15562" max="15562" width="10.625" hidden="1"/>
    <col min="15563" max="15564" width="8.625" hidden="1"/>
    <col min="15565" max="15568" width="10.125" hidden="1"/>
    <col min="15569" max="15569" width="8.625" hidden="1"/>
    <col min="15570" max="15570" width="10.125" hidden="1"/>
    <col min="15571" max="15572" width="8.625" hidden="1"/>
    <col min="15573" max="15574" width="9.625" hidden="1"/>
    <col min="15575" max="15575" width="10" hidden="1"/>
    <col min="15576" max="15576" width="9.625" hidden="1"/>
    <col min="15577" max="15577" width="8.625" hidden="1"/>
    <col min="15578" max="15578" width="9.625" hidden="1"/>
    <col min="15579" max="15580" width="8.625" hidden="1"/>
    <col min="15581" max="15581" width="9.125" hidden="1"/>
    <col min="15582" max="15582" width="9.5" hidden="1"/>
    <col min="15583" max="15583" width="10.5" hidden="1"/>
    <col min="15584" max="15584" width="9.5" hidden="1"/>
    <col min="15585" max="15585" width="8.625" hidden="1"/>
    <col min="15586" max="15586" width="11.125" hidden="1"/>
    <col min="15587" max="15588" width="8.625" hidden="1"/>
    <col min="15589" max="15589" width="9.125" hidden="1"/>
    <col min="15590" max="15592" width="9.625" hidden="1"/>
    <col min="15593" max="15593" width="8.625" hidden="1"/>
    <col min="15594" max="15594" width="10.125" hidden="1"/>
    <col min="15595" max="15596" width="8.625" hidden="1"/>
    <col min="15597" max="15597" width="30.125" hidden="1"/>
    <col min="15598" max="15598" width="2.625" hidden="1"/>
    <col min="15599" max="15599" width="18.625" hidden="1"/>
    <col min="15600" max="15600" width="1.625" hidden="1"/>
    <col min="15601" max="15798" width="8.625" hidden="1"/>
    <col min="15799" max="15799" width="0.625" hidden="1"/>
    <col min="15800" max="15800" width="6.625" hidden="1"/>
    <col min="15801" max="15801" width="50.125" hidden="1"/>
    <col min="15802" max="15802" width="0.125" hidden="1"/>
    <col min="15803" max="15804" width="8.625" hidden="1"/>
    <col min="15805" max="15805" width="10.625" hidden="1"/>
    <col min="15806" max="15806" width="10" hidden="1"/>
    <col min="15807" max="15807" width="11.625" hidden="1"/>
    <col min="15808" max="15810" width="10.625" hidden="1"/>
    <col min="15811" max="15811" width="9.125" hidden="1"/>
    <col min="15812" max="15813" width="9.625" hidden="1"/>
    <col min="15814" max="15814" width="9.5" hidden="1"/>
    <col min="15815" max="15815" width="9.625" hidden="1"/>
    <col min="15816" max="15816" width="9.5" hidden="1"/>
    <col min="15817" max="15817" width="8.625" hidden="1"/>
    <col min="15818" max="15818" width="10.625" hidden="1"/>
    <col min="15819" max="15820" width="8.625" hidden="1"/>
    <col min="15821" max="15824" width="10.125" hidden="1"/>
    <col min="15825" max="15825" width="8.625" hidden="1"/>
    <col min="15826" max="15826" width="10.125" hidden="1"/>
    <col min="15827" max="15828" width="8.625" hidden="1"/>
    <col min="15829" max="15830" width="9.625" hidden="1"/>
    <col min="15831" max="15831" width="10" hidden="1"/>
    <col min="15832" max="15832" width="9.625" hidden="1"/>
    <col min="15833" max="15833" width="8.625" hidden="1"/>
    <col min="15834" max="15834" width="9.625" hidden="1"/>
    <col min="15835" max="15836" width="8.625" hidden="1"/>
    <col min="15837" max="15837" width="9.125" hidden="1"/>
    <col min="15838" max="15838" width="9.5" hidden="1"/>
    <col min="15839" max="15839" width="10.5" hidden="1"/>
    <col min="15840" max="15840" width="9.5" hidden="1"/>
    <col min="15841" max="15841" width="8.625" hidden="1"/>
    <col min="15842" max="15842" width="11.125" hidden="1"/>
    <col min="15843" max="15844" width="8.625" hidden="1"/>
    <col min="15845" max="15845" width="9.125" hidden="1"/>
    <col min="15846" max="15848" width="9.625" hidden="1"/>
    <col min="15849" max="15849" width="8.625" hidden="1"/>
    <col min="15850" max="15850" width="10.125" hidden="1"/>
    <col min="15851" max="15852" width="8.625" hidden="1"/>
    <col min="15853" max="15853" width="30.125" hidden="1"/>
    <col min="15854" max="15854" width="2.625" hidden="1"/>
    <col min="15855" max="15855" width="18.625" hidden="1"/>
    <col min="15856" max="15856" width="1.625" hidden="1"/>
    <col min="15857" max="16054" width="8.625" hidden="1"/>
    <col min="16055" max="16055" width="0.625" hidden="1"/>
    <col min="16056" max="16056" width="6.625" hidden="1"/>
    <col min="16057" max="16057" width="50.125" hidden="1"/>
    <col min="16058" max="16058" width="0.125" hidden="1"/>
    <col min="16059" max="16060" width="8.625" hidden="1"/>
    <col min="16061" max="16061" width="10.625" hidden="1"/>
    <col min="16062" max="16062" width="10" hidden="1"/>
    <col min="16063" max="16063" width="11.625" hidden="1"/>
    <col min="16064" max="16066" width="10.625" hidden="1"/>
    <col min="16067" max="16067" width="9.125" hidden="1"/>
    <col min="16068" max="16069" width="9.625" hidden="1"/>
    <col min="16070" max="16070" width="9.5" hidden="1"/>
    <col min="16071" max="16071" width="9.625" hidden="1"/>
    <col min="16072" max="16072" width="9.5" hidden="1"/>
    <col min="16073" max="16073" width="8.625" hidden="1"/>
    <col min="16074" max="16074" width="10.625" hidden="1"/>
    <col min="16075" max="16076" width="8.625" hidden="1"/>
    <col min="16077" max="16080" width="10.125" hidden="1"/>
    <col min="16081" max="16081" width="8.625" hidden="1"/>
    <col min="16082" max="16082" width="10.125" hidden="1"/>
    <col min="16083" max="16084" width="8.625" hidden="1"/>
    <col min="16085" max="16086" width="9.625" hidden="1"/>
    <col min="16087" max="16087" width="10" hidden="1"/>
    <col min="16088" max="16088" width="9.625" hidden="1"/>
    <col min="16089" max="16089" width="8.625" hidden="1"/>
    <col min="16090" max="16090" width="9.625" hidden="1"/>
    <col min="16091" max="16092" width="8.625" hidden="1"/>
    <col min="16093" max="16093" width="9.125" hidden="1"/>
    <col min="16094" max="16094" width="9.5" hidden="1"/>
    <col min="16095" max="16095" width="10.5" hidden="1"/>
    <col min="16096" max="16096" width="9.5" hidden="1"/>
    <col min="16097" max="16097" width="8.625" hidden="1"/>
    <col min="16098" max="16098" width="11.125" hidden="1"/>
    <col min="16099" max="16100" width="8.625" hidden="1"/>
    <col min="16101" max="16101" width="9.125" hidden="1"/>
    <col min="16102" max="16104" width="9.625" hidden="1"/>
    <col min="16105" max="16105" width="8.625" hidden="1"/>
    <col min="16106" max="16106" width="10.125" hidden="1"/>
    <col min="16107" max="16108" width="8.625" hidden="1"/>
    <col min="16109" max="16109" width="30.125" hidden="1"/>
    <col min="16110" max="16110" width="2.625" hidden="1"/>
    <col min="16111" max="16111" width="18.625" hidden="1"/>
    <col min="16112" max="16112" width="1.625" hidden="1"/>
    <col min="16190" max="16384" width="8.625" hidden="1"/>
  </cols>
  <sheetData>
    <row r="1" spans="1:16" ht="20.25">
      <c r="B1" s="739" t="s">
        <v>1603</v>
      </c>
      <c r="C1" s="1"/>
      <c r="D1" s="1"/>
      <c r="E1" s="1"/>
      <c r="F1" s="1"/>
      <c r="G1" s="1"/>
      <c r="H1" s="1"/>
      <c r="I1" s="1"/>
      <c r="J1" s="1"/>
      <c r="K1" s="1"/>
      <c r="L1" s="1"/>
      <c r="M1" s="1"/>
      <c r="N1" s="1"/>
      <c r="O1" s="2" t="s">
        <v>1970</v>
      </c>
      <c r="P1" s="1"/>
    </row>
    <row r="2" spans="1:16" ht="15" thickBot="1">
      <c r="B2" s="4" t="str">
        <f>'4U'!B2</f>
        <v>For the 12 months ended 31 March 2020</v>
      </c>
    </row>
    <row r="3" spans="1:16" ht="70.5" customHeight="1" thickBot="1">
      <c r="A3" s="740"/>
      <c r="B3" s="284" t="s">
        <v>83</v>
      </c>
      <c r="C3" s="198" t="s">
        <v>119</v>
      </c>
      <c r="D3" s="199" t="s">
        <v>2</v>
      </c>
      <c r="E3" s="199" t="s">
        <v>361</v>
      </c>
      <c r="F3" s="285" t="s">
        <v>4</v>
      </c>
      <c r="G3" s="201" t="s">
        <v>1604</v>
      </c>
      <c r="H3" s="741" t="s">
        <v>1605</v>
      </c>
      <c r="I3" s="742" t="s">
        <v>1606</v>
      </c>
      <c r="J3" s="741" t="s">
        <v>1607</v>
      </c>
      <c r="K3" s="741" t="s">
        <v>1608</v>
      </c>
      <c r="L3" s="741" t="s">
        <v>1609</v>
      </c>
      <c r="M3" s="741" t="s">
        <v>1075</v>
      </c>
      <c r="N3" s="202" t="s">
        <v>7</v>
      </c>
      <c r="O3" s="329" t="s">
        <v>8</v>
      </c>
      <c r="P3" s="3"/>
    </row>
    <row r="4" spans="1:16" ht="15" thickBot="1">
      <c r="A4" s="740"/>
      <c r="B4" s="743"/>
      <c r="C4" s="740"/>
      <c r="D4" s="740"/>
      <c r="E4" s="740"/>
      <c r="F4" s="740"/>
      <c r="G4" s="740"/>
      <c r="H4" s="740"/>
      <c r="I4" s="740"/>
      <c r="J4" s="740"/>
      <c r="K4" s="740"/>
      <c r="L4" s="740"/>
      <c r="M4" s="740"/>
      <c r="N4" s="740"/>
      <c r="O4" s="744"/>
      <c r="P4" s="745"/>
    </row>
    <row r="5" spans="1:16" ht="22.5" customHeight="1">
      <c r="A5" s="740"/>
      <c r="B5" s="1178" t="s">
        <v>5</v>
      </c>
      <c r="C5" s="1179"/>
      <c r="D5" s="740"/>
      <c r="E5" s="740"/>
      <c r="F5" s="740"/>
      <c r="G5" s="740"/>
      <c r="H5" s="740"/>
      <c r="I5" s="740"/>
      <c r="J5" s="740"/>
      <c r="K5" s="740"/>
      <c r="L5" s="740"/>
      <c r="M5" s="740"/>
      <c r="N5" s="740"/>
      <c r="O5" s="744"/>
      <c r="P5" s="745"/>
    </row>
    <row r="6" spans="1:16" ht="15.75" thickBot="1">
      <c r="B6" s="746" t="s">
        <v>15</v>
      </c>
      <c r="C6" s="747" t="s">
        <v>1610</v>
      </c>
    </row>
    <row r="7" spans="1:16" ht="14.25">
      <c r="B7" s="748" t="s">
        <v>1611</v>
      </c>
      <c r="C7" s="749" t="s">
        <v>18</v>
      </c>
      <c r="D7" s="750" t="s">
        <v>1612</v>
      </c>
      <c r="E7" s="751" t="s">
        <v>19</v>
      </c>
      <c r="F7" s="752">
        <v>3</v>
      </c>
      <c r="G7" s="753">
        <v>0.92800000000000005</v>
      </c>
      <c r="H7" s="754">
        <v>10.824</v>
      </c>
      <c r="I7" s="754">
        <v>8.2000000000000003E-2</v>
      </c>
      <c r="J7" s="754">
        <v>4.4379999999999997</v>
      </c>
      <c r="K7" s="755">
        <v>3.7999999999999999E-2</v>
      </c>
      <c r="L7" s="755">
        <v>0</v>
      </c>
      <c r="M7" s="755">
        <v>0</v>
      </c>
      <c r="N7" s="756">
        <v>16.310000000000002</v>
      </c>
      <c r="O7" s="757"/>
    </row>
    <row r="8" spans="1:16" ht="14.25">
      <c r="B8" s="758" t="s">
        <v>1613</v>
      </c>
      <c r="C8" s="759" t="s">
        <v>1614</v>
      </c>
      <c r="D8" s="760" t="s">
        <v>1615</v>
      </c>
      <c r="E8" s="761" t="s">
        <v>19</v>
      </c>
      <c r="F8" s="762">
        <v>3</v>
      </c>
      <c r="G8" s="763">
        <v>0</v>
      </c>
      <c r="H8" s="764">
        <v>-0.11700000000000001</v>
      </c>
      <c r="I8" s="764">
        <v>0</v>
      </c>
      <c r="J8" s="764">
        <v>-1E-3</v>
      </c>
      <c r="K8" s="765">
        <v>0</v>
      </c>
      <c r="L8" s="765">
        <v>0</v>
      </c>
      <c r="M8" s="765">
        <v>0</v>
      </c>
      <c r="N8" s="766">
        <v>-0.11800000000000001</v>
      </c>
      <c r="O8" s="767"/>
    </row>
    <row r="9" spans="1:16" ht="14.25">
      <c r="B9" s="758" t="s">
        <v>1616</v>
      </c>
      <c r="C9" s="769" t="s">
        <v>23</v>
      </c>
      <c r="D9" s="770" t="s">
        <v>1617</v>
      </c>
      <c r="E9" s="771" t="s">
        <v>19</v>
      </c>
      <c r="F9" s="762">
        <v>3</v>
      </c>
      <c r="G9" s="763">
        <v>0</v>
      </c>
      <c r="H9" s="764">
        <v>-8.9999999999999993E-3</v>
      </c>
      <c r="I9" s="764">
        <v>10.345000000000001</v>
      </c>
      <c r="J9" s="764">
        <v>2.915</v>
      </c>
      <c r="K9" s="765">
        <v>0</v>
      </c>
      <c r="L9" s="765">
        <v>0</v>
      </c>
      <c r="M9" s="765">
        <v>0</v>
      </c>
      <c r="N9" s="772">
        <v>13.251000000000001</v>
      </c>
      <c r="O9" s="767"/>
    </row>
    <row r="10" spans="1:16" ht="14.25">
      <c r="B10" s="758" t="s">
        <v>1618</v>
      </c>
      <c r="C10" s="769" t="s">
        <v>25</v>
      </c>
      <c r="D10" s="770" t="s">
        <v>1619</v>
      </c>
      <c r="E10" s="771" t="s">
        <v>19</v>
      </c>
      <c r="F10" s="762">
        <v>3</v>
      </c>
      <c r="G10" s="763">
        <v>0.36399999999999999</v>
      </c>
      <c r="H10" s="764">
        <v>2.8039999999999998</v>
      </c>
      <c r="I10" s="764">
        <v>0</v>
      </c>
      <c r="J10" s="764">
        <v>1.589</v>
      </c>
      <c r="K10" s="765">
        <v>0.02</v>
      </c>
      <c r="L10" s="765">
        <v>0</v>
      </c>
      <c r="M10" s="765">
        <v>0</v>
      </c>
      <c r="N10" s="773">
        <v>4.7769999999999992</v>
      </c>
      <c r="O10" s="767"/>
    </row>
    <row r="11" spans="1:16" ht="14.25">
      <c r="B11" s="758"/>
      <c r="C11" s="774" t="s">
        <v>26</v>
      </c>
      <c r="D11" s="770"/>
      <c r="E11" s="761"/>
      <c r="F11" s="762"/>
      <c r="G11" s="775"/>
      <c r="H11" s="776"/>
      <c r="I11" s="776"/>
      <c r="J11" s="776"/>
      <c r="K11" s="777"/>
      <c r="L11" s="777"/>
      <c r="M11" s="777"/>
      <c r="N11" s="778"/>
      <c r="O11" s="779"/>
    </row>
    <row r="12" spans="1:16" ht="14.25">
      <c r="B12" s="758" t="s">
        <v>1620</v>
      </c>
      <c r="C12" s="54" t="s">
        <v>28</v>
      </c>
      <c r="D12" s="770" t="s">
        <v>1621</v>
      </c>
      <c r="E12" s="771" t="s">
        <v>19</v>
      </c>
      <c r="F12" s="762">
        <v>3</v>
      </c>
      <c r="G12" s="763">
        <v>0</v>
      </c>
      <c r="H12" s="764">
        <v>0</v>
      </c>
      <c r="I12" s="764">
        <v>0</v>
      </c>
      <c r="J12" s="764">
        <v>0</v>
      </c>
      <c r="K12" s="765">
        <v>0</v>
      </c>
      <c r="L12" s="765">
        <v>0</v>
      </c>
      <c r="M12" s="765">
        <v>0</v>
      </c>
      <c r="N12" s="773">
        <v>0</v>
      </c>
      <c r="O12" s="767"/>
    </row>
    <row r="13" spans="1:16" ht="14.25">
      <c r="B13" s="758" t="s">
        <v>1622</v>
      </c>
      <c r="C13" s="54" t="s">
        <v>30</v>
      </c>
      <c r="D13" s="770" t="s">
        <v>1623</v>
      </c>
      <c r="E13" s="771" t="s">
        <v>19</v>
      </c>
      <c r="F13" s="762">
        <v>3</v>
      </c>
      <c r="G13" s="763">
        <v>0</v>
      </c>
      <c r="H13" s="764">
        <v>0</v>
      </c>
      <c r="I13" s="764">
        <v>0</v>
      </c>
      <c r="J13" s="764">
        <v>0</v>
      </c>
      <c r="K13" s="765">
        <v>0</v>
      </c>
      <c r="L13" s="765">
        <v>0</v>
      </c>
      <c r="M13" s="765">
        <v>0</v>
      </c>
      <c r="N13" s="772">
        <v>0</v>
      </c>
      <c r="O13" s="767"/>
    </row>
    <row r="14" spans="1:16" ht="14.25">
      <c r="B14" s="758" t="s">
        <v>1624</v>
      </c>
      <c r="C14" s="781" t="s">
        <v>1625</v>
      </c>
      <c r="D14" s="770" t="s">
        <v>1626</v>
      </c>
      <c r="E14" s="771" t="s">
        <v>19</v>
      </c>
      <c r="F14" s="762">
        <v>3</v>
      </c>
      <c r="G14" s="763">
        <v>0.97</v>
      </c>
      <c r="H14" s="764">
        <v>9.48</v>
      </c>
      <c r="I14" s="764">
        <v>5.758</v>
      </c>
      <c r="J14" s="764">
        <v>3.0609999999999999</v>
      </c>
      <c r="K14" s="765">
        <v>3.6999999999999998E-2</v>
      </c>
      <c r="L14" s="765">
        <v>0</v>
      </c>
      <c r="M14" s="765">
        <v>0</v>
      </c>
      <c r="N14" s="773">
        <v>19.306000000000001</v>
      </c>
      <c r="O14" s="767"/>
    </row>
    <row r="15" spans="1:16" ht="14.25">
      <c r="B15" s="758" t="s">
        <v>1627</v>
      </c>
      <c r="C15" s="781" t="s">
        <v>1628</v>
      </c>
      <c r="D15" s="770" t="s">
        <v>1629</v>
      </c>
      <c r="E15" s="771" t="s">
        <v>19</v>
      </c>
      <c r="F15" s="762">
        <v>3</v>
      </c>
      <c r="G15" s="763">
        <v>0.22600000000000001</v>
      </c>
      <c r="H15" s="764">
        <v>2.6</v>
      </c>
      <c r="I15" s="764">
        <v>0.66900000000000004</v>
      </c>
      <c r="J15" s="764">
        <v>0.81200000000000006</v>
      </c>
      <c r="K15" s="765">
        <v>4.0000000000000001E-3</v>
      </c>
      <c r="L15" s="765">
        <v>0</v>
      </c>
      <c r="M15" s="765">
        <v>0</v>
      </c>
      <c r="N15" s="772">
        <v>4.3109999999999999</v>
      </c>
      <c r="O15" s="767"/>
    </row>
    <row r="16" spans="1:16" ht="14.25">
      <c r="B16" s="758" t="s">
        <v>1630</v>
      </c>
      <c r="C16" s="782" t="s">
        <v>1631</v>
      </c>
      <c r="D16" s="770" t="s">
        <v>1632</v>
      </c>
      <c r="E16" s="771" t="s">
        <v>19</v>
      </c>
      <c r="F16" s="762">
        <v>3</v>
      </c>
      <c r="G16" s="783">
        <v>2.488</v>
      </c>
      <c r="H16" s="783">
        <v>25.582000000000001</v>
      </c>
      <c r="I16" s="783">
        <v>16.854000000000003</v>
      </c>
      <c r="J16" s="783">
        <v>12.813999999999998</v>
      </c>
      <c r="K16" s="783">
        <v>9.9000000000000005E-2</v>
      </c>
      <c r="L16" s="783">
        <v>0</v>
      </c>
      <c r="M16" s="783">
        <v>0</v>
      </c>
      <c r="N16" s="784">
        <v>57.837000000000003</v>
      </c>
      <c r="O16" s="767"/>
    </row>
    <row r="17" spans="1:15" ht="14.25">
      <c r="B17" s="758" t="s">
        <v>1633</v>
      </c>
      <c r="C17" s="769" t="s">
        <v>34</v>
      </c>
      <c r="D17" s="770" t="s">
        <v>1634</v>
      </c>
      <c r="E17" s="761" t="s">
        <v>19</v>
      </c>
      <c r="F17" s="762">
        <v>3</v>
      </c>
      <c r="G17" s="763">
        <v>0.18099999999999999</v>
      </c>
      <c r="H17" s="764">
        <v>3.556</v>
      </c>
      <c r="I17" s="764">
        <v>9.4E-2</v>
      </c>
      <c r="J17" s="764">
        <v>1.1850000000000001</v>
      </c>
      <c r="K17" s="765">
        <v>0.01</v>
      </c>
      <c r="L17" s="765">
        <v>0</v>
      </c>
      <c r="M17" s="765">
        <v>0</v>
      </c>
      <c r="N17" s="768">
        <v>5.0259999999999998</v>
      </c>
      <c r="O17" s="767"/>
    </row>
    <row r="18" spans="1:15" ht="14.25">
      <c r="B18" s="758" t="s">
        <v>1635</v>
      </c>
      <c r="C18" s="785" t="s">
        <v>1636</v>
      </c>
      <c r="D18" s="786" t="s">
        <v>1637</v>
      </c>
      <c r="E18" s="787" t="s">
        <v>19</v>
      </c>
      <c r="F18" s="788">
        <v>3</v>
      </c>
      <c r="G18" s="783">
        <v>2.669</v>
      </c>
      <c r="H18" s="783">
        <v>29.138000000000002</v>
      </c>
      <c r="I18" s="783">
        <v>16.948000000000004</v>
      </c>
      <c r="J18" s="783">
        <v>13.998999999999999</v>
      </c>
      <c r="K18" s="783">
        <v>0.109</v>
      </c>
      <c r="L18" s="783">
        <v>0</v>
      </c>
      <c r="M18" s="783">
        <v>0</v>
      </c>
      <c r="N18" s="768">
        <v>62.863000000000007</v>
      </c>
      <c r="O18" s="789"/>
    </row>
    <row r="19" spans="1:15" ht="14.25">
      <c r="B19" s="758" t="s">
        <v>1638</v>
      </c>
      <c r="C19" s="769" t="s">
        <v>1639</v>
      </c>
      <c r="D19" s="770" t="s">
        <v>1640</v>
      </c>
      <c r="E19" s="787" t="s">
        <v>19</v>
      </c>
      <c r="F19" s="788">
        <v>3</v>
      </c>
      <c r="G19" s="790">
        <v>0.154</v>
      </c>
      <c r="H19" s="764">
        <v>3.0230000000000001</v>
      </c>
      <c r="I19" s="791">
        <v>0.08</v>
      </c>
      <c r="J19" s="764">
        <v>1.0069999999999999</v>
      </c>
      <c r="K19" s="764">
        <v>8.9999999999999993E-3</v>
      </c>
      <c r="L19" s="792">
        <v>0</v>
      </c>
      <c r="M19" s="793">
        <v>0</v>
      </c>
      <c r="N19" s="768">
        <v>4.2730000000000006</v>
      </c>
      <c r="O19" s="789"/>
    </row>
    <row r="20" spans="1:15" ht="15" thickBot="1">
      <c r="B20" s="794" t="s">
        <v>1641</v>
      </c>
      <c r="C20" s="795" t="s">
        <v>1642</v>
      </c>
      <c r="D20" s="796" t="s">
        <v>1643</v>
      </c>
      <c r="E20" s="797" t="s">
        <v>19</v>
      </c>
      <c r="F20" s="798">
        <v>3</v>
      </c>
      <c r="G20" s="799">
        <v>2.823</v>
      </c>
      <c r="H20" s="799">
        <v>32.161000000000001</v>
      </c>
      <c r="I20" s="799">
        <v>17.028000000000002</v>
      </c>
      <c r="J20" s="799">
        <v>15.005999999999998</v>
      </c>
      <c r="K20" s="799">
        <v>0.11799999999999999</v>
      </c>
      <c r="L20" s="799">
        <v>0</v>
      </c>
      <c r="M20" s="799">
        <v>0</v>
      </c>
      <c r="N20" s="800">
        <v>67.135999999999996</v>
      </c>
      <c r="O20" s="801"/>
    </row>
    <row r="21" spans="1:15" ht="15" thickBot="1">
      <c r="B21" s="445"/>
      <c r="C21" s="176"/>
      <c r="D21" s="804"/>
    </row>
    <row r="22" spans="1:15" ht="27.75" thickBot="1">
      <c r="A22" s="740"/>
      <c r="B22" s="284" t="s">
        <v>83</v>
      </c>
      <c r="C22" s="198" t="s">
        <v>119</v>
      </c>
      <c r="D22" s="199" t="s">
        <v>1644</v>
      </c>
      <c r="E22" s="199" t="s">
        <v>361</v>
      </c>
      <c r="F22" s="199" t="s">
        <v>4</v>
      </c>
      <c r="G22" s="201" t="s">
        <v>5</v>
      </c>
      <c r="H22" s="741" t="s">
        <v>1645</v>
      </c>
      <c r="I22" s="741" t="s">
        <v>13</v>
      </c>
      <c r="J22" s="742" t="s">
        <v>14</v>
      </c>
      <c r="K22" s="329" t="s">
        <v>7</v>
      </c>
    </row>
    <row r="23" spans="1:15" ht="15" thickBot="1">
      <c r="A23" s="740"/>
      <c r="B23" s="743"/>
      <c r="C23" s="806"/>
      <c r="D23" s="807"/>
      <c r="E23" s="740"/>
      <c r="F23" s="740"/>
      <c r="G23" s="740"/>
      <c r="H23" s="740"/>
      <c r="I23" s="740"/>
      <c r="J23" s="740"/>
      <c r="K23" s="740"/>
    </row>
    <row r="24" spans="1:15" ht="15.75" thickBot="1">
      <c r="B24" s="209" t="s">
        <v>41</v>
      </c>
      <c r="C24" s="288" t="s">
        <v>1646</v>
      </c>
      <c r="D24" s="804"/>
    </row>
    <row r="25" spans="1:15" ht="14.25">
      <c r="B25" s="748" t="s">
        <v>1647</v>
      </c>
      <c r="C25" s="809" t="s">
        <v>1648</v>
      </c>
      <c r="D25" s="810" t="s">
        <v>1649</v>
      </c>
      <c r="E25" s="751" t="s">
        <v>19</v>
      </c>
      <c r="F25" s="752">
        <v>3</v>
      </c>
      <c r="G25" s="753">
        <v>4.2510000000000003</v>
      </c>
      <c r="H25" s="754">
        <v>0.66800000000000004</v>
      </c>
      <c r="I25" s="754">
        <v>15.177</v>
      </c>
      <c r="J25" s="754">
        <v>30.818999999999999</v>
      </c>
      <c r="K25" s="811">
        <v>50.914999999999999</v>
      </c>
    </row>
    <row r="26" spans="1:15" ht="14.25">
      <c r="B26" s="758" t="s">
        <v>1650</v>
      </c>
      <c r="C26" s="769" t="s">
        <v>1651</v>
      </c>
      <c r="D26" s="770" t="s">
        <v>1652</v>
      </c>
      <c r="E26" s="761" t="s">
        <v>19</v>
      </c>
      <c r="F26" s="762">
        <v>3</v>
      </c>
      <c r="G26" s="763">
        <v>3.2629999999999999</v>
      </c>
      <c r="H26" s="764">
        <v>0.308</v>
      </c>
      <c r="I26" s="764">
        <v>8.4559999999999995</v>
      </c>
      <c r="J26" s="764">
        <v>47.374000000000002</v>
      </c>
      <c r="K26" s="371">
        <v>59.401000000000003</v>
      </c>
    </row>
    <row r="27" spans="1:15" ht="14.25">
      <c r="B27" s="758" t="s">
        <v>1653</v>
      </c>
      <c r="C27" s="769" t="s">
        <v>1654</v>
      </c>
      <c r="D27" s="770" t="s">
        <v>1655</v>
      </c>
      <c r="E27" s="761" t="s">
        <v>834</v>
      </c>
      <c r="F27" s="762">
        <v>0</v>
      </c>
      <c r="G27" s="812">
        <v>158.58799999999999</v>
      </c>
      <c r="H27" s="813">
        <v>15.531000000000001</v>
      </c>
      <c r="I27" s="813">
        <v>456.77100000000002</v>
      </c>
      <c r="J27" s="813">
        <v>423.25099999999998</v>
      </c>
      <c r="K27" s="371">
        <v>1054.1410000000001</v>
      </c>
    </row>
    <row r="28" spans="1:15" ht="14.25">
      <c r="B28" s="758" t="s">
        <v>1656</v>
      </c>
      <c r="C28" s="769" t="s">
        <v>1657</v>
      </c>
      <c r="D28" s="770" t="s">
        <v>1658</v>
      </c>
      <c r="E28" s="761" t="s">
        <v>834</v>
      </c>
      <c r="F28" s="762">
        <v>0</v>
      </c>
      <c r="G28" s="812">
        <v>77.436000000000007</v>
      </c>
      <c r="H28" s="813">
        <v>17.260999999999999</v>
      </c>
      <c r="I28" s="813">
        <v>176.714</v>
      </c>
      <c r="J28" s="813">
        <v>1224.4110000000001</v>
      </c>
      <c r="K28" s="371">
        <v>1495.8220000000001</v>
      </c>
    </row>
    <row r="29" spans="1:15" ht="15" thickBot="1">
      <c r="B29" s="794" t="s">
        <v>1659</v>
      </c>
      <c r="C29" s="795" t="s">
        <v>1660</v>
      </c>
      <c r="D29" s="803" t="s">
        <v>1661</v>
      </c>
      <c r="E29" s="797" t="s">
        <v>19</v>
      </c>
      <c r="F29" s="798">
        <v>3</v>
      </c>
      <c r="G29" s="814">
        <v>0</v>
      </c>
      <c r="H29" s="815">
        <v>0</v>
      </c>
      <c r="I29" s="815">
        <v>0</v>
      </c>
      <c r="J29" s="815">
        <v>14.127000000000001</v>
      </c>
      <c r="K29" s="816">
        <v>14.127000000000001</v>
      </c>
    </row>
    <row r="30" spans="1:15" ht="15" thickBot="1">
      <c r="A30" s="740"/>
      <c r="B30" s="743"/>
      <c r="C30" s="740"/>
      <c r="D30" s="808"/>
      <c r="E30" s="740"/>
      <c r="F30" s="514"/>
      <c r="G30" s="817"/>
      <c r="H30" s="817"/>
      <c r="I30" s="817"/>
      <c r="J30" s="817"/>
      <c r="K30" s="740"/>
    </row>
    <row r="31" spans="1:15" ht="15.75" thickBot="1">
      <c r="B31" s="209" t="s">
        <v>62</v>
      </c>
      <c r="C31" s="288" t="s">
        <v>492</v>
      </c>
      <c r="D31" s="805"/>
      <c r="F31" s="709"/>
      <c r="G31" s="83"/>
      <c r="H31" s="83"/>
      <c r="I31" s="83"/>
      <c r="J31" s="83"/>
    </row>
    <row r="32" spans="1:15" ht="14.25">
      <c r="B32" s="758" t="s">
        <v>1662</v>
      </c>
      <c r="C32" s="759" t="s">
        <v>1663</v>
      </c>
      <c r="D32" s="750" t="s">
        <v>1664</v>
      </c>
      <c r="E32" s="818" t="s">
        <v>19</v>
      </c>
      <c r="F32" s="752">
        <v>3</v>
      </c>
      <c r="G32" s="819">
        <v>0.36799999999999999</v>
      </c>
      <c r="H32" s="755">
        <v>0</v>
      </c>
      <c r="I32" s="754">
        <v>0</v>
      </c>
      <c r="J32" s="754">
        <v>0</v>
      </c>
      <c r="K32" s="358">
        <v>0.36799999999999999</v>
      </c>
    </row>
    <row r="33" spans="1:16" ht="14.25">
      <c r="B33" s="758" t="s">
        <v>1665</v>
      </c>
      <c r="C33" s="759" t="s">
        <v>1666</v>
      </c>
      <c r="D33" s="760" t="s">
        <v>1667</v>
      </c>
      <c r="E33" s="771" t="s">
        <v>19</v>
      </c>
      <c r="F33" s="762">
        <v>3</v>
      </c>
      <c r="G33" s="790">
        <v>12.731</v>
      </c>
      <c r="H33" s="765">
        <v>0</v>
      </c>
      <c r="I33" s="764">
        <v>0</v>
      </c>
      <c r="J33" s="764">
        <v>0</v>
      </c>
      <c r="K33" s="371">
        <v>12.731</v>
      </c>
    </row>
    <row r="34" spans="1:16" ht="18" customHeight="1" thickBot="1">
      <c r="B34" s="794" t="s">
        <v>1668</v>
      </c>
      <c r="C34" s="802" t="s">
        <v>1669</v>
      </c>
      <c r="D34" s="803" t="s">
        <v>1670</v>
      </c>
      <c r="E34" s="797" t="s">
        <v>19</v>
      </c>
      <c r="F34" s="798">
        <v>3</v>
      </c>
      <c r="G34" s="814">
        <v>0</v>
      </c>
      <c r="H34" s="815">
        <v>0</v>
      </c>
      <c r="I34" s="815">
        <v>0</v>
      </c>
      <c r="J34" s="820">
        <v>0</v>
      </c>
      <c r="K34" s="816">
        <v>0</v>
      </c>
    </row>
    <row r="35" spans="1:16" ht="15" thickBot="1">
      <c r="A35" s="740"/>
      <c r="B35" s="743"/>
      <c r="C35" s="740"/>
      <c r="D35" s="808"/>
      <c r="E35" s="514"/>
      <c r="F35" s="514"/>
      <c r="G35" s="817"/>
      <c r="H35" s="817"/>
      <c r="I35" s="817"/>
      <c r="J35" s="817"/>
      <c r="K35" s="740"/>
    </row>
    <row r="36" spans="1:16" ht="15" thickBot="1">
      <c r="B36" s="794" t="s">
        <v>1672</v>
      </c>
      <c r="C36" s="802" t="s">
        <v>1673</v>
      </c>
      <c r="D36" s="821" t="s">
        <v>1674</v>
      </c>
      <c r="E36" s="822" t="s">
        <v>19</v>
      </c>
      <c r="F36" s="823">
        <v>3</v>
      </c>
      <c r="G36" s="824">
        <v>0</v>
      </c>
      <c r="H36" s="825">
        <v>0</v>
      </c>
      <c r="I36" s="825">
        <v>0</v>
      </c>
      <c r="J36" s="825">
        <v>0</v>
      </c>
      <c r="K36" s="826">
        <v>0</v>
      </c>
    </row>
    <row r="37" spans="1:16" ht="14.25">
      <c r="A37" s="740"/>
      <c r="B37" s="743"/>
      <c r="C37" s="740"/>
      <c r="D37" s="740"/>
      <c r="E37" s="740"/>
      <c r="F37" s="740"/>
      <c r="G37" s="817"/>
      <c r="H37" s="817"/>
      <c r="I37" s="817"/>
      <c r="J37" s="817"/>
      <c r="K37" s="740"/>
    </row>
    <row r="38" spans="1:16" ht="15">
      <c r="A38" s="193"/>
      <c r="B38" s="1100" t="s">
        <v>79</v>
      </c>
      <c r="C38" s="1100"/>
      <c r="D38" s="204"/>
      <c r="E38" s="205"/>
      <c r="F38" s="206"/>
      <c r="O38" s="3"/>
      <c r="P38" s="3"/>
    </row>
    <row r="39" spans="1:16" ht="14.25">
      <c r="A39" s="193"/>
      <c r="B39" s="203"/>
      <c r="C39" s="261"/>
      <c r="D39" s="204"/>
      <c r="E39" s="205"/>
      <c r="F39" s="206"/>
      <c r="G39" s="827"/>
      <c r="H39" s="827"/>
      <c r="I39" s="827"/>
      <c r="J39" s="827"/>
      <c r="K39" s="827"/>
      <c r="L39" s="827"/>
      <c r="M39" s="827"/>
      <c r="N39" s="827"/>
      <c r="O39" s="3"/>
      <c r="P39" s="3"/>
    </row>
    <row r="40" spans="1:16" ht="15">
      <c r="A40" s="615"/>
      <c r="B40" s="614"/>
      <c r="C40" s="421" t="s">
        <v>80</v>
      </c>
      <c r="D40" s="131"/>
      <c r="E40" s="615"/>
      <c r="F40" s="615"/>
      <c r="G40" s="615"/>
      <c r="H40" s="615"/>
      <c r="I40" s="615"/>
      <c r="J40" s="615"/>
      <c r="K40" s="615"/>
      <c r="L40" s="615"/>
      <c r="M40" s="615"/>
      <c r="N40" s="615"/>
      <c r="O40" s="615"/>
      <c r="P40" s="615"/>
    </row>
    <row r="41" spans="1:16" ht="15">
      <c r="A41" s="544"/>
      <c r="B41" s="544"/>
      <c r="C41" s="544"/>
      <c r="D41" s="544"/>
      <c r="E41" s="544"/>
      <c r="F41" s="544"/>
      <c r="G41" s="544"/>
      <c r="H41" s="544"/>
      <c r="I41" s="544"/>
      <c r="J41" s="544"/>
      <c r="K41" s="544"/>
      <c r="L41" s="544"/>
      <c r="M41" s="544"/>
      <c r="N41" s="544"/>
      <c r="O41" s="544"/>
      <c r="P41" s="544"/>
    </row>
    <row r="42" spans="1:16" ht="14.25" customHeight="1">
      <c r="A42" s="574"/>
      <c r="B42" s="132"/>
      <c r="C42" s="617" t="s">
        <v>158</v>
      </c>
      <c r="D42" s="574"/>
      <c r="E42" s="574"/>
      <c r="F42" s="574"/>
      <c r="G42" s="574"/>
      <c r="H42" s="574"/>
      <c r="I42" s="574"/>
      <c r="J42" s="574"/>
      <c r="K42" s="574"/>
      <c r="L42" s="574"/>
      <c r="M42" s="574"/>
      <c r="N42" s="574"/>
      <c r="O42" s="574"/>
      <c r="P42" s="574"/>
    </row>
    <row r="43" spans="1:16" ht="14.25" customHeight="1">
      <c r="B43" s="445"/>
    </row>
    <row r="44" spans="1:16" ht="14.25" customHeight="1" thickBot="1">
      <c r="B44" s="445"/>
    </row>
    <row r="45" spans="1:16" ht="14.25" customHeight="1" thickBot="1">
      <c r="B45" s="971" t="s">
        <v>508</v>
      </c>
      <c r="C45" s="1015"/>
      <c r="D45" s="1015"/>
      <c r="E45" s="1015"/>
      <c r="F45" s="1015"/>
      <c r="G45" s="1015"/>
      <c r="H45" s="1015"/>
      <c r="I45" s="1015"/>
      <c r="J45" s="1015"/>
      <c r="K45" s="1016"/>
    </row>
    <row r="46" spans="1:16" ht="14.25" customHeight="1" thickBot="1"/>
    <row r="47" spans="1:16" ht="99" customHeight="1" thickBot="1">
      <c r="B47" s="1180" t="s">
        <v>1675</v>
      </c>
      <c r="C47" s="1181"/>
      <c r="D47" s="1181"/>
      <c r="E47" s="1181"/>
      <c r="F47" s="1181"/>
      <c r="G47" s="1181"/>
      <c r="H47" s="1181"/>
      <c r="I47" s="1181"/>
      <c r="J47" s="1181"/>
      <c r="K47" s="1182"/>
    </row>
    <row r="48" spans="1:16" ht="14.25" customHeight="1">
      <c r="B48" s="445"/>
    </row>
    <row r="49" spans="1:11" ht="14.25" hidden="1" customHeight="1" thickBot="1">
      <c r="A49" s="138"/>
      <c r="B49" s="971" t="str">
        <f ca="1" xml:space="preserve"> RIGHT(CELL("filename", $A$1), LEN(CELL("filename", $A$1)) - SEARCH("]", CELL("filename", $A$1)))&amp;" - Line definitions"</f>
        <v>4V - Line definitions</v>
      </c>
      <c r="C49" s="1015"/>
      <c r="D49" s="1015"/>
      <c r="E49" s="1015"/>
      <c r="F49" s="1015"/>
      <c r="G49" s="1015"/>
      <c r="H49" s="1015"/>
      <c r="I49" s="1015"/>
      <c r="J49" s="1015"/>
      <c r="K49" s="1016"/>
    </row>
    <row r="50" spans="1:11" ht="14.25" hidden="1" customHeight="1" thickBot="1">
      <c r="A50" s="138"/>
      <c r="B50" s="445"/>
    </row>
    <row r="51" spans="1:11" ht="14.25" hidden="1" customHeight="1" thickBot="1">
      <c r="A51" s="138"/>
      <c r="B51" s="828" t="s">
        <v>83</v>
      </c>
      <c r="C51" s="1186" t="s">
        <v>84</v>
      </c>
      <c r="D51" s="1187"/>
      <c r="E51" s="1187"/>
      <c r="F51" s="1187"/>
      <c r="G51" s="1187"/>
      <c r="H51" s="1187"/>
      <c r="I51" s="1187"/>
      <c r="J51" s="1187"/>
      <c r="K51" s="1188"/>
    </row>
    <row r="52" spans="1:11" ht="14.25" hidden="1" customHeight="1">
      <c r="A52" s="138"/>
      <c r="B52" s="829">
        <v>1</v>
      </c>
      <c r="C52" s="1183" t="s">
        <v>1676</v>
      </c>
      <c r="D52" s="1184"/>
      <c r="E52" s="1184"/>
      <c r="F52" s="1184"/>
      <c r="G52" s="1184"/>
      <c r="H52" s="1184"/>
      <c r="I52" s="1184"/>
      <c r="J52" s="1184"/>
      <c r="K52" s="1185"/>
    </row>
    <row r="53" spans="1:11" ht="57" hidden="1" customHeight="1">
      <c r="A53" s="138"/>
      <c r="B53" s="829">
        <f t="shared" ref="B53:B64" si="0">+B52+1</f>
        <v>2</v>
      </c>
      <c r="C53" s="1183" t="s">
        <v>1677</v>
      </c>
      <c r="D53" s="1184"/>
      <c r="E53" s="1184"/>
      <c r="F53" s="1184"/>
      <c r="G53" s="1184"/>
      <c r="H53" s="1184"/>
      <c r="I53" s="1184"/>
      <c r="J53" s="1184"/>
      <c r="K53" s="1185"/>
    </row>
    <row r="54" spans="1:11" ht="14.25" hidden="1">
      <c r="A54" s="138"/>
      <c r="B54" s="829">
        <f t="shared" si="0"/>
        <v>3</v>
      </c>
      <c r="C54" s="1183" t="s">
        <v>1678</v>
      </c>
      <c r="D54" s="1184"/>
      <c r="E54" s="1184"/>
      <c r="F54" s="1184"/>
      <c r="G54" s="1184"/>
      <c r="H54" s="1184"/>
      <c r="I54" s="1184"/>
      <c r="J54" s="1184"/>
      <c r="K54" s="1185"/>
    </row>
    <row r="55" spans="1:11" ht="14.25" hidden="1">
      <c r="A55" s="138"/>
      <c r="B55" s="829">
        <f t="shared" si="0"/>
        <v>4</v>
      </c>
      <c r="C55" s="1183" t="s">
        <v>88</v>
      </c>
      <c r="D55" s="1184"/>
      <c r="E55" s="1184"/>
      <c r="F55" s="1184"/>
      <c r="G55" s="1184"/>
      <c r="H55" s="1184"/>
      <c r="I55" s="1184"/>
      <c r="J55" s="1184"/>
      <c r="K55" s="1185"/>
    </row>
    <row r="56" spans="1:11" ht="33" hidden="1" customHeight="1">
      <c r="A56" s="138"/>
      <c r="B56" s="829">
        <f t="shared" si="0"/>
        <v>5</v>
      </c>
      <c r="C56" s="1183" t="s">
        <v>89</v>
      </c>
      <c r="D56" s="1184"/>
      <c r="E56" s="1184"/>
      <c r="F56" s="1184"/>
      <c r="G56" s="1184"/>
      <c r="H56" s="1184"/>
      <c r="I56" s="1184"/>
      <c r="J56" s="1184"/>
      <c r="K56" s="1185"/>
    </row>
    <row r="57" spans="1:11" ht="14.25" hidden="1">
      <c r="A57" s="138"/>
      <c r="B57" s="829">
        <f t="shared" si="0"/>
        <v>6</v>
      </c>
      <c r="C57" s="1183" t="s">
        <v>90</v>
      </c>
      <c r="D57" s="1184"/>
      <c r="E57" s="1184"/>
      <c r="F57" s="1184"/>
      <c r="G57" s="1184"/>
      <c r="H57" s="1184"/>
      <c r="I57" s="1184"/>
      <c r="J57" s="1184"/>
      <c r="K57" s="1185"/>
    </row>
    <row r="58" spans="1:11" ht="14.25" hidden="1" customHeight="1">
      <c r="A58" s="138"/>
      <c r="B58" s="829">
        <f t="shared" si="0"/>
        <v>7</v>
      </c>
      <c r="C58" s="1183" t="s">
        <v>1679</v>
      </c>
      <c r="D58" s="1184"/>
      <c r="E58" s="1184"/>
      <c r="F58" s="1184"/>
      <c r="G58" s="1184"/>
      <c r="H58" s="1184"/>
      <c r="I58" s="1184"/>
      <c r="J58" s="1184"/>
      <c r="K58" s="1185"/>
    </row>
    <row r="59" spans="1:11" ht="14.25" hidden="1" customHeight="1">
      <c r="A59" s="138"/>
      <c r="B59" s="829">
        <f t="shared" si="0"/>
        <v>8</v>
      </c>
      <c r="C59" s="1183" t="s">
        <v>1680</v>
      </c>
      <c r="D59" s="1184"/>
      <c r="E59" s="1184"/>
      <c r="F59" s="1184"/>
      <c r="G59" s="1184"/>
      <c r="H59" s="1184"/>
      <c r="I59" s="1184"/>
      <c r="J59" s="1184"/>
      <c r="K59" s="1185"/>
    </row>
    <row r="60" spans="1:11" ht="14.25" hidden="1" customHeight="1">
      <c r="A60" s="138"/>
      <c r="B60" s="829">
        <f t="shared" si="0"/>
        <v>9</v>
      </c>
      <c r="C60" s="1183" t="s">
        <v>1681</v>
      </c>
      <c r="D60" s="1184"/>
      <c r="E60" s="1184"/>
      <c r="F60" s="1184"/>
      <c r="G60" s="1184"/>
      <c r="H60" s="1184"/>
      <c r="I60" s="1184"/>
      <c r="J60" s="1184"/>
      <c r="K60" s="1185"/>
    </row>
    <row r="61" spans="1:11" ht="14.25" hidden="1" customHeight="1">
      <c r="A61" s="138"/>
      <c r="B61" s="829">
        <f t="shared" si="0"/>
        <v>10</v>
      </c>
      <c r="C61" s="1183" t="s">
        <v>1682</v>
      </c>
      <c r="D61" s="1184"/>
      <c r="E61" s="1184"/>
      <c r="F61" s="1184"/>
      <c r="G61" s="1184"/>
      <c r="H61" s="1184"/>
      <c r="I61" s="1184"/>
      <c r="J61" s="1184"/>
      <c r="K61" s="1185"/>
    </row>
    <row r="62" spans="1:11" ht="14.25" hidden="1" customHeight="1">
      <c r="A62" s="138"/>
      <c r="B62" s="829">
        <f t="shared" si="0"/>
        <v>11</v>
      </c>
      <c r="C62" s="1183" t="s">
        <v>1683</v>
      </c>
      <c r="D62" s="1184"/>
      <c r="E62" s="1184"/>
      <c r="F62" s="1184"/>
      <c r="G62" s="1184"/>
      <c r="H62" s="1184"/>
      <c r="I62" s="1184"/>
      <c r="J62" s="1184"/>
      <c r="K62" s="1185"/>
    </row>
    <row r="63" spans="1:11" ht="14.25" hidden="1" customHeight="1">
      <c r="A63" s="138"/>
      <c r="B63" s="829">
        <f t="shared" si="0"/>
        <v>12</v>
      </c>
      <c r="C63" s="1183" t="s">
        <v>1684</v>
      </c>
      <c r="D63" s="1184"/>
      <c r="E63" s="1184"/>
      <c r="F63" s="1184"/>
      <c r="G63" s="1184"/>
      <c r="H63" s="1184"/>
      <c r="I63" s="1184"/>
      <c r="J63" s="1184"/>
      <c r="K63" s="1185"/>
    </row>
    <row r="64" spans="1:11" ht="14.25" hidden="1" customHeight="1" thickBot="1">
      <c r="A64" s="138"/>
      <c r="B64" s="830">
        <f t="shared" si="0"/>
        <v>13</v>
      </c>
      <c r="C64" s="1189" t="s">
        <v>1685</v>
      </c>
      <c r="D64" s="1190"/>
      <c r="E64" s="1190"/>
      <c r="F64" s="1190"/>
      <c r="G64" s="1190"/>
      <c r="H64" s="1190"/>
      <c r="I64" s="1190"/>
      <c r="J64" s="1190"/>
      <c r="K64" s="1191"/>
    </row>
    <row r="65" spans="1:11" ht="14.25" hidden="1" customHeight="1" thickBot="1">
      <c r="A65" s="138"/>
      <c r="B65" s="445"/>
    </row>
    <row r="66" spans="1:11" ht="14.25" hidden="1" customHeight="1" thickBot="1">
      <c r="A66" s="138"/>
      <c r="B66" s="684" t="s">
        <v>83</v>
      </c>
      <c r="C66" s="1192" t="s">
        <v>84</v>
      </c>
      <c r="D66" s="1193"/>
      <c r="E66" s="1193"/>
      <c r="F66" s="1193"/>
      <c r="G66" s="1193"/>
      <c r="H66" s="1193"/>
      <c r="I66" s="1193"/>
      <c r="J66" s="1193"/>
      <c r="K66" s="1194"/>
    </row>
    <row r="67" spans="1:11" ht="54.75" hidden="1" customHeight="1">
      <c r="A67" s="138"/>
      <c r="B67" s="831">
        <f>+B64+1</f>
        <v>14</v>
      </c>
      <c r="C67" s="1195" t="s">
        <v>1686</v>
      </c>
      <c r="D67" s="1196"/>
      <c r="E67" s="1196"/>
      <c r="F67" s="1196"/>
      <c r="G67" s="1196"/>
      <c r="H67" s="1196"/>
      <c r="I67" s="1196"/>
      <c r="J67" s="1196"/>
      <c r="K67" s="1197"/>
    </row>
    <row r="68" spans="1:11" ht="67.5" hidden="1" customHeight="1">
      <c r="A68" s="138"/>
      <c r="B68" s="829">
        <f t="shared" ref="B68:B75" si="1">+B67+1</f>
        <v>15</v>
      </c>
      <c r="C68" s="1183" t="s">
        <v>1687</v>
      </c>
      <c r="D68" s="1184"/>
      <c r="E68" s="1184"/>
      <c r="F68" s="1184"/>
      <c r="G68" s="1184"/>
      <c r="H68" s="1184"/>
      <c r="I68" s="1184"/>
      <c r="J68" s="1184"/>
      <c r="K68" s="1185"/>
    </row>
    <row r="69" spans="1:11" ht="14.25" hidden="1" customHeight="1">
      <c r="A69" s="138"/>
      <c r="B69" s="829">
        <f t="shared" si="1"/>
        <v>16</v>
      </c>
      <c r="C69" s="1183" t="s">
        <v>1688</v>
      </c>
      <c r="D69" s="1184"/>
      <c r="E69" s="1184"/>
      <c r="F69" s="1184"/>
      <c r="G69" s="1184"/>
      <c r="H69" s="1184"/>
      <c r="I69" s="1184"/>
      <c r="J69" s="1184"/>
      <c r="K69" s="1185"/>
    </row>
    <row r="70" spans="1:11" ht="14.25" hidden="1" customHeight="1">
      <c r="A70" s="138"/>
      <c r="B70" s="829">
        <f t="shared" si="1"/>
        <v>17</v>
      </c>
      <c r="C70" s="1183" t="s">
        <v>1689</v>
      </c>
      <c r="D70" s="1184"/>
      <c r="E70" s="1184"/>
      <c r="F70" s="1184"/>
      <c r="G70" s="1184"/>
      <c r="H70" s="1184"/>
      <c r="I70" s="1184"/>
      <c r="J70" s="1184"/>
      <c r="K70" s="1185"/>
    </row>
    <row r="71" spans="1:11" ht="27" hidden="1" customHeight="1">
      <c r="A71" s="138"/>
      <c r="B71" s="829">
        <f t="shared" si="1"/>
        <v>18</v>
      </c>
      <c r="C71" s="1183" t="s">
        <v>1690</v>
      </c>
      <c r="D71" s="1184"/>
      <c r="E71" s="1184"/>
      <c r="F71" s="1184"/>
      <c r="G71" s="1184"/>
      <c r="H71" s="1184"/>
      <c r="I71" s="1184"/>
      <c r="J71" s="1184"/>
      <c r="K71" s="1185"/>
    </row>
    <row r="72" spans="1:11" ht="14.25" hidden="1" customHeight="1">
      <c r="A72" s="138"/>
      <c r="B72" s="829">
        <f t="shared" si="1"/>
        <v>19</v>
      </c>
      <c r="C72" s="1183" t="s">
        <v>1691</v>
      </c>
      <c r="D72" s="1184"/>
      <c r="E72" s="1184"/>
      <c r="F72" s="1184"/>
      <c r="G72" s="1184"/>
      <c r="H72" s="1184"/>
      <c r="I72" s="1184"/>
      <c r="J72" s="1184"/>
      <c r="K72" s="1185"/>
    </row>
    <row r="73" spans="1:11" ht="14.25" hidden="1" customHeight="1">
      <c r="A73" s="138"/>
      <c r="B73" s="829">
        <f t="shared" si="1"/>
        <v>20</v>
      </c>
      <c r="C73" s="1183" t="s">
        <v>1692</v>
      </c>
      <c r="D73" s="1184"/>
      <c r="E73" s="1184"/>
      <c r="F73" s="1184"/>
      <c r="G73" s="1184"/>
      <c r="H73" s="1184"/>
      <c r="I73" s="1184"/>
      <c r="J73" s="1184"/>
      <c r="K73" s="1185"/>
    </row>
    <row r="74" spans="1:11" ht="14.25" hidden="1">
      <c r="A74" s="138"/>
      <c r="B74" s="829">
        <f t="shared" si="1"/>
        <v>21</v>
      </c>
      <c r="C74" s="1183" t="s">
        <v>1693</v>
      </c>
      <c r="D74" s="1184"/>
      <c r="E74" s="1184"/>
      <c r="F74" s="1184"/>
      <c r="G74" s="1184"/>
      <c r="H74" s="1184"/>
      <c r="I74" s="1184"/>
      <c r="J74" s="1184"/>
      <c r="K74" s="1185"/>
    </row>
    <row r="75" spans="1:11" ht="15" hidden="1" customHeight="1" thickBot="1">
      <c r="A75" s="138"/>
      <c r="B75" s="830">
        <f t="shared" si="1"/>
        <v>22</v>
      </c>
      <c r="C75" s="1189" t="s">
        <v>1694</v>
      </c>
      <c r="D75" s="1190"/>
      <c r="E75" s="1190"/>
      <c r="F75" s="1190"/>
      <c r="G75" s="1190"/>
      <c r="H75" s="1190"/>
      <c r="I75" s="1190"/>
      <c r="J75" s="1190"/>
      <c r="K75" s="1191"/>
    </row>
    <row r="76" spans="1:11" ht="14.25" hidden="1"/>
    <row r="77" spans="1:11" ht="14.25" hidden="1"/>
    <row r="78" spans="1:11" ht="14.25" hidden="1"/>
    <row r="79" spans="1:11" ht="14.25" hidden="1"/>
    <row r="80" spans="1:11" ht="14.25" hidden="1"/>
    <row r="81" ht="14.25" hidden="1"/>
    <row r="82" ht="14.25" hidden="1"/>
    <row r="83" ht="14.25" hidden="1"/>
    <row r="84" ht="14.25" hidden="1"/>
    <row r="85" ht="14.25" hidden="1"/>
    <row r="86" ht="14.25" hidden="1"/>
    <row r="87" ht="14.25" hidden="1"/>
    <row r="88" ht="14.25" hidden="1"/>
    <row r="89" ht="14.25" hidden="1"/>
    <row r="90" ht="14.25" hidden="1"/>
    <row r="91" ht="14.25" hidden="1"/>
    <row r="92" ht="14.25" hidden="1"/>
    <row r="93" ht="14.25" hidden="1"/>
    <row r="94" ht="14.25" hidden="1"/>
    <row r="95" ht="14.25" hidden="1"/>
    <row r="96" ht="14.25" hidden="1"/>
    <row r="97" ht="14.25" hidden="1"/>
    <row r="98" ht="14.25" hidden="1"/>
    <row r="99" ht="14.25" hidden="1"/>
    <row r="100" ht="14.25" hidden="1"/>
    <row r="101" ht="14.25" hidden="1"/>
    <row r="102" ht="14.25" hidden="1"/>
    <row r="103" ht="14.25" hidden="1"/>
    <row r="104" ht="14.25" hidden="1"/>
    <row r="105" ht="14.25" hidden="1"/>
    <row r="106" ht="14.25" hidden="1"/>
    <row r="107" ht="14.25" hidden="1"/>
    <row r="108" ht="14.25" hidden="1"/>
    <row r="109" ht="14.25" hidden="1"/>
    <row r="110" ht="14.25" hidden="1"/>
    <row r="111" ht="14.25" hidden="1"/>
    <row r="112" ht="14.25" hidden="1"/>
    <row r="113" ht="14.25" hidden="1"/>
    <row r="114" ht="14.25" hidden="1"/>
    <row r="115" ht="14.25" hidden="1"/>
    <row r="116" ht="14.25" hidden="1"/>
  </sheetData>
  <mergeCells count="29">
    <mergeCell ref="C75:K75"/>
    <mergeCell ref="C63:K63"/>
    <mergeCell ref="C64:K64"/>
    <mergeCell ref="C66:K66"/>
    <mergeCell ref="C67:K67"/>
    <mergeCell ref="C68:K68"/>
    <mergeCell ref="C69:K69"/>
    <mergeCell ref="C70:K70"/>
    <mergeCell ref="C71:K71"/>
    <mergeCell ref="C72:K72"/>
    <mergeCell ref="C73:K73"/>
    <mergeCell ref="C74:K74"/>
    <mergeCell ref="C62:K62"/>
    <mergeCell ref="C51:K51"/>
    <mergeCell ref="C52:K52"/>
    <mergeCell ref="C53:K53"/>
    <mergeCell ref="C54:K54"/>
    <mergeCell ref="C55:K55"/>
    <mergeCell ref="C56:K56"/>
    <mergeCell ref="C57:K57"/>
    <mergeCell ref="C58:K58"/>
    <mergeCell ref="C59:K59"/>
    <mergeCell ref="C60:K60"/>
    <mergeCell ref="C61:K61"/>
    <mergeCell ref="B5:C5"/>
    <mergeCell ref="B38:C38"/>
    <mergeCell ref="B45:K45"/>
    <mergeCell ref="B47:K47"/>
    <mergeCell ref="B49:K49"/>
  </mergeCells>
  <printOptions horizontalCentered="1"/>
  <pageMargins left="0.39370078740157483" right="0.39370078740157483" top="0.78740157480314965" bottom="0.78740157480314965" header="0.31496062992125984" footer="0.31496062992125984"/>
  <pageSetup paperSize="9" scale="34"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AD19D2-709F-4205-B70A-2BA7DF12412E}">
  <sheetPr>
    <pageSetUpPr fitToPage="1"/>
  </sheetPr>
  <dimension ref="A1:AY107"/>
  <sheetViews>
    <sheetView showGridLines="0" tabSelected="1" workbookViewId="0">
      <selection activeCell="L1" sqref="L1:L1048576"/>
    </sheetView>
  </sheetViews>
  <sheetFormatPr defaultColWidth="0" defaultRowHeight="14.25" zeroHeight="1"/>
  <cols>
    <col min="1" max="1" width="0.625" customWidth="1"/>
    <col min="2" max="2" width="8.625" customWidth="1"/>
    <col min="3" max="3" width="49.125" customWidth="1"/>
    <col min="4" max="4" width="0.625" hidden="1" customWidth="1"/>
    <col min="5" max="6" width="8.625" customWidth="1"/>
    <col min="7" max="9" width="10.625" customWidth="1"/>
    <col min="10" max="10" width="10" customWidth="1"/>
    <col min="11" max="15" width="10.625" customWidth="1"/>
    <col min="16" max="16" width="26.125" bestFit="1" customWidth="1"/>
    <col min="17" max="17" width="2.125" customWidth="1"/>
    <col min="18" max="19" width="0" hidden="1" customWidth="1"/>
    <col min="20" max="20" width="1.625" hidden="1" customWidth="1"/>
    <col min="21" max="28" width="4.125" hidden="1" customWidth="1"/>
    <col min="29" max="29" width="1.625" hidden="1" customWidth="1"/>
    <col min="30" max="30" width="8.125" hidden="1" customWidth="1"/>
    <col min="31" max="31" width="1.625" hidden="1" customWidth="1"/>
    <col min="32" max="32" width="12.875" hidden="1" customWidth="1"/>
    <col min="33" max="33" width="0" hidden="1" customWidth="1"/>
    <col min="34" max="34" width="68.625" hidden="1" customWidth="1"/>
    <col min="35" max="35" width="1.5" hidden="1" customWidth="1"/>
    <col min="36" max="51" width="0" hidden="1" customWidth="1"/>
    <col min="52" max="16384" width="8.625" hidden="1"/>
  </cols>
  <sheetData>
    <row r="1" spans="2:17" ht="20.25">
      <c r="B1" s="739" t="s">
        <v>1695</v>
      </c>
      <c r="C1" s="1"/>
      <c r="D1" s="1"/>
      <c r="E1" s="1"/>
      <c r="F1" s="1"/>
      <c r="G1" s="1"/>
      <c r="H1" s="1"/>
      <c r="I1" s="1"/>
      <c r="J1" s="1"/>
      <c r="K1" s="1"/>
      <c r="L1" s="1"/>
      <c r="M1" s="1"/>
      <c r="N1" s="1"/>
      <c r="O1" s="1"/>
      <c r="P1" s="2" t="s">
        <v>1970</v>
      </c>
      <c r="Q1" s="1"/>
    </row>
    <row r="2" spans="2:17" ht="15" thickBot="1">
      <c r="B2" s="4" t="s">
        <v>1696</v>
      </c>
    </row>
    <row r="3" spans="2:17" ht="15" thickBot="1">
      <c r="B3" s="284" t="s">
        <v>83</v>
      </c>
      <c r="C3" s="198" t="s">
        <v>119</v>
      </c>
      <c r="D3" s="199" t="s">
        <v>2</v>
      </c>
      <c r="E3" s="199" t="s">
        <v>361</v>
      </c>
      <c r="F3" s="199" t="s">
        <v>4</v>
      </c>
      <c r="G3" s="201" t="s">
        <v>1697</v>
      </c>
      <c r="H3" s="741" t="s">
        <v>1698</v>
      </c>
      <c r="I3" s="741" t="s">
        <v>1699</v>
      </c>
      <c r="J3" s="202" t="s">
        <v>7</v>
      </c>
      <c r="P3" s="667" t="s">
        <v>8</v>
      </c>
      <c r="Q3" s="3"/>
    </row>
    <row r="4" spans="2:17" ht="15" thickBot="1">
      <c r="B4" s="445"/>
      <c r="P4" s="744"/>
      <c r="Q4" s="745"/>
    </row>
    <row r="5" spans="2:17" ht="15.75" thickBot="1">
      <c r="B5" s="832" t="s">
        <v>15</v>
      </c>
      <c r="C5" s="833" t="s">
        <v>1700</v>
      </c>
      <c r="Q5" s="745"/>
    </row>
    <row r="6" spans="2:17">
      <c r="B6" s="834" t="s">
        <v>1701</v>
      </c>
      <c r="C6" s="809" t="s">
        <v>18</v>
      </c>
      <c r="D6" s="835" t="s">
        <v>1612</v>
      </c>
      <c r="E6" s="836" t="s">
        <v>19</v>
      </c>
      <c r="F6" s="837">
        <v>3</v>
      </c>
      <c r="G6" s="753">
        <v>-0.58899999999999997</v>
      </c>
      <c r="H6" s="754">
        <v>0.55900000000000005</v>
      </c>
      <c r="I6" s="754">
        <v>0.115</v>
      </c>
      <c r="J6" s="838">
        <v>8.5000000000000089E-2</v>
      </c>
      <c r="P6" s="839"/>
      <c r="Q6" s="745"/>
    </row>
    <row r="7" spans="2:17">
      <c r="B7" s="840" t="s">
        <v>1702</v>
      </c>
      <c r="C7" s="769" t="s">
        <v>1614</v>
      </c>
      <c r="D7" s="841" t="s">
        <v>1615</v>
      </c>
      <c r="E7" s="842" t="s">
        <v>19</v>
      </c>
      <c r="F7" s="780">
        <v>3</v>
      </c>
      <c r="G7" s="763">
        <v>-1E-3</v>
      </c>
      <c r="H7" s="764">
        <v>-0.16900000000000001</v>
      </c>
      <c r="I7" s="764">
        <v>-3.5000000000000003E-2</v>
      </c>
      <c r="J7" s="843">
        <v>-0.20500000000000002</v>
      </c>
      <c r="P7" s="844"/>
      <c r="Q7" s="745"/>
    </row>
    <row r="8" spans="2:17">
      <c r="B8" s="840" t="s">
        <v>1703</v>
      </c>
      <c r="C8" s="769" t="s">
        <v>1704</v>
      </c>
      <c r="D8" s="841"/>
      <c r="E8" s="845" t="s">
        <v>19</v>
      </c>
      <c r="F8" s="780">
        <v>3</v>
      </c>
      <c r="G8" s="763">
        <v>0</v>
      </c>
      <c r="H8" s="764">
        <v>0</v>
      </c>
      <c r="I8" s="764">
        <v>0</v>
      </c>
      <c r="J8" s="843">
        <v>0</v>
      </c>
      <c r="P8" s="844"/>
      <c r="Q8" s="745"/>
    </row>
    <row r="9" spans="2:17">
      <c r="B9" s="840" t="s">
        <v>1705</v>
      </c>
      <c r="C9" s="769" t="s">
        <v>25</v>
      </c>
      <c r="D9" s="841"/>
      <c r="E9" s="845" t="s">
        <v>19</v>
      </c>
      <c r="F9" s="780">
        <v>3</v>
      </c>
      <c r="G9" s="763">
        <v>0</v>
      </c>
      <c r="H9" s="764">
        <v>0</v>
      </c>
      <c r="I9" s="764">
        <v>0</v>
      </c>
      <c r="J9" s="843">
        <v>0</v>
      </c>
      <c r="P9" s="844"/>
      <c r="Q9" s="745"/>
    </row>
    <row r="10" spans="2:17">
      <c r="B10" s="840"/>
      <c r="C10" s="774" t="s">
        <v>26</v>
      </c>
      <c r="D10" s="841"/>
      <c r="E10" s="842"/>
      <c r="F10" s="780"/>
      <c r="G10" s="775"/>
      <c r="H10" s="776"/>
      <c r="I10" s="776"/>
      <c r="J10" s="776"/>
      <c r="P10" s="846"/>
      <c r="Q10" s="745"/>
    </row>
    <row r="11" spans="2:17">
      <c r="B11" s="840" t="s">
        <v>1706</v>
      </c>
      <c r="C11" s="54" t="s">
        <v>28</v>
      </c>
      <c r="D11" s="841"/>
      <c r="E11" s="845" t="s">
        <v>19</v>
      </c>
      <c r="F11" s="780">
        <v>3</v>
      </c>
      <c r="G11" s="763">
        <v>0</v>
      </c>
      <c r="H11" s="764">
        <v>0</v>
      </c>
      <c r="I11" s="764">
        <v>0</v>
      </c>
      <c r="J11" s="843">
        <v>0</v>
      </c>
      <c r="P11" s="844"/>
      <c r="Q11" s="745"/>
    </row>
    <row r="12" spans="2:17">
      <c r="B12" s="840" t="s">
        <v>1707</v>
      </c>
      <c r="C12" s="54" t="s">
        <v>30</v>
      </c>
      <c r="D12" s="841"/>
      <c r="E12" s="845" t="s">
        <v>19</v>
      </c>
      <c r="F12" s="780">
        <v>3</v>
      </c>
      <c r="G12" s="763">
        <v>0</v>
      </c>
      <c r="H12" s="764">
        <v>0</v>
      </c>
      <c r="I12" s="764">
        <v>0</v>
      </c>
      <c r="J12" s="843">
        <v>0</v>
      </c>
      <c r="P12" s="847"/>
      <c r="Q12" s="745"/>
    </row>
    <row r="13" spans="2:17">
      <c r="B13" s="840" t="s">
        <v>1708</v>
      </c>
      <c r="C13" s="54" t="s">
        <v>1709</v>
      </c>
      <c r="D13" s="841"/>
      <c r="E13" s="845" t="s">
        <v>19</v>
      </c>
      <c r="F13" s="780">
        <v>3</v>
      </c>
      <c r="G13" s="763">
        <v>5.7000000000000002E-2</v>
      </c>
      <c r="H13" s="764">
        <v>7.8120000000000003</v>
      </c>
      <c r="I13" s="764">
        <v>1.609</v>
      </c>
      <c r="J13" s="843">
        <v>9.4780000000000015</v>
      </c>
      <c r="P13" s="844"/>
      <c r="Q13" s="745"/>
    </row>
    <row r="14" spans="2:17">
      <c r="B14" s="840" t="s">
        <v>1710</v>
      </c>
      <c r="C14" s="54" t="s">
        <v>1711</v>
      </c>
      <c r="D14" s="841"/>
      <c r="E14" s="845" t="s">
        <v>19</v>
      </c>
      <c r="F14" s="780">
        <v>3</v>
      </c>
      <c r="G14" s="763">
        <v>6.0000000000000001E-3</v>
      </c>
      <c r="H14" s="764">
        <v>0.80300000000000005</v>
      </c>
      <c r="I14" s="764">
        <v>0.16600000000000001</v>
      </c>
      <c r="J14" s="843">
        <v>0.97500000000000009</v>
      </c>
      <c r="P14" s="844"/>
      <c r="Q14" s="745"/>
    </row>
    <row r="15" spans="2:17">
      <c r="B15" s="840" t="s">
        <v>1712</v>
      </c>
      <c r="C15" s="782" t="s">
        <v>1631</v>
      </c>
      <c r="D15" s="841"/>
      <c r="E15" s="845" t="s">
        <v>19</v>
      </c>
      <c r="F15" s="780">
        <v>3</v>
      </c>
      <c r="G15" s="783">
        <v>-0.52699999999999991</v>
      </c>
      <c r="H15" s="783">
        <v>9.0050000000000008</v>
      </c>
      <c r="I15" s="783">
        <v>1.855</v>
      </c>
      <c r="J15" s="843">
        <v>10.333000000000002</v>
      </c>
      <c r="L15" s="740"/>
      <c r="M15" s="740"/>
      <c r="P15" s="844"/>
      <c r="Q15" s="745"/>
    </row>
    <row r="16" spans="2:17">
      <c r="B16" s="840" t="s">
        <v>1713</v>
      </c>
      <c r="C16" s="769" t="s">
        <v>34</v>
      </c>
      <c r="D16" s="841" t="s">
        <v>1634</v>
      </c>
      <c r="E16" s="842" t="s">
        <v>19</v>
      </c>
      <c r="F16" s="780">
        <v>3</v>
      </c>
      <c r="G16" s="763">
        <v>0</v>
      </c>
      <c r="H16" s="764">
        <v>0</v>
      </c>
      <c r="I16" s="764">
        <v>0</v>
      </c>
      <c r="J16" s="843">
        <v>0</v>
      </c>
      <c r="L16" s="740"/>
      <c r="M16" s="740"/>
      <c r="P16" s="844"/>
      <c r="Q16" s="745"/>
    </row>
    <row r="17" spans="2:17">
      <c r="B17" s="840" t="s">
        <v>1714</v>
      </c>
      <c r="C17" s="785" t="s">
        <v>1636</v>
      </c>
      <c r="D17" s="848" t="s">
        <v>1637</v>
      </c>
      <c r="E17" s="849" t="s">
        <v>19</v>
      </c>
      <c r="F17" s="850">
        <v>3</v>
      </c>
      <c r="G17" s="783">
        <v>-0.52699999999999991</v>
      </c>
      <c r="H17" s="783">
        <v>9.0050000000000008</v>
      </c>
      <c r="I17" s="783">
        <v>1.855</v>
      </c>
      <c r="J17" s="843">
        <v>10.333000000000002</v>
      </c>
      <c r="L17" s="740"/>
      <c r="M17" s="740"/>
      <c r="P17" s="844"/>
      <c r="Q17" s="745"/>
    </row>
    <row r="18" spans="2:17">
      <c r="B18" s="840" t="s">
        <v>1715</v>
      </c>
      <c r="C18" s="769" t="s">
        <v>1639</v>
      </c>
      <c r="D18" s="841" t="s">
        <v>1640</v>
      </c>
      <c r="E18" s="849" t="s">
        <v>19</v>
      </c>
      <c r="F18" s="850">
        <v>3</v>
      </c>
      <c r="G18" s="790">
        <v>0</v>
      </c>
      <c r="H18" s="764">
        <v>0</v>
      </c>
      <c r="I18" s="791">
        <v>0</v>
      </c>
      <c r="J18" s="843">
        <v>0</v>
      </c>
      <c r="L18" s="740"/>
      <c r="M18" s="740"/>
      <c r="P18" s="847"/>
      <c r="Q18" s="745"/>
    </row>
    <row r="19" spans="2:17" ht="15" thickBot="1">
      <c r="B19" s="851" t="s">
        <v>1716</v>
      </c>
      <c r="C19" s="795" t="s">
        <v>1642</v>
      </c>
      <c r="D19" s="852" t="s">
        <v>1643</v>
      </c>
      <c r="E19" s="853" t="s">
        <v>19</v>
      </c>
      <c r="F19" s="854">
        <v>3</v>
      </c>
      <c r="G19" s="799">
        <v>-0.52699999999999991</v>
      </c>
      <c r="H19" s="799">
        <v>9.0050000000000008</v>
      </c>
      <c r="I19" s="799">
        <v>1.855</v>
      </c>
      <c r="J19" s="855">
        <v>10.333000000000002</v>
      </c>
      <c r="L19" s="740"/>
      <c r="M19" s="740"/>
      <c r="P19" s="856"/>
      <c r="Q19" s="745"/>
    </row>
    <row r="20" spans="2:17" ht="15" thickBot="1">
      <c r="B20" s="857"/>
      <c r="C20" s="176"/>
      <c r="D20" s="176"/>
      <c r="E20" s="176"/>
      <c r="F20" s="176"/>
      <c r="L20" s="740"/>
      <c r="M20" s="740"/>
      <c r="P20" s="744"/>
      <c r="Q20" s="745"/>
    </row>
    <row r="21" spans="2:17" ht="41.25" thickBot="1">
      <c r="B21" s="832" t="s">
        <v>41</v>
      </c>
      <c r="C21" s="858" t="s">
        <v>1717</v>
      </c>
      <c r="D21" s="176"/>
      <c r="E21" s="176"/>
      <c r="F21" s="176"/>
      <c r="G21" s="201" t="s">
        <v>1718</v>
      </c>
      <c r="H21" s="741" t="s">
        <v>1719</v>
      </c>
      <c r="I21" s="741" t="s">
        <v>1720</v>
      </c>
      <c r="J21" s="741" t="s">
        <v>1721</v>
      </c>
      <c r="K21" s="741" t="s">
        <v>1722</v>
      </c>
      <c r="L21" s="742" t="s">
        <v>1723</v>
      </c>
      <c r="M21" s="742" t="s">
        <v>1724</v>
      </c>
      <c r="N21" s="741" t="s">
        <v>1075</v>
      </c>
      <c r="O21" s="202" t="s">
        <v>7</v>
      </c>
      <c r="P21" s="667" t="s">
        <v>8</v>
      </c>
    </row>
    <row r="22" spans="2:17">
      <c r="B22" s="834" t="s">
        <v>1725</v>
      </c>
      <c r="C22" s="809" t="s">
        <v>18</v>
      </c>
      <c r="D22" s="860"/>
      <c r="E22" s="836" t="s">
        <v>19</v>
      </c>
      <c r="F22" s="837">
        <v>3</v>
      </c>
      <c r="G22" s="753">
        <v>-0.112</v>
      </c>
      <c r="H22" s="754">
        <v>-0.503</v>
      </c>
      <c r="I22" s="754">
        <v>-8.7210000000000001</v>
      </c>
      <c r="J22" s="754">
        <v>-15.624000000000001</v>
      </c>
      <c r="K22" s="754">
        <v>-2.9910000000000001</v>
      </c>
      <c r="L22" s="754">
        <v>0</v>
      </c>
      <c r="M22" s="754">
        <v>0</v>
      </c>
      <c r="N22" s="754">
        <v>0</v>
      </c>
      <c r="O22" s="838">
        <v>-27.951000000000001</v>
      </c>
      <c r="P22" s="839"/>
    </row>
    <row r="23" spans="2:17">
      <c r="B23" s="840" t="s">
        <v>1726</v>
      </c>
      <c r="C23" s="769" t="s">
        <v>21</v>
      </c>
      <c r="D23" s="861"/>
      <c r="E23" s="842" t="s">
        <v>19</v>
      </c>
      <c r="F23" s="780">
        <v>3</v>
      </c>
      <c r="G23" s="763">
        <v>-3.3000000000000002E-2</v>
      </c>
      <c r="H23" s="764">
        <v>-0.14799999999999999</v>
      </c>
      <c r="I23" s="764">
        <v>-2.5680000000000001</v>
      </c>
      <c r="J23" s="764">
        <v>-4.6020000000000003</v>
      </c>
      <c r="K23" s="764">
        <v>-0.88100000000000001</v>
      </c>
      <c r="L23" s="764">
        <v>0</v>
      </c>
      <c r="M23" s="764">
        <v>0</v>
      </c>
      <c r="N23" s="764">
        <v>0</v>
      </c>
      <c r="O23" s="843">
        <v>-8.2320000000000011</v>
      </c>
      <c r="P23" s="844"/>
    </row>
    <row r="24" spans="2:17">
      <c r="B24" s="840" t="s">
        <v>1727</v>
      </c>
      <c r="C24" s="769" t="s">
        <v>1704</v>
      </c>
      <c r="D24" s="841"/>
      <c r="E24" s="845" t="s">
        <v>19</v>
      </c>
      <c r="F24" s="780">
        <v>3</v>
      </c>
      <c r="G24" s="763">
        <v>0</v>
      </c>
      <c r="H24" s="764">
        <v>0</v>
      </c>
      <c r="I24" s="764">
        <v>-6.0000000000000001E-3</v>
      </c>
      <c r="J24" s="764">
        <v>-1.0999999999999999E-2</v>
      </c>
      <c r="K24" s="764">
        <v>-2E-3</v>
      </c>
      <c r="L24" s="764">
        <v>0</v>
      </c>
      <c r="M24" s="764">
        <v>0</v>
      </c>
      <c r="N24" s="764">
        <v>0</v>
      </c>
      <c r="O24" s="843">
        <v>-1.9000000000000003E-2</v>
      </c>
      <c r="P24" s="844"/>
    </row>
    <row r="25" spans="2:17">
      <c r="B25" s="840" t="s">
        <v>1728</v>
      </c>
      <c r="C25" s="769" t="s">
        <v>25</v>
      </c>
      <c r="D25" s="841"/>
      <c r="E25" s="845" t="s">
        <v>19</v>
      </c>
      <c r="F25" s="780">
        <v>3</v>
      </c>
      <c r="G25" s="763">
        <v>0</v>
      </c>
      <c r="H25" s="764">
        <v>0</v>
      </c>
      <c r="I25" s="764">
        <v>0</v>
      </c>
      <c r="J25" s="764">
        <v>0</v>
      </c>
      <c r="K25" s="764">
        <v>0</v>
      </c>
      <c r="L25" s="764">
        <v>0</v>
      </c>
      <c r="M25" s="764">
        <v>0</v>
      </c>
      <c r="N25" s="764">
        <v>0</v>
      </c>
      <c r="O25" s="843">
        <v>0</v>
      </c>
      <c r="P25" s="844"/>
    </row>
    <row r="26" spans="2:17">
      <c r="B26" s="840"/>
      <c r="C26" s="774" t="s">
        <v>26</v>
      </c>
      <c r="D26" s="841"/>
      <c r="E26" s="842"/>
      <c r="F26" s="780"/>
      <c r="G26" s="775"/>
      <c r="H26" s="776"/>
      <c r="I26" s="776"/>
      <c r="J26" s="776"/>
      <c r="K26" s="776"/>
      <c r="L26" s="776"/>
      <c r="M26" s="776"/>
      <c r="N26" s="776"/>
      <c r="O26" s="862"/>
      <c r="P26" s="846"/>
    </row>
    <row r="27" spans="2:17">
      <c r="B27" s="840" t="s">
        <v>1729</v>
      </c>
      <c r="C27" s="54" t="s">
        <v>28</v>
      </c>
      <c r="D27" s="841"/>
      <c r="E27" s="845" t="s">
        <v>19</v>
      </c>
      <c r="F27" s="780">
        <v>3</v>
      </c>
      <c r="G27" s="763">
        <v>0</v>
      </c>
      <c r="H27" s="764">
        <v>0</v>
      </c>
      <c r="I27" s="764">
        <v>0</v>
      </c>
      <c r="J27" s="764">
        <v>0</v>
      </c>
      <c r="K27" s="764">
        <v>0</v>
      </c>
      <c r="L27" s="764">
        <v>0</v>
      </c>
      <c r="M27" s="764">
        <v>0</v>
      </c>
      <c r="N27" s="764">
        <v>0</v>
      </c>
      <c r="O27" s="843">
        <v>0</v>
      </c>
      <c r="P27" s="844"/>
    </row>
    <row r="28" spans="2:17">
      <c r="B28" s="840" t="s">
        <v>1730</v>
      </c>
      <c r="C28" s="54" t="s">
        <v>30</v>
      </c>
      <c r="D28" s="841"/>
      <c r="E28" s="845" t="s">
        <v>19</v>
      </c>
      <c r="F28" s="780">
        <v>3</v>
      </c>
      <c r="G28" s="763">
        <v>0</v>
      </c>
      <c r="H28" s="764">
        <v>0</v>
      </c>
      <c r="I28" s="764">
        <v>0</v>
      </c>
      <c r="J28" s="764">
        <v>0</v>
      </c>
      <c r="K28" s="764">
        <v>0</v>
      </c>
      <c r="L28" s="764">
        <v>0</v>
      </c>
      <c r="M28" s="764">
        <v>0</v>
      </c>
      <c r="N28" s="764">
        <v>0</v>
      </c>
      <c r="O28" s="843">
        <v>0</v>
      </c>
      <c r="P28" s="844"/>
    </row>
    <row r="29" spans="2:17">
      <c r="B29" s="840" t="s">
        <v>1731</v>
      </c>
      <c r="C29" s="769" t="s">
        <v>1732</v>
      </c>
      <c r="D29" s="861"/>
      <c r="E29" s="842" t="s">
        <v>19</v>
      </c>
      <c r="F29" s="780">
        <v>3</v>
      </c>
      <c r="G29" s="763">
        <v>2.8000000000000001E-2</v>
      </c>
      <c r="H29" s="764">
        <v>0.128</v>
      </c>
      <c r="I29" s="764">
        <v>2.2200000000000002</v>
      </c>
      <c r="J29" s="764">
        <v>3.9769999999999999</v>
      </c>
      <c r="K29" s="764">
        <v>0.76100000000000001</v>
      </c>
      <c r="L29" s="764">
        <v>0</v>
      </c>
      <c r="M29" s="764">
        <v>0</v>
      </c>
      <c r="N29" s="764">
        <v>0</v>
      </c>
      <c r="O29" s="843">
        <v>7.1139999999999999</v>
      </c>
      <c r="P29" s="844"/>
    </row>
    <row r="30" spans="2:17">
      <c r="B30" s="840" t="s">
        <v>1733</v>
      </c>
      <c r="C30" s="769" t="s">
        <v>1734</v>
      </c>
      <c r="D30" s="861"/>
      <c r="E30" s="845" t="s">
        <v>19</v>
      </c>
      <c r="F30" s="780">
        <v>3</v>
      </c>
      <c r="G30" s="763">
        <v>0.17299999999999999</v>
      </c>
      <c r="H30" s="764">
        <v>0.78</v>
      </c>
      <c r="I30" s="764">
        <v>13.522</v>
      </c>
      <c r="J30" s="764">
        <v>24.227</v>
      </c>
      <c r="K30" s="764">
        <v>4.6369999999999996</v>
      </c>
      <c r="L30" s="764">
        <v>0</v>
      </c>
      <c r="M30" s="764">
        <v>0</v>
      </c>
      <c r="N30" s="764">
        <v>0</v>
      </c>
      <c r="O30" s="843">
        <v>43.338999999999999</v>
      </c>
      <c r="P30" s="844"/>
    </row>
    <row r="31" spans="2:17">
      <c r="B31" s="840" t="s">
        <v>1735</v>
      </c>
      <c r="C31" s="782" t="s">
        <v>1631</v>
      </c>
      <c r="D31" s="841"/>
      <c r="E31" s="845" t="s">
        <v>19</v>
      </c>
      <c r="F31" s="780">
        <v>3</v>
      </c>
      <c r="G31" s="783">
        <v>5.5999999999999966E-2</v>
      </c>
      <c r="H31" s="783">
        <v>0.25700000000000001</v>
      </c>
      <c r="I31" s="783">
        <v>4.447000000000001</v>
      </c>
      <c r="J31" s="783">
        <v>7.9670000000000023</v>
      </c>
      <c r="K31" s="783">
        <v>1.524</v>
      </c>
      <c r="L31" s="783">
        <v>0</v>
      </c>
      <c r="M31" s="783">
        <v>0</v>
      </c>
      <c r="N31" s="783">
        <v>0</v>
      </c>
      <c r="O31" s="843">
        <v>14.251000000000005</v>
      </c>
      <c r="P31" s="844"/>
      <c r="Q31" s="745"/>
    </row>
    <row r="32" spans="2:17">
      <c r="B32" s="840" t="s">
        <v>1736</v>
      </c>
      <c r="C32" s="769" t="s">
        <v>34</v>
      </c>
      <c r="D32" s="861"/>
      <c r="E32" s="842" t="s">
        <v>19</v>
      </c>
      <c r="F32" s="780">
        <v>3</v>
      </c>
      <c r="G32" s="763">
        <v>5.1999999999999998E-2</v>
      </c>
      <c r="H32" s="764">
        <v>0.23400000000000001</v>
      </c>
      <c r="I32" s="764">
        <v>4.0519999999999996</v>
      </c>
      <c r="J32" s="764">
        <v>7.26</v>
      </c>
      <c r="K32" s="764">
        <v>1.39</v>
      </c>
      <c r="L32" s="764">
        <v>0</v>
      </c>
      <c r="M32" s="764">
        <v>0</v>
      </c>
      <c r="N32" s="764">
        <v>0</v>
      </c>
      <c r="O32" s="843">
        <v>12.988</v>
      </c>
      <c r="P32" s="844"/>
    </row>
    <row r="33" spans="2:16">
      <c r="B33" s="840" t="s">
        <v>1737</v>
      </c>
      <c r="C33" s="785" t="s">
        <v>1636</v>
      </c>
      <c r="D33" s="863"/>
      <c r="E33" s="849" t="s">
        <v>19</v>
      </c>
      <c r="F33" s="850">
        <v>3</v>
      </c>
      <c r="G33" s="783">
        <v>0.10799999999999996</v>
      </c>
      <c r="H33" s="783">
        <v>0.49099999999999999</v>
      </c>
      <c r="I33" s="783">
        <v>8.4990000000000006</v>
      </c>
      <c r="J33" s="783">
        <v>15.227000000000002</v>
      </c>
      <c r="K33" s="783">
        <v>2.9139999999999997</v>
      </c>
      <c r="L33" s="783">
        <v>0</v>
      </c>
      <c r="M33" s="783">
        <v>0</v>
      </c>
      <c r="N33" s="783">
        <v>0</v>
      </c>
      <c r="O33" s="843">
        <v>27.239000000000004</v>
      </c>
      <c r="P33" s="844"/>
    </row>
    <row r="34" spans="2:16">
      <c r="B34" s="840" t="s">
        <v>1738</v>
      </c>
      <c r="C34" s="769" t="s">
        <v>1639</v>
      </c>
      <c r="D34" s="861"/>
      <c r="E34" s="849" t="s">
        <v>19</v>
      </c>
      <c r="F34" s="850">
        <v>3</v>
      </c>
      <c r="G34" s="763">
        <v>0.19700000000000001</v>
      </c>
      <c r="H34" s="764">
        <v>0.88700000000000001</v>
      </c>
      <c r="I34" s="764">
        <v>15.377000000000001</v>
      </c>
      <c r="J34" s="764">
        <v>27.55</v>
      </c>
      <c r="K34" s="764">
        <v>5.2729999999999997</v>
      </c>
      <c r="L34" s="764">
        <v>0</v>
      </c>
      <c r="M34" s="764">
        <v>0</v>
      </c>
      <c r="N34" s="764">
        <v>0</v>
      </c>
      <c r="O34" s="843">
        <v>49.284000000000006</v>
      </c>
      <c r="P34" s="847"/>
    </row>
    <row r="35" spans="2:16" ht="15" thickBot="1">
      <c r="B35" s="851" t="s">
        <v>1739</v>
      </c>
      <c r="C35" s="795" t="s">
        <v>1642</v>
      </c>
      <c r="D35" s="864"/>
      <c r="E35" s="853" t="s">
        <v>19</v>
      </c>
      <c r="F35" s="854">
        <v>3</v>
      </c>
      <c r="G35" s="799">
        <v>0.30499999999999994</v>
      </c>
      <c r="H35" s="799">
        <v>1.3780000000000001</v>
      </c>
      <c r="I35" s="799">
        <v>23.876000000000001</v>
      </c>
      <c r="J35" s="799">
        <v>42.777000000000001</v>
      </c>
      <c r="K35" s="799">
        <v>8.1869999999999994</v>
      </c>
      <c r="L35" s="799">
        <v>0</v>
      </c>
      <c r="M35" s="799">
        <v>0</v>
      </c>
      <c r="N35" s="799">
        <v>0</v>
      </c>
      <c r="O35" s="855">
        <v>76.522999999999996</v>
      </c>
      <c r="P35" s="856"/>
    </row>
    <row r="36" spans="2:16" ht="22.5" customHeight="1" thickBot="1">
      <c r="B36" s="857"/>
      <c r="C36" s="176"/>
      <c r="D36" s="176"/>
      <c r="E36" s="176"/>
      <c r="F36" s="176"/>
      <c r="O36" s="83"/>
    </row>
    <row r="37" spans="2:16" ht="41.25" thickBot="1">
      <c r="B37" s="209" t="s">
        <v>62</v>
      </c>
      <c r="C37" s="859" t="s">
        <v>1740</v>
      </c>
      <c r="D37" s="176"/>
      <c r="E37" s="176"/>
      <c r="F37" s="176"/>
      <c r="G37" s="201" t="s">
        <v>1741</v>
      </c>
      <c r="H37" s="741" t="s">
        <v>1742</v>
      </c>
      <c r="I37" s="741" t="s">
        <v>1743</v>
      </c>
      <c r="J37" s="741" t="s">
        <v>1744</v>
      </c>
      <c r="K37" s="741" t="s">
        <v>1075</v>
      </c>
      <c r="L37" s="865" t="s">
        <v>7</v>
      </c>
      <c r="O37" s="83"/>
    </row>
    <row r="38" spans="2:16">
      <c r="B38" s="834" t="s">
        <v>1745</v>
      </c>
      <c r="C38" s="809" t="s">
        <v>18</v>
      </c>
      <c r="D38" s="860"/>
      <c r="E38" s="836" t="s">
        <v>19</v>
      </c>
      <c r="F38" s="837">
        <v>3</v>
      </c>
      <c r="G38" s="753">
        <v>0</v>
      </c>
      <c r="H38" s="754">
        <v>0</v>
      </c>
      <c r="I38" s="754">
        <v>0</v>
      </c>
      <c r="J38" s="754">
        <v>-2.1000000000000001E-2</v>
      </c>
      <c r="K38" s="754">
        <v>0</v>
      </c>
      <c r="L38" s="838">
        <v>-2.1000000000000001E-2</v>
      </c>
      <c r="O38" s="83"/>
      <c r="P38" s="839"/>
    </row>
    <row r="39" spans="2:16">
      <c r="B39" s="840" t="s">
        <v>1746</v>
      </c>
      <c r="C39" s="769" t="s">
        <v>21</v>
      </c>
      <c r="D39" s="861"/>
      <c r="E39" s="842" t="s">
        <v>19</v>
      </c>
      <c r="F39" s="780">
        <v>3</v>
      </c>
      <c r="G39" s="763">
        <v>0</v>
      </c>
      <c r="H39" s="764">
        <v>0</v>
      </c>
      <c r="I39" s="764">
        <v>0</v>
      </c>
      <c r="J39" s="764">
        <v>-0.92600000000000005</v>
      </c>
      <c r="K39" s="764">
        <v>0</v>
      </c>
      <c r="L39" s="843">
        <v>-0.92600000000000005</v>
      </c>
      <c r="O39" s="83"/>
      <c r="P39" s="844"/>
    </row>
    <row r="40" spans="2:16">
      <c r="B40" s="840" t="s">
        <v>1747</v>
      </c>
      <c r="C40" s="769" t="s">
        <v>1704</v>
      </c>
      <c r="D40" s="841"/>
      <c r="E40" s="845" t="s">
        <v>19</v>
      </c>
      <c r="F40" s="780">
        <v>3</v>
      </c>
      <c r="G40" s="763">
        <v>0</v>
      </c>
      <c r="H40" s="764">
        <v>0</v>
      </c>
      <c r="I40" s="764">
        <v>0</v>
      </c>
      <c r="J40" s="764">
        <v>-2E-3</v>
      </c>
      <c r="K40" s="764">
        <v>0</v>
      </c>
      <c r="L40" s="843">
        <v>-2E-3</v>
      </c>
      <c r="O40" s="83"/>
      <c r="P40" s="844"/>
    </row>
    <row r="41" spans="2:16">
      <c r="B41" s="840" t="s">
        <v>1748</v>
      </c>
      <c r="C41" s="769" t="s">
        <v>25</v>
      </c>
      <c r="D41" s="841"/>
      <c r="E41" s="845" t="s">
        <v>19</v>
      </c>
      <c r="F41" s="780">
        <v>3</v>
      </c>
      <c r="G41" s="763">
        <v>0</v>
      </c>
      <c r="H41" s="764">
        <v>0</v>
      </c>
      <c r="I41" s="764">
        <v>0</v>
      </c>
      <c r="J41" s="764">
        <v>0</v>
      </c>
      <c r="K41" s="764">
        <v>0</v>
      </c>
      <c r="L41" s="843">
        <v>0</v>
      </c>
      <c r="O41" s="83"/>
      <c r="P41" s="844"/>
    </row>
    <row r="42" spans="2:16">
      <c r="B42" s="840"/>
      <c r="C42" s="774" t="s">
        <v>26</v>
      </c>
      <c r="D42" s="841"/>
      <c r="E42" s="842"/>
      <c r="F42" s="780"/>
      <c r="G42" s="775"/>
      <c r="H42" s="776"/>
      <c r="I42" s="776"/>
      <c r="J42" s="776"/>
      <c r="K42" s="776"/>
      <c r="L42" s="862"/>
      <c r="O42" s="83"/>
      <c r="P42" s="846"/>
    </row>
    <row r="43" spans="2:16">
      <c r="B43" s="840" t="s">
        <v>1749</v>
      </c>
      <c r="C43" s="54" t="s">
        <v>28</v>
      </c>
      <c r="D43" s="841"/>
      <c r="E43" s="845" t="s">
        <v>19</v>
      </c>
      <c r="F43" s="780">
        <v>3</v>
      </c>
      <c r="G43" s="763">
        <v>0</v>
      </c>
      <c r="H43" s="764">
        <v>0</v>
      </c>
      <c r="I43" s="764">
        <v>0</v>
      </c>
      <c r="J43" s="764">
        <v>0</v>
      </c>
      <c r="K43" s="764">
        <v>0</v>
      </c>
      <c r="L43" s="843">
        <v>0</v>
      </c>
      <c r="O43" s="83"/>
      <c r="P43" s="844"/>
    </row>
    <row r="44" spans="2:16">
      <c r="B44" s="840" t="s">
        <v>1750</v>
      </c>
      <c r="C44" s="54" t="s">
        <v>30</v>
      </c>
      <c r="D44" s="841"/>
      <c r="E44" s="845" t="s">
        <v>19</v>
      </c>
      <c r="F44" s="780">
        <v>3</v>
      </c>
      <c r="G44" s="763">
        <v>0</v>
      </c>
      <c r="H44" s="764">
        <v>0</v>
      </c>
      <c r="I44" s="764">
        <v>0</v>
      </c>
      <c r="J44" s="764">
        <v>0</v>
      </c>
      <c r="K44" s="764">
        <v>0</v>
      </c>
      <c r="L44" s="843">
        <v>0</v>
      </c>
      <c r="O44" s="83"/>
      <c r="P44" s="844"/>
    </row>
    <row r="45" spans="2:16">
      <c r="B45" s="840" t="s">
        <v>1751</v>
      </c>
      <c r="C45" s="769" t="s">
        <v>1732</v>
      </c>
      <c r="D45" s="861"/>
      <c r="E45" s="842" t="s">
        <v>19</v>
      </c>
      <c r="F45" s="780">
        <v>3</v>
      </c>
      <c r="G45" s="763">
        <v>0.17399999999999999</v>
      </c>
      <c r="H45" s="764">
        <v>0</v>
      </c>
      <c r="I45" s="764">
        <v>0.158</v>
      </c>
      <c r="J45" s="764">
        <v>17.417000000000002</v>
      </c>
      <c r="K45" s="764">
        <v>0.57799999999999996</v>
      </c>
      <c r="L45" s="843">
        <v>18.327000000000002</v>
      </c>
      <c r="O45" s="83"/>
      <c r="P45" s="844"/>
    </row>
    <row r="46" spans="2:16">
      <c r="B46" s="840" t="s">
        <v>1752</v>
      </c>
      <c r="C46" s="769" t="s">
        <v>1734</v>
      </c>
      <c r="D46" s="861"/>
      <c r="E46" s="845" t="s">
        <v>19</v>
      </c>
      <c r="F46" s="780">
        <v>3</v>
      </c>
      <c r="G46" s="763">
        <v>0</v>
      </c>
      <c r="H46" s="764">
        <v>0</v>
      </c>
      <c r="I46" s="764">
        <v>1.2E-2</v>
      </c>
      <c r="J46" s="764">
        <v>1.28</v>
      </c>
      <c r="K46" s="764">
        <v>0</v>
      </c>
      <c r="L46" s="843">
        <v>1.292</v>
      </c>
      <c r="O46" s="83"/>
      <c r="P46" s="844"/>
    </row>
    <row r="47" spans="2:16">
      <c r="B47" s="840" t="s">
        <v>1753</v>
      </c>
      <c r="C47" s="782" t="s">
        <v>1631</v>
      </c>
      <c r="D47" s="861"/>
      <c r="E47" s="845" t="s">
        <v>19</v>
      </c>
      <c r="F47" s="780">
        <v>3</v>
      </c>
      <c r="G47" s="783">
        <v>0.17399999999999999</v>
      </c>
      <c r="H47" s="783">
        <v>0</v>
      </c>
      <c r="I47" s="783">
        <v>0.17</v>
      </c>
      <c r="J47" s="783">
        <v>17.748000000000001</v>
      </c>
      <c r="K47" s="783">
        <v>0.57799999999999996</v>
      </c>
      <c r="L47" s="843">
        <v>18.670000000000002</v>
      </c>
      <c r="O47" s="83"/>
      <c r="P47" s="844"/>
    </row>
    <row r="48" spans="2:16">
      <c r="B48" s="840" t="s">
        <v>1754</v>
      </c>
      <c r="C48" s="769" t="s">
        <v>34</v>
      </c>
      <c r="D48" s="861"/>
      <c r="E48" s="842" t="s">
        <v>19</v>
      </c>
      <c r="F48" s="780">
        <v>3</v>
      </c>
      <c r="G48" s="763">
        <v>0</v>
      </c>
      <c r="H48" s="764">
        <v>0</v>
      </c>
      <c r="I48" s="764">
        <v>0.01</v>
      </c>
      <c r="J48" s="764">
        <v>1.1389999999999998</v>
      </c>
      <c r="K48" s="764">
        <v>0</v>
      </c>
      <c r="L48" s="843">
        <v>1.1489999999999998</v>
      </c>
      <c r="O48" s="83"/>
      <c r="P48" s="844"/>
    </row>
    <row r="49" spans="1:16">
      <c r="B49" s="840" t="s">
        <v>1755</v>
      </c>
      <c r="C49" s="785" t="s">
        <v>1636</v>
      </c>
      <c r="D49" s="863"/>
      <c r="E49" s="849" t="s">
        <v>19</v>
      </c>
      <c r="F49" s="850">
        <v>3</v>
      </c>
      <c r="G49" s="783">
        <v>0.17399999999999999</v>
      </c>
      <c r="H49" s="783">
        <v>0</v>
      </c>
      <c r="I49" s="783">
        <v>0.18000000000000002</v>
      </c>
      <c r="J49" s="783">
        <v>18.887</v>
      </c>
      <c r="K49" s="783">
        <v>0.57799999999999996</v>
      </c>
      <c r="L49" s="843">
        <v>19.818999999999999</v>
      </c>
      <c r="O49" s="83"/>
      <c r="P49" s="844"/>
    </row>
    <row r="50" spans="1:16">
      <c r="B50" s="840" t="s">
        <v>1756</v>
      </c>
      <c r="C50" s="769" t="s">
        <v>1639</v>
      </c>
      <c r="D50" s="861"/>
      <c r="E50" s="849" t="s">
        <v>19</v>
      </c>
      <c r="F50" s="850">
        <v>3</v>
      </c>
      <c r="G50" s="763">
        <v>0</v>
      </c>
      <c r="H50" s="764">
        <v>0</v>
      </c>
      <c r="I50" s="764">
        <v>0</v>
      </c>
      <c r="J50" s="764">
        <v>0</v>
      </c>
      <c r="K50" s="764">
        <v>0</v>
      </c>
      <c r="L50" s="843">
        <v>0</v>
      </c>
      <c r="O50" s="83"/>
      <c r="P50" s="847"/>
    </row>
    <row r="51" spans="1:16" ht="15" thickBot="1">
      <c r="B51" s="851" t="s">
        <v>1757</v>
      </c>
      <c r="C51" s="795" t="s">
        <v>1642</v>
      </c>
      <c r="D51" s="864"/>
      <c r="E51" s="853" t="s">
        <v>19</v>
      </c>
      <c r="F51" s="854">
        <v>3</v>
      </c>
      <c r="G51" s="799">
        <v>0.17399999999999999</v>
      </c>
      <c r="H51" s="799">
        <v>0</v>
      </c>
      <c r="I51" s="799">
        <v>0.18000000000000002</v>
      </c>
      <c r="J51" s="799">
        <v>18.887</v>
      </c>
      <c r="K51" s="799">
        <v>0.57799999999999996</v>
      </c>
      <c r="L51" s="855">
        <v>19.818999999999999</v>
      </c>
      <c r="O51" s="83"/>
      <c r="P51" s="856"/>
    </row>
    <row r="52" spans="1:16">
      <c r="B52" s="176"/>
      <c r="C52" s="176"/>
      <c r="D52" s="176"/>
      <c r="E52" s="176"/>
      <c r="F52" s="176"/>
      <c r="O52" s="83"/>
    </row>
    <row r="53" spans="1:16" ht="20.25">
      <c r="B53" s="739" t="s">
        <v>1758</v>
      </c>
      <c r="C53" s="866"/>
      <c r="D53" s="866"/>
      <c r="E53" s="866"/>
      <c r="F53" s="866"/>
      <c r="G53" s="1"/>
      <c r="H53" s="1"/>
      <c r="I53" s="1"/>
      <c r="J53" s="1"/>
    </row>
    <row r="54" spans="1:16" ht="15" thickBot="1">
      <c r="B54" s="782"/>
      <c r="C54" s="176"/>
      <c r="D54" s="176"/>
      <c r="E54" s="176"/>
      <c r="F54" s="176"/>
    </row>
    <row r="55" spans="1:16" ht="41.25" thickBot="1">
      <c r="B55" s="284" t="s">
        <v>83</v>
      </c>
      <c r="C55" s="199" t="s">
        <v>119</v>
      </c>
      <c r="D55" s="199" t="s">
        <v>1644</v>
      </c>
      <c r="E55" s="199" t="s">
        <v>361</v>
      </c>
      <c r="F55" s="199" t="s">
        <v>4</v>
      </c>
      <c r="G55" s="661" t="s">
        <v>1759</v>
      </c>
      <c r="H55" s="662" t="s">
        <v>1760</v>
      </c>
      <c r="I55" s="664" t="s">
        <v>118</v>
      </c>
      <c r="J55" s="202" t="s">
        <v>7</v>
      </c>
    </row>
    <row r="56" spans="1:16" ht="15" thickBot="1">
      <c r="B56" s="857"/>
      <c r="C56" s="176"/>
      <c r="D56" s="176"/>
      <c r="E56" s="176"/>
      <c r="F56" s="176"/>
    </row>
    <row r="57" spans="1:16" ht="15" thickBot="1">
      <c r="B57" s="209" t="s">
        <v>70</v>
      </c>
      <c r="C57" s="859" t="s">
        <v>1610</v>
      </c>
      <c r="D57" s="176"/>
      <c r="E57" s="176"/>
      <c r="F57" s="176"/>
    </row>
    <row r="58" spans="1:16">
      <c r="B58" s="840" t="s">
        <v>1761</v>
      </c>
      <c r="C58" s="769" t="s">
        <v>1648</v>
      </c>
      <c r="D58" s="861"/>
      <c r="E58" s="836" t="s">
        <v>19</v>
      </c>
      <c r="F58" s="837">
        <v>3</v>
      </c>
      <c r="G58" s="753">
        <v>20.946000000000002</v>
      </c>
      <c r="H58" s="754">
        <v>31.510999999999999</v>
      </c>
      <c r="I58" s="754">
        <v>16.094000000000001</v>
      </c>
      <c r="J58" s="811">
        <v>68.551000000000002</v>
      </c>
      <c r="P58" s="839"/>
    </row>
    <row r="59" spans="1:16">
      <c r="B59" s="840" t="s">
        <v>1762</v>
      </c>
      <c r="C59" s="769" t="s">
        <v>1651</v>
      </c>
      <c r="D59" s="861"/>
      <c r="E59" s="842" t="s">
        <v>19</v>
      </c>
      <c r="F59" s="780">
        <v>3</v>
      </c>
      <c r="G59" s="763">
        <v>16.018000000000001</v>
      </c>
      <c r="H59" s="764">
        <v>18.739999999999998</v>
      </c>
      <c r="I59" s="764">
        <v>14.34</v>
      </c>
      <c r="J59" s="371">
        <v>49.097999999999999</v>
      </c>
      <c r="P59" s="844"/>
    </row>
    <row r="60" spans="1:16">
      <c r="B60" s="840" t="s">
        <v>1763</v>
      </c>
      <c r="C60" s="769" t="s">
        <v>1764</v>
      </c>
      <c r="D60" s="861"/>
      <c r="E60" s="842" t="s">
        <v>834</v>
      </c>
      <c r="F60" s="780">
        <v>0</v>
      </c>
      <c r="G60" s="812">
        <v>549.16</v>
      </c>
      <c r="H60" s="813">
        <v>702.51</v>
      </c>
      <c r="I60" s="813">
        <v>402.88600000000002</v>
      </c>
      <c r="J60" s="867">
        <v>1654.556</v>
      </c>
      <c r="P60" s="844"/>
    </row>
    <row r="61" spans="1:16">
      <c r="B61" s="840" t="s">
        <v>1765</v>
      </c>
      <c r="C61" s="769" t="s">
        <v>1766</v>
      </c>
      <c r="D61" s="861"/>
      <c r="E61" s="842" t="s">
        <v>834</v>
      </c>
      <c r="F61" s="780">
        <v>0</v>
      </c>
      <c r="G61" s="812">
        <v>373.38400000000001</v>
      </c>
      <c r="H61" s="813">
        <v>310.42700000000002</v>
      </c>
      <c r="I61" s="813">
        <v>205.29599999999999</v>
      </c>
      <c r="J61" s="867">
        <v>889.10699999999997</v>
      </c>
      <c r="P61" s="844"/>
    </row>
    <row r="62" spans="1:16" ht="15" thickBot="1">
      <c r="B62" s="840" t="s">
        <v>1767</v>
      </c>
      <c r="C62" s="769" t="s">
        <v>1768</v>
      </c>
      <c r="D62" s="861"/>
      <c r="E62" s="845" t="s">
        <v>19</v>
      </c>
      <c r="F62" s="780">
        <v>3</v>
      </c>
      <c r="G62" s="790">
        <v>1.8240000000000001</v>
      </c>
      <c r="H62" s="764">
        <v>0</v>
      </c>
      <c r="I62" s="791">
        <v>0</v>
      </c>
      <c r="J62" s="371">
        <v>1.8240000000000001</v>
      </c>
      <c r="P62" s="856"/>
    </row>
    <row r="63" spans="1:16" ht="15" thickBot="1">
      <c r="B63" s="851" t="s">
        <v>1769</v>
      </c>
      <c r="C63" s="795" t="s">
        <v>1770</v>
      </c>
      <c r="D63" s="864"/>
      <c r="E63" s="853" t="s">
        <v>19</v>
      </c>
      <c r="F63" s="854">
        <v>3</v>
      </c>
      <c r="G63" s="814">
        <v>0</v>
      </c>
      <c r="H63" s="815">
        <v>0</v>
      </c>
      <c r="I63" s="815">
        <v>6.8000000000000005E-2</v>
      </c>
      <c r="J63" s="816">
        <v>6.8000000000000005E-2</v>
      </c>
    </row>
    <row r="64" spans="1:16" ht="15" thickBot="1">
      <c r="A64" s="740"/>
      <c r="B64" s="868"/>
      <c r="C64" s="806"/>
      <c r="D64" s="806"/>
      <c r="E64" s="806"/>
      <c r="F64" s="806"/>
      <c r="G64" s="817"/>
      <c r="H64" s="817"/>
      <c r="I64" s="817"/>
      <c r="J64" s="740"/>
    </row>
    <row r="65" spans="1:17" ht="15" thickBot="1">
      <c r="B65" s="209" t="s">
        <v>75</v>
      </c>
      <c r="C65" s="869" t="s">
        <v>492</v>
      </c>
      <c r="D65" s="176"/>
      <c r="E65" s="176"/>
      <c r="F65" s="176"/>
      <c r="G65" s="83"/>
      <c r="H65" s="83"/>
      <c r="I65" s="83"/>
    </row>
    <row r="66" spans="1:17">
      <c r="B66" s="840" t="s">
        <v>1771</v>
      </c>
      <c r="C66" s="809" t="s">
        <v>1663</v>
      </c>
      <c r="D66" s="860"/>
      <c r="E66" s="870" t="s">
        <v>19</v>
      </c>
      <c r="F66" s="837">
        <v>3</v>
      </c>
      <c r="G66" s="819">
        <v>0.79799999999999993</v>
      </c>
      <c r="H66" s="754">
        <v>0</v>
      </c>
      <c r="I66" s="871">
        <v>0</v>
      </c>
      <c r="J66" s="811">
        <v>0.79799999999999993</v>
      </c>
      <c r="P66" s="872"/>
    </row>
    <row r="67" spans="1:17">
      <c r="B67" s="840" t="s">
        <v>1772</v>
      </c>
      <c r="C67" s="769" t="s">
        <v>1773</v>
      </c>
      <c r="D67" s="861"/>
      <c r="E67" s="845" t="s">
        <v>19</v>
      </c>
      <c r="F67" s="780">
        <v>3</v>
      </c>
      <c r="G67" s="790">
        <v>0.71899999999999997</v>
      </c>
      <c r="H67" s="764">
        <v>3.8979999999999997</v>
      </c>
      <c r="I67" s="791">
        <v>0</v>
      </c>
      <c r="J67" s="371">
        <v>4.617</v>
      </c>
      <c r="P67" s="844"/>
    </row>
    <row r="68" spans="1:17" ht="15" thickBot="1">
      <c r="B68" s="851" t="s">
        <v>1774</v>
      </c>
      <c r="C68" s="795" t="s">
        <v>1671</v>
      </c>
      <c r="D68" s="864"/>
      <c r="E68" s="853" t="s">
        <v>19</v>
      </c>
      <c r="F68" s="854">
        <v>3</v>
      </c>
      <c r="G68" s="814">
        <v>0.44</v>
      </c>
      <c r="H68" s="815">
        <v>8.8999999999999996E-2</v>
      </c>
      <c r="I68" s="815">
        <v>-2.2999999999999993E-2</v>
      </c>
      <c r="J68" s="873">
        <v>0.50600000000000001</v>
      </c>
      <c r="P68" s="856"/>
    </row>
    <row r="69" spans="1:17">
      <c r="B69" s="176"/>
      <c r="C69" s="176"/>
      <c r="D69" s="176"/>
      <c r="E69" s="176"/>
      <c r="F69" s="176"/>
    </row>
    <row r="70" spans="1:17" ht="15">
      <c r="B70" s="1100" t="s">
        <v>79</v>
      </c>
      <c r="C70" s="1100"/>
      <c r="D70" s="744"/>
      <c r="E70" s="205"/>
      <c r="F70" s="206"/>
    </row>
    <row r="71" spans="1:17">
      <c r="B71" s="203"/>
      <c r="C71" s="874"/>
      <c r="D71" s="744"/>
      <c r="E71" s="205"/>
      <c r="F71" s="206"/>
      <c r="G71" s="827"/>
      <c r="H71" s="827"/>
      <c r="I71" s="827"/>
      <c r="J71" s="827"/>
      <c r="K71" s="827"/>
      <c r="L71" s="827"/>
      <c r="M71" s="827"/>
      <c r="N71" s="827"/>
      <c r="O71" s="827"/>
      <c r="P71" s="469"/>
      <c r="Q71" s="469"/>
    </row>
    <row r="72" spans="1:17" ht="15">
      <c r="B72" s="614"/>
      <c r="C72" s="421" t="s">
        <v>80</v>
      </c>
      <c r="D72" s="131"/>
      <c r="E72" s="615"/>
      <c r="F72" s="615"/>
      <c r="G72" s="615"/>
      <c r="H72" s="615"/>
      <c r="I72" s="615"/>
      <c r="J72" s="615"/>
      <c r="K72" s="615"/>
      <c r="L72" s="615"/>
      <c r="M72" s="615"/>
      <c r="N72" s="615"/>
      <c r="O72" s="615"/>
      <c r="P72" s="615"/>
      <c r="Q72" s="615"/>
    </row>
    <row r="73" spans="1:17" ht="15">
      <c r="B73" s="544"/>
      <c r="C73" s="544"/>
      <c r="D73" s="544"/>
      <c r="E73" s="544"/>
      <c r="F73" s="544"/>
      <c r="G73" s="544"/>
      <c r="H73" s="544"/>
      <c r="I73" s="544"/>
      <c r="J73" s="544"/>
      <c r="K73" s="544"/>
      <c r="L73" s="544"/>
      <c r="M73" s="544"/>
      <c r="N73" s="544"/>
      <c r="O73" s="544"/>
      <c r="P73" s="544"/>
      <c r="Q73" s="544"/>
    </row>
    <row r="74" spans="1:17" ht="15.75">
      <c r="B74" s="132"/>
      <c r="C74" s="617" t="s">
        <v>158</v>
      </c>
      <c r="D74" s="574"/>
      <c r="E74" s="574"/>
      <c r="F74" s="574"/>
      <c r="G74" s="574"/>
      <c r="H74" s="574"/>
      <c r="I74" s="574"/>
      <c r="J74" s="574"/>
      <c r="K74" s="574"/>
      <c r="L74" s="574"/>
      <c r="M74" s="574"/>
      <c r="N74" s="574"/>
      <c r="O74" s="574"/>
      <c r="P74" s="574"/>
      <c r="Q74" s="574"/>
    </row>
    <row r="75" spans="1:17">
      <c r="B75" s="445"/>
    </row>
    <row r="76" spans="1:17" ht="15" thickBot="1">
      <c r="B76" s="445"/>
    </row>
    <row r="77" spans="1:17" ht="21" thickBot="1">
      <c r="B77" s="135" t="s">
        <v>508</v>
      </c>
      <c r="C77" s="140"/>
      <c r="D77" s="136"/>
      <c r="E77" s="136"/>
      <c r="F77" s="136"/>
      <c r="G77" s="136"/>
      <c r="H77" s="136"/>
      <c r="I77" s="136"/>
      <c r="J77" s="136"/>
      <c r="K77" s="722"/>
    </row>
    <row r="78" spans="1:17">
      <c r="B78" s="445"/>
    </row>
    <row r="79" spans="1:17" ht="16.5" hidden="1" thickBot="1">
      <c r="A79" s="138"/>
      <c r="B79" s="135" t="str">
        <f ca="1" xml:space="preserve"> RIGHT(CELL("filename", $A$1), LEN(CELL("filename", $A$1)) - SEARCH("]", CELL("filename", $A$1)))&amp;" - Line definitions"</f>
        <v>4W - Line definitions</v>
      </c>
      <c r="C79" s="181"/>
      <c r="D79" s="181"/>
      <c r="E79" s="181"/>
      <c r="F79" s="181"/>
      <c r="G79" s="181"/>
      <c r="H79" s="181"/>
      <c r="I79" s="181"/>
      <c r="J79" s="181"/>
      <c r="K79" s="181"/>
      <c r="L79" s="181"/>
      <c r="M79" s="181"/>
      <c r="N79" s="181"/>
      <c r="O79" s="181"/>
      <c r="P79" s="182"/>
    </row>
    <row r="80" spans="1:17" hidden="1">
      <c r="A80" s="138"/>
      <c r="B80" s="445"/>
    </row>
    <row r="81" spans="1:16" hidden="1">
      <c r="A81" s="138"/>
      <c r="B81" s="684" t="s">
        <v>83</v>
      </c>
      <c r="C81" s="1198" t="s">
        <v>84</v>
      </c>
      <c r="D81" s="1199"/>
      <c r="E81" s="1199"/>
      <c r="F81" s="1199"/>
      <c r="G81" s="1199"/>
      <c r="H81" s="1199"/>
      <c r="I81" s="1199"/>
      <c r="J81" s="1199"/>
      <c r="K81" s="1199"/>
      <c r="L81" s="1199"/>
      <c r="M81" s="1199"/>
      <c r="N81" s="1199"/>
      <c r="O81" s="1199"/>
      <c r="P81" s="1200"/>
    </row>
    <row r="82" spans="1:16" ht="14.25" hidden="1" customHeight="1">
      <c r="A82" s="138"/>
      <c r="B82" s="875" t="s">
        <v>1775</v>
      </c>
      <c r="C82" s="1195" t="s">
        <v>1676</v>
      </c>
      <c r="D82" s="1196"/>
      <c r="E82" s="1196"/>
      <c r="F82" s="1196"/>
      <c r="G82" s="1196"/>
      <c r="H82" s="1196"/>
      <c r="I82" s="1196"/>
      <c r="J82" s="1196"/>
      <c r="K82" s="1196"/>
      <c r="L82" s="1196"/>
      <c r="M82" s="1196"/>
      <c r="N82" s="1196"/>
      <c r="O82" s="1196"/>
      <c r="P82" s="1197"/>
    </row>
    <row r="83" spans="1:16" ht="69.75" hidden="1" customHeight="1">
      <c r="A83" s="138"/>
      <c r="B83" s="829" t="s">
        <v>1776</v>
      </c>
      <c r="C83" s="1183" t="s">
        <v>1777</v>
      </c>
      <c r="D83" s="1184"/>
      <c r="E83" s="1184"/>
      <c r="F83" s="1184"/>
      <c r="G83" s="1184"/>
      <c r="H83" s="1184"/>
      <c r="I83" s="1184"/>
      <c r="J83" s="1184"/>
      <c r="K83" s="1184"/>
      <c r="L83" s="1184"/>
      <c r="M83" s="1184"/>
      <c r="N83" s="1184"/>
      <c r="O83" s="1184"/>
      <c r="P83" s="1185"/>
    </row>
    <row r="84" spans="1:16" hidden="1">
      <c r="A84" s="138"/>
      <c r="B84" s="876" t="s">
        <v>1778</v>
      </c>
      <c r="C84" s="1183" t="s">
        <v>160</v>
      </c>
      <c r="D84" s="1184"/>
      <c r="E84" s="1184"/>
      <c r="F84" s="1184"/>
      <c r="G84" s="1184"/>
      <c r="H84" s="1184"/>
      <c r="I84" s="1184"/>
      <c r="J84" s="1184"/>
      <c r="K84" s="1184"/>
      <c r="L84" s="1184"/>
      <c r="M84" s="1184"/>
      <c r="N84" s="1184"/>
      <c r="O84" s="1184"/>
      <c r="P84" s="1185"/>
    </row>
    <row r="85" spans="1:16" hidden="1">
      <c r="A85" s="138"/>
      <c r="B85" s="829" t="s">
        <v>1779</v>
      </c>
      <c r="C85" s="1183" t="s">
        <v>161</v>
      </c>
      <c r="D85" s="1184"/>
      <c r="E85" s="1184"/>
      <c r="F85" s="1184"/>
      <c r="G85" s="1184"/>
      <c r="H85" s="1184"/>
      <c r="I85" s="1184"/>
      <c r="J85" s="1184"/>
      <c r="K85" s="1184"/>
      <c r="L85" s="1184"/>
      <c r="M85" s="1184"/>
      <c r="N85" s="1184"/>
      <c r="O85" s="1184"/>
      <c r="P85" s="1185"/>
    </row>
    <row r="86" spans="1:16" hidden="1">
      <c r="A86" s="138"/>
      <c r="B86" s="829" t="s">
        <v>1780</v>
      </c>
      <c r="C86" s="1183" t="s">
        <v>89</v>
      </c>
      <c r="D86" s="1184"/>
      <c r="E86" s="1184"/>
      <c r="F86" s="1184"/>
      <c r="G86" s="1184"/>
      <c r="H86" s="1184"/>
      <c r="I86" s="1184"/>
      <c r="J86" s="1184"/>
      <c r="K86" s="1184"/>
      <c r="L86" s="1184"/>
      <c r="M86" s="1184"/>
      <c r="N86" s="1184"/>
      <c r="O86" s="1184"/>
      <c r="P86" s="1185"/>
    </row>
    <row r="87" spans="1:16" hidden="1">
      <c r="A87" s="138"/>
      <c r="B87" s="829" t="s">
        <v>1781</v>
      </c>
      <c r="C87" s="1183" t="s">
        <v>90</v>
      </c>
      <c r="D87" s="1184"/>
      <c r="E87" s="1184"/>
      <c r="F87" s="1184"/>
      <c r="G87" s="1184"/>
      <c r="H87" s="1184"/>
      <c r="I87" s="1184"/>
      <c r="J87" s="1184"/>
      <c r="K87" s="1184"/>
      <c r="L87" s="1184"/>
      <c r="M87" s="1184"/>
      <c r="N87" s="1184"/>
      <c r="O87" s="1184"/>
      <c r="P87" s="1185"/>
    </row>
    <row r="88" spans="1:16" ht="59.25" hidden="1" customHeight="1">
      <c r="A88" s="138"/>
      <c r="B88" s="829" t="s">
        <v>1782</v>
      </c>
      <c r="C88" s="1183" t="s">
        <v>1783</v>
      </c>
      <c r="D88" s="1184"/>
      <c r="E88" s="1184"/>
      <c r="F88" s="1184"/>
      <c r="G88" s="1184"/>
      <c r="H88" s="1184"/>
      <c r="I88" s="1184"/>
      <c r="J88" s="1184"/>
      <c r="K88" s="1184"/>
      <c r="L88" s="1184"/>
      <c r="M88" s="1184"/>
      <c r="N88" s="1184"/>
      <c r="O88" s="1184"/>
      <c r="P88" s="1185"/>
    </row>
    <row r="89" spans="1:16" ht="55.5" hidden="1" customHeight="1">
      <c r="A89" s="138"/>
      <c r="B89" s="829" t="s">
        <v>1784</v>
      </c>
      <c r="C89" s="1183" t="s">
        <v>1785</v>
      </c>
      <c r="D89" s="1184"/>
      <c r="E89" s="1184"/>
      <c r="F89" s="1184"/>
      <c r="G89" s="1184"/>
      <c r="H89" s="1184"/>
      <c r="I89" s="1184"/>
      <c r="J89" s="1184"/>
      <c r="K89" s="1184"/>
      <c r="L89" s="1184"/>
      <c r="M89" s="1184"/>
      <c r="N89" s="1184"/>
      <c r="O89" s="1184"/>
      <c r="P89" s="1185"/>
    </row>
    <row r="90" spans="1:16" ht="58.5" hidden="1" customHeight="1">
      <c r="A90" s="138"/>
      <c r="B90" s="829" t="s">
        <v>1786</v>
      </c>
      <c r="C90" s="1183" t="s">
        <v>1787</v>
      </c>
      <c r="D90" s="1184"/>
      <c r="E90" s="1184"/>
      <c r="F90" s="1184"/>
      <c r="G90" s="1184"/>
      <c r="H90" s="1184"/>
      <c r="I90" s="1184"/>
      <c r="J90" s="1184"/>
      <c r="K90" s="1184"/>
      <c r="L90" s="1184"/>
      <c r="M90" s="1184"/>
      <c r="N90" s="1184"/>
      <c r="O90" s="1184"/>
      <c r="P90" s="1185"/>
    </row>
    <row r="91" spans="1:16" ht="14.25" hidden="1" customHeight="1">
      <c r="A91" s="138"/>
      <c r="B91" s="829" t="s">
        <v>1788</v>
      </c>
      <c r="C91" s="1183" t="s">
        <v>1682</v>
      </c>
      <c r="D91" s="1184"/>
      <c r="E91" s="1184"/>
      <c r="F91" s="1184"/>
      <c r="G91" s="1184"/>
      <c r="H91" s="1184"/>
      <c r="I91" s="1184"/>
      <c r="J91" s="1184"/>
      <c r="K91" s="1184"/>
      <c r="L91" s="1184"/>
      <c r="M91" s="1184"/>
      <c r="N91" s="1184"/>
      <c r="O91" s="1184"/>
      <c r="P91" s="1185"/>
    </row>
    <row r="92" spans="1:16" ht="62.65" hidden="1" customHeight="1">
      <c r="A92" s="138"/>
      <c r="B92" s="829" t="s">
        <v>1789</v>
      </c>
      <c r="C92" s="1183" t="s">
        <v>1790</v>
      </c>
      <c r="D92" s="1184"/>
      <c r="E92" s="1184"/>
      <c r="F92" s="1184"/>
      <c r="G92" s="1184"/>
      <c r="H92" s="1184"/>
      <c r="I92" s="1184"/>
      <c r="J92" s="1184"/>
      <c r="K92" s="1184"/>
      <c r="L92" s="1184"/>
      <c r="M92" s="1184"/>
      <c r="N92" s="1184"/>
      <c r="O92" s="1184"/>
      <c r="P92" s="1185"/>
    </row>
    <row r="93" spans="1:16" hidden="1">
      <c r="A93" s="138"/>
      <c r="B93" s="829" t="s">
        <v>1791</v>
      </c>
      <c r="C93" s="1183" t="s">
        <v>1792</v>
      </c>
      <c r="D93" s="1184"/>
      <c r="E93" s="1184"/>
      <c r="F93" s="1184"/>
      <c r="G93" s="1184"/>
      <c r="H93" s="1184"/>
      <c r="I93" s="1184"/>
      <c r="J93" s="1184"/>
      <c r="K93" s="1184"/>
      <c r="L93" s="1184"/>
      <c r="M93" s="1184"/>
      <c r="N93" s="1184"/>
      <c r="O93" s="1184"/>
      <c r="P93" s="1185"/>
    </row>
    <row r="94" spans="1:16" ht="62.65" hidden="1" customHeight="1" thickBot="1">
      <c r="A94" s="138"/>
      <c r="B94" s="830" t="s">
        <v>1793</v>
      </c>
      <c r="C94" s="1189" t="s">
        <v>1794</v>
      </c>
      <c r="D94" s="1190"/>
      <c r="E94" s="1190"/>
      <c r="F94" s="1190"/>
      <c r="G94" s="1190"/>
      <c r="H94" s="1190"/>
      <c r="I94" s="1190"/>
      <c r="J94" s="1190"/>
      <c r="K94" s="1190"/>
      <c r="L94" s="1190"/>
      <c r="M94" s="1190"/>
      <c r="N94" s="1190"/>
      <c r="O94" s="1190"/>
      <c r="P94" s="1191"/>
    </row>
    <row r="95" spans="1:16" hidden="1">
      <c r="A95" s="138"/>
    </row>
    <row r="96" spans="1:16" ht="16.5" hidden="1" thickBot="1">
      <c r="A96" s="138"/>
      <c r="B96" s="971" t="str">
        <f>+B53</f>
        <v>Other expenditure - Wholesale wastewater</v>
      </c>
      <c r="C96" s="1015"/>
      <c r="D96" s="1015"/>
      <c r="E96" s="1015"/>
      <c r="F96" s="1015"/>
      <c r="G96" s="1015"/>
      <c r="H96" s="1015"/>
      <c r="I96" s="1015"/>
      <c r="J96" s="1015"/>
      <c r="K96" s="1015"/>
      <c r="L96" s="1015"/>
      <c r="M96" s="1015"/>
      <c r="N96" s="1015"/>
      <c r="O96" s="1015"/>
      <c r="P96" s="1016"/>
    </row>
    <row r="97" spans="1:16" hidden="1">
      <c r="A97" s="138"/>
      <c r="B97" s="445"/>
    </row>
    <row r="98" spans="1:16" ht="15" hidden="1" thickBot="1">
      <c r="A98" s="138"/>
      <c r="B98" s="684" t="s">
        <v>83</v>
      </c>
      <c r="C98" s="1204" t="s">
        <v>84</v>
      </c>
      <c r="D98" s="1187"/>
      <c r="E98" s="1187"/>
      <c r="F98" s="1187"/>
      <c r="G98" s="1187"/>
      <c r="H98" s="1187"/>
      <c r="I98" s="1187"/>
      <c r="J98" s="1187"/>
      <c r="K98" s="1187"/>
      <c r="L98" s="1187"/>
      <c r="M98" s="1187"/>
      <c r="N98" s="1187"/>
      <c r="O98" s="1187"/>
      <c r="P98" s="1188"/>
    </row>
    <row r="99" spans="1:16" ht="42" hidden="1" customHeight="1">
      <c r="A99" s="138"/>
      <c r="B99" s="831">
        <v>40</v>
      </c>
      <c r="C99" s="1201" t="s">
        <v>1795</v>
      </c>
      <c r="D99" s="1202"/>
      <c r="E99" s="1202"/>
      <c r="F99" s="1202"/>
      <c r="G99" s="1202"/>
      <c r="H99" s="1202"/>
      <c r="I99" s="1202"/>
      <c r="J99" s="1202"/>
      <c r="K99" s="1202"/>
      <c r="L99" s="1202"/>
      <c r="M99" s="1202"/>
      <c r="N99" s="1202"/>
      <c r="O99" s="1202"/>
      <c r="P99" s="1203"/>
    </row>
    <row r="100" spans="1:16" ht="58.5" hidden="1" customHeight="1">
      <c r="A100" s="138"/>
      <c r="B100" s="829">
        <f t="shared" ref="B100:B107" si="0">+B99+1</f>
        <v>41</v>
      </c>
      <c r="C100" s="1183" t="s">
        <v>1796</v>
      </c>
      <c r="D100" s="1184"/>
      <c r="E100" s="1184"/>
      <c r="F100" s="1184"/>
      <c r="G100" s="1184"/>
      <c r="H100" s="1184"/>
      <c r="I100" s="1184"/>
      <c r="J100" s="1184"/>
      <c r="K100" s="1184"/>
      <c r="L100" s="1184"/>
      <c r="M100" s="1184"/>
      <c r="N100" s="1184"/>
      <c r="O100" s="1184"/>
      <c r="P100" s="1185"/>
    </row>
    <row r="101" spans="1:16" ht="14.25" hidden="1" customHeight="1">
      <c r="A101" s="138"/>
      <c r="B101" s="829">
        <f t="shared" si="0"/>
        <v>42</v>
      </c>
      <c r="C101" s="1183" t="s">
        <v>1797</v>
      </c>
      <c r="D101" s="1184"/>
      <c r="E101" s="1184"/>
      <c r="F101" s="1184"/>
      <c r="G101" s="1184"/>
      <c r="H101" s="1184"/>
      <c r="I101" s="1184"/>
      <c r="J101" s="1184"/>
      <c r="K101" s="1184"/>
      <c r="L101" s="1184"/>
      <c r="M101" s="1184"/>
      <c r="N101" s="1184"/>
      <c r="O101" s="1184"/>
      <c r="P101" s="1185"/>
    </row>
    <row r="102" spans="1:16" ht="14.25" hidden="1" customHeight="1">
      <c r="A102" s="138"/>
      <c r="B102" s="829">
        <f t="shared" si="0"/>
        <v>43</v>
      </c>
      <c r="C102" s="1183" t="s">
        <v>1798</v>
      </c>
      <c r="D102" s="1184"/>
      <c r="E102" s="1184"/>
      <c r="F102" s="1184"/>
      <c r="G102" s="1184"/>
      <c r="H102" s="1184"/>
      <c r="I102" s="1184"/>
      <c r="J102" s="1184"/>
      <c r="K102" s="1184"/>
      <c r="L102" s="1184"/>
      <c r="M102" s="1184"/>
      <c r="N102" s="1184"/>
      <c r="O102" s="1184"/>
      <c r="P102" s="1185"/>
    </row>
    <row r="103" spans="1:16" ht="14.25" hidden="1" customHeight="1">
      <c r="A103" s="138"/>
      <c r="B103" s="829">
        <f t="shared" si="0"/>
        <v>44</v>
      </c>
      <c r="C103" s="1183" t="s">
        <v>1799</v>
      </c>
      <c r="D103" s="1184"/>
      <c r="E103" s="1184"/>
      <c r="F103" s="1184"/>
      <c r="G103" s="1184"/>
      <c r="H103" s="1184"/>
      <c r="I103" s="1184"/>
      <c r="J103" s="1184"/>
      <c r="K103" s="1184"/>
      <c r="L103" s="1184"/>
      <c r="M103" s="1184"/>
      <c r="N103" s="1184"/>
      <c r="O103" s="1184"/>
      <c r="P103" s="1185"/>
    </row>
    <row r="104" spans="1:16" hidden="1">
      <c r="A104" s="138"/>
      <c r="B104" s="829">
        <f t="shared" si="0"/>
        <v>45</v>
      </c>
      <c r="C104" s="1205" t="s">
        <v>1800</v>
      </c>
      <c r="D104" s="1206"/>
      <c r="E104" s="1206"/>
      <c r="F104" s="1206"/>
      <c r="G104" s="1206"/>
      <c r="H104" s="1206"/>
      <c r="I104" s="1206"/>
      <c r="J104" s="1206"/>
      <c r="K104" s="1206"/>
      <c r="L104" s="1206"/>
      <c r="M104" s="1206"/>
      <c r="N104" s="1206"/>
      <c r="O104" s="1206"/>
      <c r="P104" s="1207"/>
    </row>
    <row r="105" spans="1:16" ht="14.25" hidden="1" customHeight="1">
      <c r="A105" s="138"/>
      <c r="B105" s="829">
        <f t="shared" si="0"/>
        <v>46</v>
      </c>
      <c r="C105" s="1183" t="s">
        <v>1801</v>
      </c>
      <c r="D105" s="1184"/>
      <c r="E105" s="1184"/>
      <c r="F105" s="1184"/>
      <c r="G105" s="1184"/>
      <c r="H105" s="1184"/>
      <c r="I105" s="1184"/>
      <c r="J105" s="1184"/>
      <c r="K105" s="1184"/>
      <c r="L105" s="1184"/>
      <c r="M105" s="1184"/>
      <c r="N105" s="1184"/>
      <c r="O105" s="1184"/>
      <c r="P105" s="1185"/>
    </row>
    <row r="106" spans="1:16" ht="14.25" hidden="1" customHeight="1">
      <c r="A106" s="138"/>
      <c r="B106" s="829">
        <f t="shared" si="0"/>
        <v>47</v>
      </c>
      <c r="C106" s="1183" t="s">
        <v>1802</v>
      </c>
      <c r="D106" s="1184"/>
      <c r="E106" s="1184"/>
      <c r="F106" s="1184"/>
      <c r="G106" s="1184"/>
      <c r="H106" s="1184"/>
      <c r="I106" s="1184"/>
      <c r="J106" s="1184"/>
      <c r="K106" s="1184"/>
      <c r="L106" s="1184"/>
      <c r="M106" s="1184"/>
      <c r="N106" s="1184"/>
      <c r="O106" s="1184"/>
      <c r="P106" s="1185"/>
    </row>
    <row r="107" spans="1:16" ht="14.65" hidden="1" customHeight="1" thickBot="1">
      <c r="A107" s="138"/>
      <c r="B107" s="830">
        <f t="shared" si="0"/>
        <v>48</v>
      </c>
      <c r="C107" s="1189" t="s">
        <v>1803</v>
      </c>
      <c r="D107" s="1190"/>
      <c r="E107" s="1190"/>
      <c r="F107" s="1190"/>
      <c r="G107" s="1190"/>
      <c r="H107" s="1190"/>
      <c r="I107" s="1190"/>
      <c r="J107" s="1190"/>
      <c r="K107" s="1190"/>
      <c r="L107" s="1190"/>
      <c r="M107" s="1190"/>
      <c r="N107" s="1190"/>
      <c r="O107" s="1190"/>
      <c r="P107" s="1191"/>
    </row>
  </sheetData>
  <mergeCells count="26">
    <mergeCell ref="C106:P106"/>
    <mergeCell ref="C107:P107"/>
    <mergeCell ref="C100:P100"/>
    <mergeCell ref="C101:P101"/>
    <mergeCell ref="C102:P102"/>
    <mergeCell ref="C103:P103"/>
    <mergeCell ref="C104:P104"/>
    <mergeCell ref="C105:P105"/>
    <mergeCell ref="C99:P99"/>
    <mergeCell ref="C86:P86"/>
    <mergeCell ref="C87:P87"/>
    <mergeCell ref="C88:P88"/>
    <mergeCell ref="C89:P89"/>
    <mergeCell ref="C90:P90"/>
    <mergeCell ref="C91:P91"/>
    <mergeCell ref="C92:P92"/>
    <mergeCell ref="C93:P93"/>
    <mergeCell ref="C94:P94"/>
    <mergeCell ref="B96:P96"/>
    <mergeCell ref="C98:P98"/>
    <mergeCell ref="C85:P85"/>
    <mergeCell ref="B70:C70"/>
    <mergeCell ref="C81:P81"/>
    <mergeCell ref="C82:P82"/>
    <mergeCell ref="C83:P83"/>
    <mergeCell ref="C84:P84"/>
  </mergeCells>
  <conditionalFormatting sqref="G38:I39 P58:P62 P66:P68 G33:I35 K33:P35 G66:J68 G58:J63 G22:P30 G32:P32 J33 J35 G45:L46 K38:L39 L40:L44 L47:L51 P45:P51 P38:P39">
    <cfRule type="expression" dxfId="13" priority="34">
      <formula>#REF!=1</formula>
    </cfRule>
  </conditionalFormatting>
  <conditionalFormatting sqref="J38:J39 J33:J35">
    <cfRule type="expression" dxfId="12" priority="33">
      <formula>#REF!=1</formula>
    </cfRule>
  </conditionalFormatting>
  <conditionalFormatting sqref="J6:J9 P6:P13">
    <cfRule type="expression" dxfId="11" priority="29">
      <formula>#REF!=1</formula>
    </cfRule>
  </conditionalFormatting>
  <conditionalFormatting sqref="J11:J19">
    <cfRule type="expression" dxfId="10" priority="28">
      <formula>#REF!=1</formula>
    </cfRule>
  </conditionalFormatting>
  <conditionalFormatting sqref="P14:P19">
    <cfRule type="expression" dxfId="9" priority="27">
      <formula>#REF!=1</formula>
    </cfRule>
  </conditionalFormatting>
  <conditionalFormatting sqref="K31:O31">
    <cfRule type="expression" dxfId="8" priority="26">
      <formula>#REF!=1</formula>
    </cfRule>
  </conditionalFormatting>
  <conditionalFormatting sqref="P31">
    <cfRule type="expression" dxfId="7" priority="25">
      <formula>#REF!=1</formula>
    </cfRule>
  </conditionalFormatting>
  <conditionalFormatting sqref="G40:L44 P40:P44">
    <cfRule type="expression" dxfId="6" priority="23">
      <formula>#REF!=1</formula>
    </cfRule>
  </conditionalFormatting>
  <conditionalFormatting sqref="G49:I51 K49:K51 G48:K48 J49 J51">
    <cfRule type="expression" dxfId="5" priority="21">
      <formula>#REF!=1</formula>
    </cfRule>
  </conditionalFormatting>
  <conditionalFormatting sqref="J49:J51">
    <cfRule type="expression" dxfId="4" priority="20">
      <formula>#REF!=1</formula>
    </cfRule>
  </conditionalFormatting>
  <conditionalFormatting sqref="J47:K47">
    <cfRule type="expression" dxfId="3" priority="19">
      <formula>#REF!=1</formula>
    </cfRule>
  </conditionalFormatting>
  <conditionalFormatting sqref="G6:I9 G11:I19 G47:K47">
    <cfRule type="expression" dxfId="2" priority="17">
      <formula>#REF!=1</formula>
    </cfRule>
  </conditionalFormatting>
  <conditionalFormatting sqref="G31:N31">
    <cfRule type="expression" dxfId="1" priority="16">
      <formula>#REF!=1</formula>
    </cfRule>
  </conditionalFormatting>
  <conditionalFormatting sqref="J31">
    <cfRule type="expression" dxfId="0" priority="2">
      <formula>#REF!=1</formula>
    </cfRule>
  </conditionalFormatting>
  <printOptions horizontalCentered="1"/>
  <pageMargins left="0.39370078740157483" right="0.39370078740157483" top="0.78740157480314965" bottom="0.78740157480314965" header="0.31496062992125984" footer="0.31496062992125984"/>
  <pageSetup paperSize="9" scale="36"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7BF9E7-CAFB-47AA-A651-432194AB4E7D}">
  <sheetPr>
    <pageSetUpPr fitToPage="1"/>
  </sheetPr>
  <dimension ref="A1:AX96"/>
  <sheetViews>
    <sheetView showGridLines="0" workbookViewId="0">
      <selection activeCell="C51" sqref="C51"/>
    </sheetView>
  </sheetViews>
  <sheetFormatPr defaultColWidth="0" defaultRowHeight="14.25" zeroHeight="1"/>
  <cols>
    <col min="1" max="1" width="0.625" customWidth="1"/>
    <col min="2" max="2" width="5.625" customWidth="1"/>
    <col min="3" max="3" width="45.125" customWidth="1"/>
    <col min="4" max="4" width="0.125" hidden="1" customWidth="1"/>
    <col min="5" max="6" width="5.125" customWidth="1"/>
    <col min="7" max="13" width="11.125" customWidth="1"/>
    <col min="14" max="14" width="31.5" customWidth="1"/>
    <col min="15" max="15" width="2.5" customWidth="1"/>
    <col min="16" max="17" width="0" hidden="1" customWidth="1"/>
    <col min="18" max="18" width="1.625" hidden="1" customWidth="1"/>
    <col min="19" max="25" width="3.5" hidden="1" customWidth="1"/>
    <col min="26" max="26" width="1.625" hidden="1" customWidth="1"/>
    <col min="27" max="27" width="9.625" hidden="1" customWidth="1"/>
    <col min="28" max="28" width="1.625" hidden="1" customWidth="1"/>
    <col min="29" max="29" width="8.625" hidden="1" customWidth="1"/>
    <col min="30" max="30" width="10.125" hidden="1" customWidth="1"/>
    <col min="31" max="31" width="77" hidden="1" customWidth="1"/>
    <col min="32" max="32" width="1.625" hidden="1" customWidth="1"/>
    <col min="33" max="36" width="5.625" hidden="1" customWidth="1"/>
    <col min="37" max="50" width="0" hidden="1" customWidth="1"/>
    <col min="51" max="16384" width="8.625" hidden="1"/>
  </cols>
  <sheetData>
    <row r="1" spans="1:15" s="3" customFormat="1" ht="20.25">
      <c r="A1"/>
      <c r="B1" s="1" t="s">
        <v>0</v>
      </c>
      <c r="C1" s="1"/>
      <c r="D1" s="1"/>
      <c r="E1" s="1"/>
      <c r="F1" s="1"/>
      <c r="G1" s="1"/>
      <c r="H1" s="1"/>
      <c r="I1" s="1"/>
      <c r="J1" s="1"/>
      <c r="K1" s="1"/>
      <c r="L1" s="1"/>
      <c r="M1" s="1"/>
      <c r="N1" s="2" t="s">
        <v>1970</v>
      </c>
      <c r="O1" s="2"/>
    </row>
    <row r="2" spans="1:15" s="7" customFormat="1" ht="16.5" thickBot="1">
      <c r="A2"/>
      <c r="B2" s="4" t="s">
        <v>1696</v>
      </c>
      <c r="C2" s="5"/>
      <c r="D2" s="5"/>
      <c r="E2" s="5"/>
      <c r="F2" s="5"/>
      <c r="G2" s="5"/>
      <c r="H2" s="5"/>
      <c r="I2" s="5"/>
      <c r="J2" s="5"/>
      <c r="K2" s="5"/>
      <c r="L2" s="5"/>
      <c r="M2" s="5"/>
      <c r="N2" s="5"/>
      <c r="O2" s="6"/>
    </row>
    <row r="3" spans="1:15" s="3" customFormat="1" ht="24" customHeight="1" thickBot="1">
      <c r="A3"/>
      <c r="B3" s="889" t="s">
        <v>1</v>
      </c>
      <c r="C3" s="890"/>
      <c r="D3" s="8" t="s">
        <v>2</v>
      </c>
      <c r="E3" s="893" t="s">
        <v>3</v>
      </c>
      <c r="F3" s="895" t="s">
        <v>4</v>
      </c>
      <c r="G3" s="897" t="s">
        <v>5</v>
      </c>
      <c r="H3" s="898"/>
      <c r="I3" s="897" t="s">
        <v>6</v>
      </c>
      <c r="J3" s="899"/>
      <c r="K3" s="899"/>
      <c r="L3" s="898"/>
      <c r="M3" s="887" t="s">
        <v>7</v>
      </c>
      <c r="N3" s="887" t="s">
        <v>8</v>
      </c>
    </row>
    <row r="4" spans="1:15" s="3" customFormat="1" ht="36.75" customHeight="1" thickBot="1">
      <c r="A4"/>
      <c r="B4" s="891"/>
      <c r="C4" s="892"/>
      <c r="D4" s="11"/>
      <c r="E4" s="894"/>
      <c r="F4" s="896"/>
      <c r="G4" s="12" t="s">
        <v>9</v>
      </c>
      <c r="H4" s="13" t="s">
        <v>10</v>
      </c>
      <c r="I4" s="14" t="s">
        <v>11</v>
      </c>
      <c r="J4" s="15" t="s">
        <v>12</v>
      </c>
      <c r="K4" s="15" t="s">
        <v>13</v>
      </c>
      <c r="L4" s="16" t="s">
        <v>14</v>
      </c>
      <c r="M4" s="888"/>
      <c r="N4" s="888"/>
    </row>
    <row r="5" spans="1:15" s="3" customFormat="1" ht="15" customHeight="1" thickBot="1">
      <c r="A5"/>
      <c r="B5" s="19"/>
      <c r="C5" s="19"/>
      <c r="D5" s="19"/>
      <c r="E5" s="17"/>
      <c r="F5" s="17"/>
      <c r="G5" s="20"/>
      <c r="H5" s="20"/>
      <c r="I5" s="20"/>
      <c r="J5" s="20"/>
      <c r="K5" s="20"/>
      <c r="L5" s="20"/>
      <c r="M5" s="20"/>
      <c r="N5" s="20"/>
      <c r="O5" s="20"/>
    </row>
    <row r="6" spans="1:15" ht="16.5" thickBot="1">
      <c r="A6" s="21"/>
      <c r="B6" s="22" t="s">
        <v>15</v>
      </c>
      <c r="C6" s="23" t="s">
        <v>16</v>
      </c>
      <c r="D6" s="24"/>
      <c r="E6" s="24"/>
      <c r="F6" s="24"/>
      <c r="G6" s="24"/>
      <c r="H6" s="24"/>
      <c r="I6" s="21"/>
      <c r="J6" s="21"/>
      <c r="K6" s="21"/>
      <c r="L6" s="21"/>
      <c r="M6" s="21"/>
      <c r="N6" s="21"/>
    </row>
    <row r="7" spans="1:15" ht="15.75">
      <c r="A7" s="21"/>
      <c r="B7" s="25" t="s">
        <v>17</v>
      </c>
      <c r="C7" s="26" t="s">
        <v>18</v>
      </c>
      <c r="D7" s="26"/>
      <c r="E7" s="27" t="s">
        <v>19</v>
      </c>
      <c r="F7" s="28">
        <v>3</v>
      </c>
      <c r="G7" s="29">
        <v>2E-3</v>
      </c>
      <c r="H7" s="30">
        <v>16.308</v>
      </c>
      <c r="I7" s="31">
        <v>0.73799999999999999</v>
      </c>
      <c r="J7" s="32">
        <v>0</v>
      </c>
      <c r="K7" s="32">
        <v>17.646999999999998</v>
      </c>
      <c r="L7" s="33">
        <v>30.855</v>
      </c>
      <c r="M7" s="34">
        <v>65.55</v>
      </c>
      <c r="N7" s="35"/>
    </row>
    <row r="8" spans="1:15" ht="15.75">
      <c r="A8" s="21"/>
      <c r="B8" s="36" t="s">
        <v>20</v>
      </c>
      <c r="C8" s="37" t="s">
        <v>21</v>
      </c>
      <c r="D8" s="37"/>
      <c r="E8" s="38" t="s">
        <v>19</v>
      </c>
      <c r="F8" s="39">
        <v>3</v>
      </c>
      <c r="G8" s="40">
        <v>0</v>
      </c>
      <c r="H8" s="41">
        <v>-0.11799999999999999</v>
      </c>
      <c r="I8" s="42">
        <v>-2E-3</v>
      </c>
      <c r="J8" s="43">
        <v>0</v>
      </c>
      <c r="K8" s="43">
        <v>-2.5999999999999999E-2</v>
      </c>
      <c r="L8" s="44">
        <v>-7.0000000000000001E-3</v>
      </c>
      <c r="M8" s="45">
        <v>-0.153</v>
      </c>
      <c r="N8" s="46"/>
    </row>
    <row r="9" spans="1:15" ht="15.75">
      <c r="A9" s="21"/>
      <c r="B9" s="36" t="s">
        <v>22</v>
      </c>
      <c r="C9" s="37" t="s">
        <v>23</v>
      </c>
      <c r="D9" s="37"/>
      <c r="E9" s="38" t="s">
        <v>19</v>
      </c>
      <c r="F9" s="39">
        <v>3</v>
      </c>
      <c r="G9" s="40">
        <v>13.263999999999999</v>
      </c>
      <c r="H9" s="41">
        <v>-1.2999999999999999E-2</v>
      </c>
      <c r="I9" s="42">
        <v>-2E-3</v>
      </c>
      <c r="J9" s="43">
        <v>0</v>
      </c>
      <c r="K9" s="43">
        <v>-3.9E-2</v>
      </c>
      <c r="L9" s="44">
        <v>-0.111</v>
      </c>
      <c r="M9" s="45">
        <v>13.098999999999998</v>
      </c>
      <c r="N9" s="46"/>
    </row>
    <row r="10" spans="1:15" ht="15.75">
      <c r="A10" s="21"/>
      <c r="B10" s="36" t="s">
        <v>24</v>
      </c>
      <c r="C10" s="37" t="s">
        <v>25</v>
      </c>
      <c r="D10" s="37"/>
      <c r="E10" s="38" t="s">
        <v>19</v>
      </c>
      <c r="F10" s="39">
        <v>3</v>
      </c>
      <c r="G10" s="40">
        <v>0</v>
      </c>
      <c r="H10" s="41">
        <v>4.7770000000000001</v>
      </c>
      <c r="I10" s="42">
        <v>0</v>
      </c>
      <c r="J10" s="43">
        <v>0</v>
      </c>
      <c r="K10" s="43">
        <v>0</v>
      </c>
      <c r="L10" s="44">
        <v>0</v>
      </c>
      <c r="M10" s="45">
        <v>4.7770000000000001</v>
      </c>
      <c r="N10" s="46"/>
    </row>
    <row r="11" spans="1:15" ht="15.75">
      <c r="A11" s="21"/>
      <c r="B11" s="36"/>
      <c r="C11" s="47" t="s">
        <v>26</v>
      </c>
      <c r="D11" s="48"/>
      <c r="E11" s="49"/>
      <c r="F11" s="50"/>
      <c r="G11" s="51"/>
      <c r="H11" s="51"/>
      <c r="I11" s="51"/>
      <c r="J11" s="51"/>
      <c r="K11" s="51"/>
      <c r="L11" s="51"/>
      <c r="M11" s="51"/>
      <c r="N11" s="52"/>
    </row>
    <row r="12" spans="1:15" ht="15.75">
      <c r="A12" s="21"/>
      <c r="B12" s="53" t="s">
        <v>27</v>
      </c>
      <c r="C12" s="54" t="s">
        <v>28</v>
      </c>
      <c r="D12" s="54"/>
      <c r="E12" s="38" t="s">
        <v>19</v>
      </c>
      <c r="F12" s="55">
        <v>3</v>
      </c>
      <c r="G12" s="40">
        <v>0</v>
      </c>
      <c r="H12" s="41">
        <v>0</v>
      </c>
      <c r="I12" s="42">
        <v>0</v>
      </c>
      <c r="J12" s="43">
        <v>0</v>
      </c>
      <c r="K12" s="43">
        <v>0</v>
      </c>
      <c r="L12" s="44">
        <v>73.850999999999999</v>
      </c>
      <c r="M12" s="45">
        <v>73.850999999999999</v>
      </c>
      <c r="N12" s="46"/>
    </row>
    <row r="13" spans="1:15" ht="15.75">
      <c r="A13" s="21"/>
      <c r="B13" s="36" t="s">
        <v>29</v>
      </c>
      <c r="C13" s="37" t="s">
        <v>30</v>
      </c>
      <c r="D13" s="37"/>
      <c r="E13" s="38" t="s">
        <v>19</v>
      </c>
      <c r="F13" s="55">
        <v>3</v>
      </c>
      <c r="G13" s="40">
        <v>0</v>
      </c>
      <c r="H13" s="41">
        <v>0</v>
      </c>
      <c r="I13" s="42">
        <v>0</v>
      </c>
      <c r="J13" s="43">
        <v>0</v>
      </c>
      <c r="K13" s="43">
        <v>0</v>
      </c>
      <c r="L13" s="44">
        <v>0</v>
      </c>
      <c r="M13" s="45">
        <v>0</v>
      </c>
      <c r="N13" s="46"/>
    </row>
    <row r="14" spans="1:15" ht="15.75">
      <c r="A14" s="21"/>
      <c r="B14" s="36" t="s">
        <v>31</v>
      </c>
      <c r="C14" s="37" t="s">
        <v>32</v>
      </c>
      <c r="D14" s="37"/>
      <c r="E14" s="38" t="s">
        <v>19</v>
      </c>
      <c r="F14" s="55">
        <v>3</v>
      </c>
      <c r="G14" s="40">
        <v>6.0309999999999997</v>
      </c>
      <c r="H14" s="41">
        <v>16.552</v>
      </c>
      <c r="I14" s="42">
        <v>2.6579999999999999</v>
      </c>
      <c r="J14" s="43">
        <v>0</v>
      </c>
      <c r="K14" s="43">
        <v>58.601999999999997</v>
      </c>
      <c r="L14" s="44">
        <v>155.65600000000001</v>
      </c>
      <c r="M14" s="45">
        <v>239.499</v>
      </c>
      <c r="N14" s="46"/>
    </row>
    <row r="15" spans="1:15" ht="15.75">
      <c r="A15" s="21"/>
      <c r="B15" s="36" t="s">
        <v>33</v>
      </c>
      <c r="C15" s="37" t="s">
        <v>34</v>
      </c>
      <c r="D15" s="37"/>
      <c r="E15" s="38" t="s">
        <v>19</v>
      </c>
      <c r="F15" s="55">
        <v>3</v>
      </c>
      <c r="G15" s="40">
        <v>0</v>
      </c>
      <c r="H15" s="41">
        <v>5.0259999999999998</v>
      </c>
      <c r="I15" s="42">
        <v>0.65800000000000003</v>
      </c>
      <c r="J15" s="43">
        <v>0</v>
      </c>
      <c r="K15" s="43">
        <v>14.430999999999999</v>
      </c>
      <c r="L15" s="44">
        <v>37.896000000000001</v>
      </c>
      <c r="M15" s="45">
        <v>58.010999999999996</v>
      </c>
      <c r="N15" s="46"/>
    </row>
    <row r="16" spans="1:15" ht="16.5" thickBot="1">
      <c r="A16" s="21"/>
      <c r="B16" s="56" t="s">
        <v>35</v>
      </c>
      <c r="C16" s="57" t="s">
        <v>36</v>
      </c>
      <c r="D16" s="57"/>
      <c r="E16" s="58" t="s">
        <v>19</v>
      </c>
      <c r="F16" s="59">
        <v>3</v>
      </c>
      <c r="G16" s="60">
        <v>19.297000000000001</v>
      </c>
      <c r="H16" s="61">
        <v>42.531999999999996</v>
      </c>
      <c r="I16" s="62">
        <v>4.05</v>
      </c>
      <c r="J16" s="63">
        <v>0</v>
      </c>
      <c r="K16" s="63">
        <v>90.614999999999995</v>
      </c>
      <c r="L16" s="64">
        <v>298.14000000000004</v>
      </c>
      <c r="M16" s="65">
        <v>454.63400000000001</v>
      </c>
      <c r="N16" s="66"/>
    </row>
    <row r="17" spans="1:14" ht="16.5" thickBot="1">
      <c r="A17" s="21"/>
      <c r="B17" s="21"/>
      <c r="C17" s="21"/>
      <c r="D17" s="21"/>
      <c r="E17" s="21"/>
      <c r="F17" s="21"/>
      <c r="G17" s="21"/>
      <c r="H17" s="21"/>
      <c r="I17" s="21"/>
      <c r="J17" s="21"/>
      <c r="K17" s="21"/>
      <c r="L17" s="21"/>
      <c r="M17" s="21"/>
      <c r="N17" s="67"/>
    </row>
    <row r="18" spans="1:14" ht="15.75">
      <c r="A18" s="21"/>
      <c r="B18" s="25" t="s">
        <v>37</v>
      </c>
      <c r="C18" s="26" t="s">
        <v>38</v>
      </c>
      <c r="D18" s="26"/>
      <c r="E18" s="27" t="s">
        <v>19</v>
      </c>
      <c r="F18" s="28">
        <v>3</v>
      </c>
      <c r="G18" s="29">
        <v>0</v>
      </c>
      <c r="H18" s="30">
        <v>2.2639999999999998</v>
      </c>
      <c r="I18" s="31">
        <v>0</v>
      </c>
      <c r="J18" s="32">
        <v>0</v>
      </c>
      <c r="K18" s="32">
        <v>0.80200000000000005</v>
      </c>
      <c r="L18" s="33">
        <v>3.84</v>
      </c>
      <c r="M18" s="34">
        <v>6.9059999999999997</v>
      </c>
      <c r="N18" s="35"/>
    </row>
    <row r="19" spans="1:14" ht="16.5" thickBot="1">
      <c r="A19" s="21"/>
      <c r="B19" s="56" t="s">
        <v>39</v>
      </c>
      <c r="C19" s="57" t="s">
        <v>40</v>
      </c>
      <c r="D19" s="57"/>
      <c r="E19" s="58" t="s">
        <v>19</v>
      </c>
      <c r="F19" s="59">
        <v>3</v>
      </c>
      <c r="G19" s="60">
        <v>19.297000000000001</v>
      </c>
      <c r="H19" s="61">
        <v>44.795999999999999</v>
      </c>
      <c r="I19" s="62">
        <v>4.05</v>
      </c>
      <c r="J19" s="63">
        <v>0</v>
      </c>
      <c r="K19" s="63">
        <v>91.417000000000002</v>
      </c>
      <c r="L19" s="64">
        <v>301.98</v>
      </c>
      <c r="M19" s="65">
        <v>461.54</v>
      </c>
      <c r="N19" s="66"/>
    </row>
    <row r="20" spans="1:14" ht="16.5" thickBot="1">
      <c r="A20" s="21"/>
      <c r="B20" s="21"/>
      <c r="C20" s="21"/>
      <c r="D20" s="21"/>
      <c r="E20" s="21"/>
      <c r="F20" s="21"/>
      <c r="G20" s="21"/>
      <c r="H20" s="21"/>
      <c r="I20" s="21"/>
      <c r="J20" s="21"/>
      <c r="K20" s="21"/>
      <c r="L20" s="21"/>
      <c r="M20" s="21"/>
      <c r="N20" s="67"/>
    </row>
    <row r="21" spans="1:14" ht="16.5" thickBot="1">
      <c r="A21" s="21"/>
      <c r="B21" s="22" t="s">
        <v>41</v>
      </c>
      <c r="C21" s="23" t="s">
        <v>42</v>
      </c>
      <c r="D21" s="69"/>
      <c r="E21" s="24"/>
      <c r="F21" s="24"/>
      <c r="G21" s="21"/>
      <c r="H21" s="21"/>
      <c r="I21" s="21"/>
      <c r="J21" s="21"/>
      <c r="K21" s="21"/>
      <c r="L21" s="21"/>
      <c r="M21" s="21"/>
      <c r="N21" s="67"/>
    </row>
    <row r="22" spans="1:14" ht="15.75">
      <c r="A22" s="21"/>
      <c r="B22" s="25" t="s">
        <v>43</v>
      </c>
      <c r="C22" s="26" t="s">
        <v>44</v>
      </c>
      <c r="D22" s="26"/>
      <c r="E22" s="27" t="s">
        <v>19</v>
      </c>
      <c r="F22" s="28">
        <v>3</v>
      </c>
      <c r="G22" s="70">
        <v>0</v>
      </c>
      <c r="H22" s="71">
        <v>4.0199999999999996</v>
      </c>
      <c r="I22" s="70">
        <v>5.5869999999999997</v>
      </c>
      <c r="J22" s="72">
        <v>0</v>
      </c>
      <c r="K22" s="72">
        <v>1.9590000000000001</v>
      </c>
      <c r="L22" s="73">
        <v>163.19399999999999</v>
      </c>
      <c r="M22" s="34">
        <v>174.76</v>
      </c>
      <c r="N22" s="35"/>
    </row>
    <row r="23" spans="1:14" ht="15.75">
      <c r="A23" s="21"/>
      <c r="B23" s="36" t="s">
        <v>45</v>
      </c>
      <c r="C23" s="37" t="s">
        <v>46</v>
      </c>
      <c r="D23" s="37"/>
      <c r="E23" s="38" t="s">
        <v>19</v>
      </c>
      <c r="F23" s="39">
        <v>3</v>
      </c>
      <c r="G23" s="74">
        <v>0.02</v>
      </c>
      <c r="H23" s="75">
        <v>4.7140000000000004</v>
      </c>
      <c r="I23" s="74">
        <v>1.419</v>
      </c>
      <c r="J23" s="76">
        <v>0</v>
      </c>
      <c r="K23" s="76">
        <v>81.328000000000003</v>
      </c>
      <c r="L23" s="77">
        <v>118.84099999999999</v>
      </c>
      <c r="M23" s="45">
        <v>206.322</v>
      </c>
      <c r="N23" s="46"/>
    </row>
    <row r="24" spans="1:14" ht="15.75">
      <c r="A24" s="21"/>
      <c r="B24" s="36" t="s">
        <v>47</v>
      </c>
      <c r="C24" s="37" t="s">
        <v>48</v>
      </c>
      <c r="D24" s="37"/>
      <c r="E24" s="38" t="s">
        <v>19</v>
      </c>
      <c r="F24" s="39">
        <v>3</v>
      </c>
      <c r="G24" s="74">
        <v>0</v>
      </c>
      <c r="H24" s="75">
        <v>-8.2000000000000003E-2</v>
      </c>
      <c r="I24" s="74">
        <v>-0.22700000000000001</v>
      </c>
      <c r="J24" s="76">
        <v>0</v>
      </c>
      <c r="K24" s="76">
        <v>0.184</v>
      </c>
      <c r="L24" s="77">
        <v>137.31899999999999</v>
      </c>
      <c r="M24" s="45">
        <v>137.19399999999999</v>
      </c>
      <c r="N24" s="46"/>
    </row>
    <row r="25" spans="1:14" ht="15.75">
      <c r="A25" s="21"/>
      <c r="B25" s="36" t="s">
        <v>49</v>
      </c>
      <c r="C25" s="37" t="s">
        <v>50</v>
      </c>
      <c r="D25" s="37"/>
      <c r="E25" s="38" t="s">
        <v>19</v>
      </c>
      <c r="F25" s="39">
        <v>3</v>
      </c>
      <c r="G25" s="74">
        <v>0</v>
      </c>
      <c r="H25" s="75">
        <v>17.960999999999999</v>
      </c>
      <c r="I25" s="74">
        <v>-7.1999999999999995E-2</v>
      </c>
      <c r="J25" s="76">
        <v>0</v>
      </c>
      <c r="K25" s="76">
        <v>23.202999999999999</v>
      </c>
      <c r="L25" s="77">
        <v>43.103000000000002</v>
      </c>
      <c r="M25" s="45">
        <v>84.194999999999993</v>
      </c>
      <c r="N25" s="46"/>
    </row>
    <row r="26" spans="1:14" ht="15.75">
      <c r="A26" s="21"/>
      <c r="B26" s="36" t="s">
        <v>51</v>
      </c>
      <c r="C26" s="37" t="s">
        <v>52</v>
      </c>
      <c r="D26" s="37"/>
      <c r="E26" s="38" t="s">
        <v>19</v>
      </c>
      <c r="F26" s="39">
        <v>3</v>
      </c>
      <c r="G26" s="74">
        <v>0</v>
      </c>
      <c r="H26" s="75">
        <v>1E-3</v>
      </c>
      <c r="I26" s="74">
        <v>0</v>
      </c>
      <c r="J26" s="76">
        <v>0</v>
      </c>
      <c r="K26" s="76">
        <v>0</v>
      </c>
      <c r="L26" s="77">
        <v>6.1420000000000003</v>
      </c>
      <c r="M26" s="45">
        <v>6.1430000000000007</v>
      </c>
      <c r="N26" s="46"/>
    </row>
    <row r="27" spans="1:14" ht="15.75">
      <c r="A27" s="21"/>
      <c r="B27" s="36" t="s">
        <v>53</v>
      </c>
      <c r="C27" s="37" t="s">
        <v>54</v>
      </c>
      <c r="D27" s="37"/>
      <c r="E27" s="38" t="s">
        <v>19</v>
      </c>
      <c r="F27" s="39">
        <v>3</v>
      </c>
      <c r="G27" s="78">
        <v>0.02</v>
      </c>
      <c r="H27" s="79">
        <v>26.614000000000001</v>
      </c>
      <c r="I27" s="78">
        <v>6.7069999999999999</v>
      </c>
      <c r="J27" s="80">
        <v>0</v>
      </c>
      <c r="K27" s="80">
        <v>106.67400000000001</v>
      </c>
      <c r="L27" s="81">
        <v>468.59899999999993</v>
      </c>
      <c r="M27" s="78">
        <v>608.61399999999992</v>
      </c>
      <c r="N27" s="46"/>
    </row>
    <row r="28" spans="1:14" ht="15.75">
      <c r="A28" s="21"/>
      <c r="B28" s="36" t="s">
        <v>55</v>
      </c>
      <c r="C28" s="37" t="s">
        <v>38</v>
      </c>
      <c r="D28" s="37"/>
      <c r="E28" s="38" t="s">
        <v>19</v>
      </c>
      <c r="F28" s="39">
        <v>3</v>
      </c>
      <c r="G28" s="40">
        <v>0</v>
      </c>
      <c r="H28" s="41">
        <v>0</v>
      </c>
      <c r="I28" s="74">
        <v>0</v>
      </c>
      <c r="J28" s="76">
        <v>0</v>
      </c>
      <c r="K28" s="76">
        <v>0</v>
      </c>
      <c r="L28" s="77">
        <v>0.66700000000000004</v>
      </c>
      <c r="M28" s="45">
        <v>0.66700000000000004</v>
      </c>
      <c r="N28" s="46"/>
    </row>
    <row r="29" spans="1:14" ht="15.75">
      <c r="A29" s="21"/>
      <c r="B29" s="36" t="s">
        <v>56</v>
      </c>
      <c r="C29" s="37" t="s">
        <v>57</v>
      </c>
      <c r="D29" s="37"/>
      <c r="E29" s="38" t="s">
        <v>19</v>
      </c>
      <c r="F29" s="39">
        <v>3</v>
      </c>
      <c r="G29" s="78">
        <v>0.02</v>
      </c>
      <c r="H29" s="79">
        <v>26.614000000000001</v>
      </c>
      <c r="I29" s="78">
        <v>6.7069999999999999</v>
      </c>
      <c r="J29" s="80">
        <v>0</v>
      </c>
      <c r="K29" s="80">
        <v>106.67400000000001</v>
      </c>
      <c r="L29" s="81">
        <v>469.26599999999991</v>
      </c>
      <c r="M29" s="78">
        <v>609.28099999999995</v>
      </c>
      <c r="N29" s="46"/>
    </row>
    <row r="30" spans="1:14" ht="15.75">
      <c r="A30" s="21"/>
      <c r="B30" s="36" t="s">
        <v>58</v>
      </c>
      <c r="C30" s="37" t="s">
        <v>59</v>
      </c>
      <c r="D30" s="37"/>
      <c r="E30" s="38" t="s">
        <v>19</v>
      </c>
      <c r="F30" s="82">
        <v>3</v>
      </c>
      <c r="G30" s="40">
        <v>0</v>
      </c>
      <c r="H30" s="41">
        <v>0</v>
      </c>
      <c r="I30" s="74">
        <v>0.01</v>
      </c>
      <c r="J30" s="76">
        <v>0</v>
      </c>
      <c r="K30" s="76">
        <v>0</v>
      </c>
      <c r="L30" s="77">
        <v>42.369</v>
      </c>
      <c r="M30" s="45">
        <v>42.378999999999998</v>
      </c>
      <c r="N30" s="46"/>
    </row>
    <row r="31" spans="1:14" ht="16.5" thickBot="1">
      <c r="A31" s="21"/>
      <c r="B31" s="56" t="s">
        <v>60</v>
      </c>
      <c r="C31" s="57" t="s">
        <v>61</v>
      </c>
      <c r="D31" s="57"/>
      <c r="E31" s="58" t="s">
        <v>19</v>
      </c>
      <c r="F31" s="84">
        <v>3</v>
      </c>
      <c r="G31" s="85">
        <v>19.317</v>
      </c>
      <c r="H31" s="86">
        <v>71.41</v>
      </c>
      <c r="I31" s="85">
        <v>10.747</v>
      </c>
      <c r="J31" s="87">
        <v>0</v>
      </c>
      <c r="K31" s="87">
        <v>198.09100000000001</v>
      </c>
      <c r="L31" s="88">
        <v>728.87699999999984</v>
      </c>
      <c r="M31" s="65">
        <v>1028.4419999999998</v>
      </c>
      <c r="N31" s="66"/>
    </row>
    <row r="32" spans="1:14" ht="16.5" thickBot="1">
      <c r="A32" s="21"/>
      <c r="B32" s="21"/>
      <c r="C32" s="21"/>
      <c r="D32" s="21"/>
      <c r="E32" s="21"/>
      <c r="F32" s="21"/>
      <c r="G32" s="21"/>
      <c r="H32" s="21"/>
      <c r="I32" s="21"/>
      <c r="J32" s="21"/>
      <c r="K32" s="21"/>
      <c r="L32" s="21"/>
      <c r="M32" s="21"/>
      <c r="N32" s="67"/>
    </row>
    <row r="33" spans="1:14" ht="16.5" thickBot="1">
      <c r="A33" s="21"/>
      <c r="B33" s="22" t="s">
        <v>62</v>
      </c>
      <c r="C33" s="23" t="s">
        <v>63</v>
      </c>
      <c r="D33" s="69"/>
      <c r="E33" s="89"/>
      <c r="F33" s="89"/>
      <c r="G33" s="89"/>
      <c r="H33" s="89"/>
      <c r="I33" s="89"/>
      <c r="J33" s="89"/>
      <c r="K33" s="89"/>
      <c r="L33" s="89"/>
      <c r="M33" s="89"/>
      <c r="N33" s="67"/>
    </row>
    <row r="34" spans="1:14" ht="15.75">
      <c r="A34" s="21"/>
      <c r="B34" s="25" t="s">
        <v>64</v>
      </c>
      <c r="C34" s="26" t="s">
        <v>65</v>
      </c>
      <c r="D34" s="26"/>
      <c r="E34" s="27" t="s">
        <v>19</v>
      </c>
      <c r="F34" s="91">
        <v>3</v>
      </c>
      <c r="G34" s="29">
        <v>3.7999999999999999E-2</v>
      </c>
      <c r="H34" s="30">
        <v>1.02</v>
      </c>
      <c r="I34" s="31">
        <v>0.13300000000000001</v>
      </c>
      <c r="J34" s="32">
        <v>0</v>
      </c>
      <c r="K34" s="33">
        <v>2.93</v>
      </c>
      <c r="L34" s="33">
        <v>7.6950000000000003</v>
      </c>
      <c r="M34" s="92">
        <v>11.816000000000001</v>
      </c>
      <c r="N34" s="93"/>
    </row>
    <row r="35" spans="1:14" ht="15.75">
      <c r="A35" s="21"/>
      <c r="B35" s="36" t="s">
        <v>66</v>
      </c>
      <c r="C35" s="37" t="s">
        <v>67</v>
      </c>
      <c r="D35" s="37"/>
      <c r="E35" s="38" t="s">
        <v>19</v>
      </c>
      <c r="F35" s="82">
        <v>3</v>
      </c>
      <c r="G35" s="40">
        <v>0</v>
      </c>
      <c r="H35" s="41">
        <v>0</v>
      </c>
      <c r="I35" s="42">
        <v>0</v>
      </c>
      <c r="J35" s="43">
        <v>0</v>
      </c>
      <c r="K35" s="44">
        <v>0</v>
      </c>
      <c r="L35" s="44">
        <v>0</v>
      </c>
      <c r="M35" s="94">
        <v>0</v>
      </c>
      <c r="N35" s="95"/>
    </row>
    <row r="36" spans="1:14" ht="16.5" thickBot="1">
      <c r="A36" s="21"/>
      <c r="B36" s="56" t="s">
        <v>68</v>
      </c>
      <c r="C36" s="57" t="s">
        <v>69</v>
      </c>
      <c r="D36" s="57"/>
      <c r="E36" s="58" t="s">
        <v>19</v>
      </c>
      <c r="F36" s="96">
        <v>3</v>
      </c>
      <c r="G36" s="85">
        <v>19.355</v>
      </c>
      <c r="H36" s="86">
        <v>72.429999999999993</v>
      </c>
      <c r="I36" s="97">
        <v>10.879999999999999</v>
      </c>
      <c r="J36" s="87">
        <v>0</v>
      </c>
      <c r="K36" s="98">
        <v>201.02100000000002</v>
      </c>
      <c r="L36" s="98">
        <v>736.57199999999989</v>
      </c>
      <c r="M36" s="99">
        <v>1040.2579999999998</v>
      </c>
      <c r="N36" s="66"/>
    </row>
    <row r="37" spans="1:14" ht="16.5" thickBot="1">
      <c r="A37" s="21"/>
      <c r="B37" s="100"/>
      <c r="C37" s="101"/>
      <c r="D37" s="101"/>
      <c r="E37" s="102"/>
      <c r="F37" s="102"/>
      <c r="G37" s="102"/>
      <c r="H37" s="102"/>
      <c r="I37" s="102"/>
      <c r="J37" s="102"/>
      <c r="K37" s="102"/>
      <c r="L37" s="102"/>
      <c r="M37" s="102"/>
      <c r="N37" s="103"/>
    </row>
    <row r="38" spans="1:14" ht="16.5" thickBot="1">
      <c r="A38" s="21"/>
      <c r="B38" s="22" t="s">
        <v>70</v>
      </c>
      <c r="C38" s="104" t="s">
        <v>71</v>
      </c>
      <c r="D38" s="69"/>
      <c r="E38" s="102"/>
      <c r="F38" s="102"/>
      <c r="G38" s="105"/>
      <c r="H38" s="105"/>
      <c r="I38" s="105"/>
      <c r="J38" s="105"/>
      <c r="K38" s="105"/>
      <c r="L38" s="105"/>
      <c r="M38" s="105"/>
      <c r="N38" s="67"/>
    </row>
    <row r="39" spans="1:14" ht="15.75">
      <c r="A39" s="21"/>
      <c r="B39" s="25" t="s">
        <v>72</v>
      </c>
      <c r="C39" s="106" t="s">
        <v>1804</v>
      </c>
      <c r="D39" s="107"/>
      <c r="E39" s="27" t="s">
        <v>19</v>
      </c>
      <c r="F39" s="28">
        <v>3</v>
      </c>
      <c r="G39" s="29">
        <v>3.6999999999999998E-2</v>
      </c>
      <c r="H39" s="30">
        <v>0.997</v>
      </c>
      <c r="I39" s="31">
        <v>0.13100000000000001</v>
      </c>
      <c r="J39" s="32">
        <v>0</v>
      </c>
      <c r="K39" s="33">
        <v>2.8639999999999999</v>
      </c>
      <c r="L39" s="33">
        <v>7.5220000000000002</v>
      </c>
      <c r="M39" s="108">
        <v>11.551</v>
      </c>
      <c r="N39" s="93"/>
    </row>
    <row r="40" spans="1:14" ht="16.5" thickBot="1">
      <c r="A40" s="21"/>
      <c r="B40" s="56" t="s">
        <v>73</v>
      </c>
      <c r="C40" s="57" t="s">
        <v>74</v>
      </c>
      <c r="D40" s="57"/>
      <c r="E40" s="58" t="s">
        <v>19</v>
      </c>
      <c r="F40" s="59">
        <v>3</v>
      </c>
      <c r="G40" s="109">
        <v>3.6999999999999998E-2</v>
      </c>
      <c r="H40" s="110">
        <v>0.997</v>
      </c>
      <c r="I40" s="111">
        <v>0.13100000000000001</v>
      </c>
      <c r="J40" s="112">
        <v>0</v>
      </c>
      <c r="K40" s="113">
        <v>2.8639999999999999</v>
      </c>
      <c r="L40" s="113">
        <v>7.5220000000000002</v>
      </c>
      <c r="M40" s="114">
        <v>11.551</v>
      </c>
      <c r="N40" s="115"/>
    </row>
    <row r="41" spans="1:14" ht="16.5" thickBot="1">
      <c r="A41" s="21"/>
      <c r="B41" s="100"/>
      <c r="C41" s="101"/>
      <c r="D41" s="101"/>
      <c r="E41" s="102"/>
      <c r="F41" s="102"/>
      <c r="G41" s="105"/>
      <c r="H41" s="105"/>
      <c r="I41" s="105"/>
      <c r="J41" s="105"/>
      <c r="K41" s="105"/>
      <c r="L41" s="105"/>
      <c r="M41" s="105"/>
      <c r="N41" s="21"/>
    </row>
    <row r="42" spans="1:14" ht="16.5" thickBot="1">
      <c r="A42" s="21"/>
      <c r="B42" s="22" t="s">
        <v>75</v>
      </c>
      <c r="C42" s="104" t="s">
        <v>76</v>
      </c>
      <c r="D42" s="69"/>
      <c r="E42" s="102"/>
      <c r="F42" s="102"/>
      <c r="G42" s="105"/>
      <c r="H42" s="105"/>
      <c r="I42" s="105"/>
      <c r="J42" s="105"/>
      <c r="K42" s="105"/>
      <c r="L42" s="105"/>
      <c r="M42" s="105"/>
      <c r="N42" s="21"/>
    </row>
    <row r="43" spans="1:14" ht="27" customHeight="1" thickBot="1">
      <c r="A43" s="21"/>
      <c r="B43" s="116" t="s">
        <v>77</v>
      </c>
      <c r="C43" s="117" t="s">
        <v>78</v>
      </c>
      <c r="D43" s="118"/>
      <c r="E43" s="119" t="s">
        <v>19</v>
      </c>
      <c r="F43" s="120">
        <v>3</v>
      </c>
      <c r="G43" s="121">
        <v>19.391999999999999</v>
      </c>
      <c r="H43" s="122">
        <v>73.426999999999992</v>
      </c>
      <c r="I43" s="123">
        <v>11.010999999999999</v>
      </c>
      <c r="J43" s="124">
        <v>0</v>
      </c>
      <c r="K43" s="124">
        <v>203.88500000000002</v>
      </c>
      <c r="L43" s="125">
        <v>744.09399999999994</v>
      </c>
      <c r="M43" s="126">
        <v>1051.809</v>
      </c>
      <c r="N43" s="21"/>
    </row>
    <row r="44" spans="1:14"/>
    <row r="45" spans="1:14">
      <c r="B45" s="903" t="s">
        <v>79</v>
      </c>
      <c r="C45" s="903"/>
      <c r="D45" s="69"/>
      <c r="E45" s="127"/>
      <c r="F45" s="127"/>
      <c r="G45" s="127"/>
      <c r="H45" s="127"/>
      <c r="I45" s="127"/>
      <c r="J45" s="127"/>
      <c r="K45" s="127"/>
      <c r="L45" s="127"/>
      <c r="M45" s="127"/>
      <c r="N45" s="127"/>
    </row>
    <row r="46" spans="1:14">
      <c r="B46" s="128"/>
      <c r="C46" s="129"/>
      <c r="D46" s="129"/>
      <c r="E46" s="127"/>
      <c r="F46" s="127"/>
      <c r="G46" s="127"/>
      <c r="H46" s="127"/>
      <c r="I46" s="127"/>
      <c r="J46" s="127"/>
      <c r="K46" s="127"/>
      <c r="L46" s="127"/>
      <c r="M46" s="127"/>
      <c r="N46" s="127"/>
    </row>
    <row r="47" spans="1:14">
      <c r="B47" s="130"/>
      <c r="C47" s="131" t="s">
        <v>80</v>
      </c>
      <c r="D47" s="131"/>
      <c r="E47" s="127"/>
      <c r="F47" s="127"/>
      <c r="G47" s="127"/>
      <c r="H47" s="127"/>
      <c r="I47" s="127"/>
      <c r="J47" s="127"/>
      <c r="K47" s="127"/>
      <c r="L47" s="127"/>
      <c r="M47" s="127"/>
      <c r="N47" s="127"/>
    </row>
    <row r="48" spans="1:14">
      <c r="B48" s="128"/>
      <c r="C48" s="129"/>
      <c r="D48" s="129"/>
      <c r="E48" s="127"/>
      <c r="F48" s="127"/>
      <c r="G48" s="127"/>
      <c r="H48" s="127" t="s">
        <v>81</v>
      </c>
      <c r="I48" s="127"/>
      <c r="J48" s="127"/>
      <c r="K48" s="127"/>
      <c r="L48" s="127"/>
      <c r="M48" s="127"/>
      <c r="N48" s="127"/>
    </row>
    <row r="49" spans="1:15">
      <c r="B49" s="132"/>
      <c r="C49" s="131" t="s">
        <v>82</v>
      </c>
      <c r="D49" s="131"/>
      <c r="E49" s="127"/>
      <c r="F49" s="127"/>
      <c r="G49" s="127"/>
      <c r="H49" s="127"/>
      <c r="I49" s="127"/>
      <c r="J49" s="127"/>
      <c r="K49" s="127"/>
      <c r="L49" s="127"/>
      <c r="M49" s="127"/>
      <c r="N49" s="127"/>
    </row>
    <row r="50" spans="1:15" s="3" customFormat="1">
      <c r="A50"/>
      <c r="B50" s="133"/>
      <c r="C50" s="134"/>
      <c r="D50" s="134"/>
      <c r="E50" s="133"/>
      <c r="F50" s="133"/>
      <c r="G50" s="133"/>
      <c r="H50" s="133"/>
      <c r="I50" s="133"/>
      <c r="J50" s="133"/>
      <c r="K50" s="133"/>
      <c r="L50" s="133"/>
      <c r="M50" s="133"/>
      <c r="N50" s="133"/>
      <c r="O50"/>
    </row>
    <row r="51" spans="1:15" s="3" customFormat="1" ht="15" thickBot="1">
      <c r="A51"/>
      <c r="B51" s="133"/>
      <c r="C51" s="134"/>
      <c r="D51" s="134"/>
      <c r="E51" s="133"/>
      <c r="F51" s="133"/>
      <c r="G51" s="133"/>
      <c r="H51" s="133"/>
      <c r="I51" s="133"/>
      <c r="J51" s="133"/>
      <c r="K51" s="133"/>
      <c r="L51" s="133"/>
      <c r="M51" s="133"/>
      <c r="N51" s="133"/>
      <c r="O51"/>
    </row>
    <row r="52" spans="1:15" s="3" customFormat="1" ht="14.65" customHeight="1" thickBot="1">
      <c r="A52"/>
      <c r="B52" s="135" t="s">
        <v>508</v>
      </c>
      <c r="C52" s="136"/>
      <c r="D52" s="136"/>
      <c r="E52" s="136"/>
      <c r="F52" s="136"/>
      <c r="G52" s="136"/>
      <c r="H52" s="136"/>
      <c r="I52" s="136"/>
      <c r="J52" s="136"/>
      <c r="K52" s="136"/>
      <c r="L52" s="136"/>
      <c r="M52" s="136"/>
      <c r="N52" s="136"/>
      <c r="O52" s="137"/>
    </row>
    <row r="53" spans="1:15" s="3" customFormat="1" ht="15" thickBot="1">
      <c r="A53"/>
      <c r="B53" s="133"/>
      <c r="C53" s="134"/>
      <c r="D53" s="134"/>
      <c r="E53" s="133"/>
      <c r="F53" s="133"/>
      <c r="G53" s="133"/>
      <c r="H53" s="133"/>
      <c r="I53" s="133"/>
      <c r="J53" s="133"/>
      <c r="K53" s="133"/>
      <c r="L53" s="133"/>
      <c r="M53" s="133"/>
      <c r="N53" s="133"/>
      <c r="O53"/>
    </row>
    <row r="54" spans="1:15" s="3" customFormat="1" ht="16.5" hidden="1" thickBot="1">
      <c r="A54" s="138"/>
      <c r="B54" s="139" t="str">
        <f ca="1" xml:space="preserve"> RIGHT(CELL("filename", $A$1), LEN(CELL("filename", $A$1)) - SEARCH("]", CELL("filename", $A$1)))&amp;" - Line definitions"</f>
        <v>4J - Line definitions</v>
      </c>
      <c r="C54" s="140"/>
      <c r="D54" s="140"/>
      <c r="E54" s="136"/>
      <c r="F54" s="136"/>
      <c r="G54" s="136"/>
      <c r="H54" s="136"/>
      <c r="I54" s="136"/>
      <c r="J54" s="136"/>
      <c r="K54" s="136"/>
      <c r="L54" s="136"/>
      <c r="M54" s="136"/>
      <c r="N54" s="136"/>
      <c r="O54" s="137"/>
    </row>
    <row r="55" spans="1:15" s="3" customFormat="1" ht="16.5" hidden="1" thickBot="1">
      <c r="A55" s="138"/>
      <c r="B55" s="142"/>
      <c r="C55" s="143"/>
      <c r="D55" s="143"/>
      <c r="E55" s="141"/>
      <c r="F55" s="141"/>
      <c r="G55" s="141"/>
      <c r="H55" s="141"/>
      <c r="I55" s="141"/>
      <c r="J55" s="141"/>
      <c r="K55" s="141"/>
      <c r="L55" s="141"/>
      <c r="M55" s="141"/>
      <c r="N55" s="141"/>
      <c r="O55" s="141"/>
    </row>
    <row r="56" spans="1:15" s="3" customFormat="1" ht="15" hidden="1" thickBot="1">
      <c r="A56" s="138"/>
      <c r="B56" s="144" t="s">
        <v>83</v>
      </c>
      <c r="C56" s="904" t="s">
        <v>84</v>
      </c>
      <c r="D56" s="905"/>
      <c r="E56" s="905"/>
      <c r="F56" s="905"/>
      <c r="G56" s="905"/>
      <c r="H56" s="905"/>
      <c r="I56" s="905"/>
      <c r="J56" s="905"/>
      <c r="K56" s="905"/>
      <c r="L56" s="905"/>
      <c r="M56" s="905"/>
      <c r="N56" s="905"/>
      <c r="O56" s="906"/>
    </row>
    <row r="57" spans="1:15" s="3" customFormat="1" ht="14.25" hidden="1" customHeight="1">
      <c r="A57" s="138"/>
      <c r="B57" s="145">
        <v>1</v>
      </c>
      <c r="C57" s="907" t="s">
        <v>85</v>
      </c>
      <c r="D57" s="908"/>
      <c r="E57" s="908"/>
      <c r="F57" s="908"/>
      <c r="G57" s="908"/>
      <c r="H57" s="908"/>
      <c r="I57" s="908"/>
      <c r="J57" s="908"/>
      <c r="K57" s="908"/>
      <c r="L57" s="908"/>
      <c r="M57" s="908"/>
      <c r="N57" s="908"/>
      <c r="O57" s="909"/>
    </row>
    <row r="58" spans="1:15" s="3" customFormat="1" ht="45" hidden="1" customHeight="1">
      <c r="A58" s="138"/>
      <c r="B58" s="147">
        <f t="shared" ref="B58:B80" si="0" xml:space="preserve"> B57 + 1</f>
        <v>2</v>
      </c>
      <c r="C58" s="900" t="s">
        <v>86</v>
      </c>
      <c r="D58" s="901"/>
      <c r="E58" s="901"/>
      <c r="F58" s="901"/>
      <c r="G58" s="901"/>
      <c r="H58" s="901"/>
      <c r="I58" s="901"/>
      <c r="J58" s="901"/>
      <c r="K58" s="901"/>
      <c r="L58" s="901"/>
      <c r="M58" s="901"/>
      <c r="N58" s="901"/>
      <c r="O58" s="902"/>
    </row>
    <row r="59" spans="1:15" s="3" customFormat="1" ht="14.25" hidden="1" customHeight="1">
      <c r="A59" s="138"/>
      <c r="B59" s="147">
        <f t="shared" si="0"/>
        <v>3</v>
      </c>
      <c r="C59" s="900" t="s">
        <v>87</v>
      </c>
      <c r="D59" s="901"/>
      <c r="E59" s="901"/>
      <c r="F59" s="901"/>
      <c r="G59" s="901"/>
      <c r="H59" s="901"/>
      <c r="I59" s="901"/>
      <c r="J59" s="901"/>
      <c r="K59" s="901"/>
      <c r="L59" s="901"/>
      <c r="M59" s="901"/>
      <c r="N59" s="901"/>
      <c r="O59" s="902"/>
    </row>
    <row r="60" spans="1:15" s="3" customFormat="1" ht="13.5" hidden="1" customHeight="1">
      <c r="A60" s="138"/>
      <c r="B60" s="147">
        <f t="shared" si="0"/>
        <v>4</v>
      </c>
      <c r="C60" s="900" t="s">
        <v>88</v>
      </c>
      <c r="D60" s="901"/>
      <c r="E60" s="901"/>
      <c r="F60" s="901"/>
      <c r="G60" s="901"/>
      <c r="H60" s="901"/>
      <c r="I60" s="901"/>
      <c r="J60" s="901"/>
      <c r="K60" s="901"/>
      <c r="L60" s="901"/>
      <c r="M60" s="901"/>
      <c r="N60" s="901"/>
      <c r="O60" s="902"/>
    </row>
    <row r="61" spans="1:15" s="3" customFormat="1" ht="14.25" hidden="1" customHeight="1">
      <c r="A61" s="138"/>
      <c r="B61" s="147">
        <f t="shared" si="0"/>
        <v>5</v>
      </c>
      <c r="C61" s="910" t="s">
        <v>89</v>
      </c>
      <c r="D61" s="911"/>
      <c r="E61" s="911"/>
      <c r="F61" s="911"/>
      <c r="G61" s="911"/>
      <c r="H61" s="911"/>
      <c r="I61" s="911"/>
      <c r="J61" s="911"/>
      <c r="K61" s="911"/>
      <c r="L61" s="911"/>
      <c r="M61" s="911"/>
      <c r="N61" s="911"/>
      <c r="O61" s="912"/>
    </row>
    <row r="62" spans="1:15" s="3" customFormat="1" ht="14.25" hidden="1" customHeight="1">
      <c r="A62" s="138"/>
      <c r="B62" s="147">
        <f t="shared" si="0"/>
        <v>6</v>
      </c>
      <c r="C62" s="910" t="s">
        <v>90</v>
      </c>
      <c r="D62" s="911"/>
      <c r="E62" s="911"/>
      <c r="F62" s="911"/>
      <c r="G62" s="911"/>
      <c r="H62" s="911"/>
      <c r="I62" s="911"/>
      <c r="J62" s="911"/>
      <c r="K62" s="911"/>
      <c r="L62" s="911"/>
      <c r="M62" s="911"/>
      <c r="N62" s="911"/>
      <c r="O62" s="912"/>
    </row>
    <row r="63" spans="1:15" s="3" customFormat="1" ht="14.25" hidden="1" customHeight="1">
      <c r="A63" s="138"/>
      <c r="B63" s="147">
        <f t="shared" si="0"/>
        <v>7</v>
      </c>
      <c r="C63" s="910" t="s">
        <v>91</v>
      </c>
      <c r="D63" s="911"/>
      <c r="E63" s="911"/>
      <c r="F63" s="911"/>
      <c r="G63" s="911"/>
      <c r="H63" s="911"/>
      <c r="I63" s="911"/>
      <c r="J63" s="911"/>
      <c r="K63" s="911"/>
      <c r="L63" s="911"/>
      <c r="M63" s="911"/>
      <c r="N63" s="911"/>
      <c r="O63" s="912"/>
    </row>
    <row r="64" spans="1:15" s="3" customFormat="1" ht="13.5" hidden="1" customHeight="1">
      <c r="A64" s="138"/>
      <c r="B64" s="147">
        <f t="shared" si="0"/>
        <v>8</v>
      </c>
      <c r="C64" s="900" t="s">
        <v>92</v>
      </c>
      <c r="D64" s="901"/>
      <c r="E64" s="901"/>
      <c r="F64" s="901"/>
      <c r="G64" s="901"/>
      <c r="H64" s="901"/>
      <c r="I64" s="901"/>
      <c r="J64" s="901"/>
      <c r="K64" s="901"/>
      <c r="L64" s="901"/>
      <c r="M64" s="901"/>
      <c r="N64" s="901"/>
      <c r="O64" s="902"/>
    </row>
    <row r="65" spans="1:15" s="3" customFormat="1" ht="14.25" hidden="1" customHeight="1">
      <c r="A65" s="138"/>
      <c r="B65" s="147">
        <f t="shared" si="0"/>
        <v>9</v>
      </c>
      <c r="C65" s="900" t="s">
        <v>93</v>
      </c>
      <c r="D65" s="901"/>
      <c r="E65" s="901"/>
      <c r="F65" s="901"/>
      <c r="G65" s="901"/>
      <c r="H65" s="901"/>
      <c r="I65" s="901"/>
      <c r="J65" s="901"/>
      <c r="K65" s="901"/>
      <c r="L65" s="901"/>
      <c r="M65" s="901"/>
      <c r="N65" s="901"/>
      <c r="O65" s="902"/>
    </row>
    <row r="66" spans="1:15" s="3" customFormat="1" ht="13.5" hidden="1" customHeight="1">
      <c r="A66" s="138"/>
      <c r="B66" s="147">
        <f t="shared" si="0"/>
        <v>10</v>
      </c>
      <c r="C66" s="900" t="s">
        <v>94</v>
      </c>
      <c r="D66" s="901"/>
      <c r="E66" s="901"/>
      <c r="F66" s="901"/>
      <c r="G66" s="901"/>
      <c r="H66" s="901"/>
      <c r="I66" s="901"/>
      <c r="J66" s="901"/>
      <c r="K66" s="901"/>
      <c r="L66" s="901"/>
      <c r="M66" s="901"/>
      <c r="N66" s="901"/>
      <c r="O66" s="902"/>
    </row>
    <row r="67" spans="1:15" s="3" customFormat="1" ht="13.5" hidden="1" customHeight="1">
      <c r="A67" s="138"/>
      <c r="B67" s="147">
        <f t="shared" si="0"/>
        <v>11</v>
      </c>
      <c r="C67" s="900" t="s">
        <v>95</v>
      </c>
      <c r="D67" s="901"/>
      <c r="E67" s="901"/>
      <c r="F67" s="901"/>
      <c r="G67" s="901"/>
      <c r="H67" s="901"/>
      <c r="I67" s="901"/>
      <c r="J67" s="901"/>
      <c r="K67" s="901"/>
      <c r="L67" s="901"/>
      <c r="M67" s="901"/>
      <c r="N67" s="901"/>
      <c r="O67" s="902"/>
    </row>
    <row r="68" spans="1:15" s="3" customFormat="1" ht="13.5" hidden="1" customHeight="1">
      <c r="A68" s="138"/>
      <c r="B68" s="147">
        <f t="shared" si="0"/>
        <v>12</v>
      </c>
      <c r="C68" s="900" t="s">
        <v>96</v>
      </c>
      <c r="D68" s="901"/>
      <c r="E68" s="901"/>
      <c r="F68" s="901"/>
      <c r="G68" s="901"/>
      <c r="H68" s="901"/>
      <c r="I68" s="901"/>
      <c r="J68" s="901"/>
      <c r="K68" s="901"/>
      <c r="L68" s="901"/>
      <c r="M68" s="901"/>
      <c r="N68" s="901"/>
      <c r="O68" s="902"/>
    </row>
    <row r="69" spans="1:15" s="3" customFormat="1" ht="13.5" hidden="1" customHeight="1">
      <c r="A69" s="138"/>
      <c r="B69" s="147">
        <f t="shared" si="0"/>
        <v>13</v>
      </c>
      <c r="C69" s="900" t="s">
        <v>97</v>
      </c>
      <c r="D69" s="901"/>
      <c r="E69" s="901"/>
      <c r="F69" s="901"/>
      <c r="G69" s="901"/>
      <c r="H69" s="901"/>
      <c r="I69" s="901"/>
      <c r="J69" s="901"/>
      <c r="K69" s="901"/>
      <c r="L69" s="901"/>
      <c r="M69" s="901"/>
      <c r="N69" s="901"/>
      <c r="O69" s="902"/>
    </row>
    <row r="70" spans="1:15" s="3" customFormat="1" ht="14.25" hidden="1" customHeight="1">
      <c r="A70" s="138"/>
      <c r="B70" s="147">
        <f t="shared" si="0"/>
        <v>14</v>
      </c>
      <c r="C70" s="900" t="s">
        <v>98</v>
      </c>
      <c r="D70" s="901"/>
      <c r="E70" s="901"/>
      <c r="F70" s="901"/>
      <c r="G70" s="901"/>
      <c r="H70" s="901"/>
      <c r="I70" s="901"/>
      <c r="J70" s="901"/>
      <c r="K70" s="901"/>
      <c r="L70" s="901"/>
      <c r="M70" s="901"/>
      <c r="N70" s="901"/>
      <c r="O70" s="902"/>
    </row>
    <row r="71" spans="1:15" s="3" customFormat="1" ht="14.25" hidden="1" customHeight="1">
      <c r="A71" s="138"/>
      <c r="B71" s="147">
        <f t="shared" si="0"/>
        <v>15</v>
      </c>
      <c r="C71" s="900" t="s">
        <v>99</v>
      </c>
      <c r="D71" s="901"/>
      <c r="E71" s="901"/>
      <c r="F71" s="901"/>
      <c r="G71" s="901"/>
      <c r="H71" s="901"/>
      <c r="I71" s="901"/>
      <c r="J71" s="901"/>
      <c r="K71" s="901"/>
      <c r="L71" s="901"/>
      <c r="M71" s="901"/>
      <c r="N71" s="901"/>
      <c r="O71" s="902"/>
    </row>
    <row r="72" spans="1:15" s="3" customFormat="1" ht="50.25" hidden="1" customHeight="1">
      <c r="A72" s="138"/>
      <c r="B72" s="147">
        <f t="shared" si="0"/>
        <v>16</v>
      </c>
      <c r="C72" s="900" t="s">
        <v>100</v>
      </c>
      <c r="D72" s="901"/>
      <c r="E72" s="901"/>
      <c r="F72" s="901"/>
      <c r="G72" s="901"/>
      <c r="H72" s="901"/>
      <c r="I72" s="901"/>
      <c r="J72" s="901"/>
      <c r="K72" s="901"/>
      <c r="L72" s="901"/>
      <c r="M72" s="901"/>
      <c r="N72" s="901"/>
      <c r="O72" s="902"/>
    </row>
    <row r="73" spans="1:15" s="3" customFormat="1" ht="14.25" hidden="1" customHeight="1">
      <c r="A73" s="138"/>
      <c r="B73" s="147">
        <f t="shared" si="0"/>
        <v>17</v>
      </c>
      <c r="C73" s="900" t="s">
        <v>101</v>
      </c>
      <c r="D73" s="901"/>
      <c r="E73" s="901"/>
      <c r="F73" s="901"/>
      <c r="G73" s="901"/>
      <c r="H73" s="901"/>
      <c r="I73" s="901"/>
      <c r="J73" s="901"/>
      <c r="K73" s="901"/>
      <c r="L73" s="901"/>
      <c r="M73" s="901"/>
      <c r="N73" s="901"/>
      <c r="O73" s="902"/>
    </row>
    <row r="74" spans="1:15" s="3" customFormat="1" ht="13.5" hidden="1" customHeight="1">
      <c r="A74" s="138"/>
      <c r="B74" s="147">
        <f t="shared" si="0"/>
        <v>18</v>
      </c>
      <c r="C74" s="900" t="s">
        <v>102</v>
      </c>
      <c r="D74" s="901"/>
      <c r="E74" s="901"/>
      <c r="F74" s="901"/>
      <c r="G74" s="901"/>
      <c r="H74" s="901"/>
      <c r="I74" s="901"/>
      <c r="J74" s="901"/>
      <c r="K74" s="901"/>
      <c r="L74" s="901"/>
      <c r="M74" s="901"/>
      <c r="N74" s="901"/>
      <c r="O74" s="902"/>
    </row>
    <row r="75" spans="1:15" s="3" customFormat="1" ht="15" hidden="1" thickBot="1">
      <c r="A75" s="138"/>
      <c r="B75" s="147">
        <f t="shared" si="0"/>
        <v>19</v>
      </c>
      <c r="C75" s="900" t="s">
        <v>103</v>
      </c>
      <c r="D75" s="901"/>
      <c r="E75" s="901"/>
      <c r="F75" s="901"/>
      <c r="G75" s="901"/>
      <c r="H75" s="901"/>
      <c r="I75" s="901"/>
      <c r="J75" s="901"/>
      <c r="K75" s="901"/>
      <c r="L75" s="901"/>
      <c r="M75" s="901"/>
      <c r="N75" s="901"/>
      <c r="O75" s="902"/>
    </row>
    <row r="76" spans="1:15" s="3" customFormat="1" ht="14.25" hidden="1" customHeight="1">
      <c r="A76" s="138"/>
      <c r="B76" s="147">
        <f t="shared" si="0"/>
        <v>20</v>
      </c>
      <c r="C76" s="900" t="s">
        <v>104</v>
      </c>
      <c r="D76" s="901"/>
      <c r="E76" s="901"/>
      <c r="F76" s="901"/>
      <c r="G76" s="901"/>
      <c r="H76" s="901"/>
      <c r="I76" s="901"/>
      <c r="J76" s="901"/>
      <c r="K76" s="901"/>
      <c r="L76" s="901"/>
      <c r="M76" s="901"/>
      <c r="N76" s="901"/>
      <c r="O76" s="902"/>
    </row>
    <row r="77" spans="1:15" s="3" customFormat="1" ht="15" hidden="1" thickBot="1">
      <c r="A77" s="138"/>
      <c r="B77" s="147">
        <f t="shared" si="0"/>
        <v>21</v>
      </c>
      <c r="C77" s="900" t="s">
        <v>105</v>
      </c>
      <c r="D77" s="901"/>
      <c r="E77" s="901"/>
      <c r="F77" s="901"/>
      <c r="G77" s="901"/>
      <c r="H77" s="901"/>
      <c r="I77" s="901"/>
      <c r="J77" s="901"/>
      <c r="K77" s="901"/>
      <c r="L77" s="901"/>
      <c r="M77" s="901"/>
      <c r="N77" s="901"/>
      <c r="O77" s="902"/>
    </row>
    <row r="78" spans="1:15" s="3" customFormat="1" ht="14.25" hidden="1" customHeight="1">
      <c r="A78" s="138"/>
      <c r="B78" s="147">
        <f t="shared" si="0"/>
        <v>22</v>
      </c>
      <c r="C78" s="900" t="s">
        <v>106</v>
      </c>
      <c r="D78" s="901"/>
      <c r="E78" s="901"/>
      <c r="F78" s="901"/>
      <c r="G78" s="901"/>
      <c r="H78" s="901"/>
      <c r="I78" s="901"/>
      <c r="J78" s="901"/>
      <c r="K78" s="901"/>
      <c r="L78" s="901"/>
      <c r="M78" s="901"/>
      <c r="N78" s="901"/>
      <c r="O78" s="902"/>
    </row>
    <row r="79" spans="1:15" s="3" customFormat="1" ht="15" hidden="1" thickBot="1">
      <c r="A79" s="138"/>
      <c r="B79" s="147">
        <f t="shared" si="0"/>
        <v>23</v>
      </c>
      <c r="C79" s="900" t="s">
        <v>107</v>
      </c>
      <c r="D79" s="901"/>
      <c r="E79" s="901"/>
      <c r="F79" s="901"/>
      <c r="G79" s="901"/>
      <c r="H79" s="901"/>
      <c r="I79" s="901"/>
      <c r="J79" s="901"/>
      <c r="K79" s="901"/>
      <c r="L79" s="901"/>
      <c r="M79" s="901"/>
      <c r="N79" s="901"/>
      <c r="O79" s="902"/>
    </row>
    <row r="80" spans="1:15" s="3" customFormat="1" ht="15" hidden="1" thickBot="1">
      <c r="A80" s="138"/>
      <c r="B80" s="147">
        <f t="shared" si="0"/>
        <v>24</v>
      </c>
      <c r="C80" s="900" t="s">
        <v>108</v>
      </c>
      <c r="D80" s="901"/>
      <c r="E80" s="901"/>
      <c r="F80" s="901"/>
      <c r="G80" s="901"/>
      <c r="H80" s="901"/>
      <c r="I80" s="901"/>
      <c r="J80" s="901"/>
      <c r="K80" s="901"/>
      <c r="L80" s="901"/>
      <c r="M80" s="901"/>
      <c r="N80" s="901"/>
      <c r="O80" s="902"/>
    </row>
    <row r="81" spans="1:15" s="3" customFormat="1" ht="25.5" hidden="1" customHeight="1">
      <c r="A81" s="138"/>
      <c r="B81" s="148" t="s">
        <v>109</v>
      </c>
      <c r="C81" s="900" t="s">
        <v>110</v>
      </c>
      <c r="D81" s="901"/>
      <c r="E81" s="901"/>
      <c r="F81" s="901"/>
      <c r="G81" s="901"/>
      <c r="H81" s="901"/>
      <c r="I81" s="901"/>
      <c r="J81" s="901"/>
      <c r="K81" s="901"/>
      <c r="L81" s="901"/>
      <c r="M81" s="901"/>
      <c r="N81" s="901"/>
      <c r="O81" s="902"/>
    </row>
    <row r="82" spans="1:15" s="3" customFormat="1" ht="13.5" hidden="1" customHeight="1">
      <c r="A82" s="138"/>
      <c r="B82" s="148">
        <v>35</v>
      </c>
      <c r="C82" s="900" t="s">
        <v>111</v>
      </c>
      <c r="D82" s="901"/>
      <c r="E82" s="901"/>
      <c r="F82" s="901"/>
      <c r="G82" s="901"/>
      <c r="H82" s="901"/>
      <c r="I82" s="901"/>
      <c r="J82" s="901"/>
      <c r="K82" s="901"/>
      <c r="L82" s="901"/>
      <c r="M82" s="901"/>
      <c r="N82" s="901"/>
      <c r="O82" s="902"/>
    </row>
    <row r="83" spans="1:15" s="3" customFormat="1" ht="15" hidden="1" thickBot="1">
      <c r="A83" s="138"/>
      <c r="B83" s="148">
        <v>36</v>
      </c>
      <c r="C83" s="900" t="s">
        <v>112</v>
      </c>
      <c r="D83" s="901"/>
      <c r="E83" s="901"/>
      <c r="F83" s="901"/>
      <c r="G83" s="901"/>
      <c r="H83" s="901"/>
      <c r="I83" s="901"/>
      <c r="J83" s="901"/>
      <c r="K83" s="901"/>
      <c r="L83" s="901"/>
      <c r="M83" s="901"/>
      <c r="N83" s="901"/>
      <c r="O83" s="902"/>
    </row>
    <row r="84" spans="1:15" s="3" customFormat="1" ht="15.75" hidden="1" thickBot="1">
      <c r="A84" s="138"/>
      <c r="B84" s="149"/>
      <c r="C84" s="146"/>
      <c r="D84" s="146"/>
      <c r="E84" s="150"/>
      <c r="F84" s="146"/>
      <c r="G84" s="146"/>
      <c r="H84" s="146"/>
      <c r="I84" s="146"/>
      <c r="J84" s="146"/>
      <c r="K84" s="146"/>
      <c r="L84" s="146"/>
      <c r="M84" s="146"/>
      <c r="N84" s="146"/>
      <c r="O84" s="146"/>
    </row>
    <row r="85" spans="1:15" s="3" customFormat="1" ht="15" customHeight="1" thickBot="1">
      <c r="A85"/>
      <c r="B85" s="916" t="s">
        <v>113</v>
      </c>
      <c r="C85" s="917"/>
      <c r="D85" s="917"/>
      <c r="E85" s="917"/>
      <c r="F85" s="917"/>
      <c r="G85" s="917"/>
      <c r="H85" s="917"/>
      <c r="I85" s="917"/>
      <c r="J85" s="917"/>
      <c r="K85" s="917"/>
      <c r="L85" s="917"/>
      <c r="M85" s="917"/>
      <c r="N85" s="917"/>
      <c r="O85" s="918"/>
    </row>
    <row r="86" spans="1:15" s="3" customFormat="1" ht="30" customHeight="1" thickBot="1">
      <c r="A86"/>
      <c r="B86" s="913" t="s">
        <v>114</v>
      </c>
      <c r="C86" s="914"/>
      <c r="D86" s="914"/>
      <c r="E86" s="914"/>
      <c r="F86" s="914"/>
      <c r="G86" s="914"/>
      <c r="H86" s="914"/>
      <c r="I86" s="914"/>
      <c r="J86" s="914"/>
      <c r="K86" s="914"/>
      <c r="L86" s="914"/>
      <c r="M86" s="914"/>
      <c r="N86" s="914"/>
      <c r="O86" s="915"/>
    </row>
    <row r="87" spans="1:15" s="3" customFormat="1" hidden="1">
      <c r="A87"/>
      <c r="B87"/>
      <c r="C87"/>
      <c r="D87"/>
      <c r="E87"/>
      <c r="F87"/>
      <c r="G87"/>
      <c r="H87"/>
      <c r="I87"/>
      <c r="J87"/>
      <c r="K87"/>
      <c r="L87"/>
      <c r="M87"/>
      <c r="N87"/>
      <c r="O87"/>
    </row>
    <row r="88" spans="1:15"/>
    <row r="89" spans="1:15"/>
    <row r="90" spans="1:15"/>
    <row r="91" spans="1:15"/>
    <row r="92" spans="1:15"/>
    <row r="93" spans="1:15"/>
    <row r="94" spans="1:15"/>
    <row r="95" spans="1:15"/>
    <row r="96" spans="1:15"/>
  </sheetData>
  <mergeCells count="38">
    <mergeCell ref="B86:O86"/>
    <mergeCell ref="C79:O79"/>
    <mergeCell ref="C80:O80"/>
    <mergeCell ref="C81:O81"/>
    <mergeCell ref="C82:O82"/>
    <mergeCell ref="C83:O83"/>
    <mergeCell ref="B85:O85"/>
    <mergeCell ref="C78:O78"/>
    <mergeCell ref="C67:O67"/>
    <mergeCell ref="C68:O68"/>
    <mergeCell ref="C69:O69"/>
    <mergeCell ref="C70:O70"/>
    <mergeCell ref="C71:O71"/>
    <mergeCell ref="C72:O72"/>
    <mergeCell ref="C73:O73"/>
    <mergeCell ref="C74:O74"/>
    <mergeCell ref="C75:O75"/>
    <mergeCell ref="C76:O76"/>
    <mergeCell ref="C77:O77"/>
    <mergeCell ref="C66:O66"/>
    <mergeCell ref="B45:C45"/>
    <mergeCell ref="C56:O56"/>
    <mergeCell ref="C57:O57"/>
    <mergeCell ref="C58:O58"/>
    <mergeCell ref="C59:O59"/>
    <mergeCell ref="C60:O60"/>
    <mergeCell ref="C61:O61"/>
    <mergeCell ref="C62:O62"/>
    <mergeCell ref="C63:O63"/>
    <mergeCell ref="C64:O64"/>
    <mergeCell ref="C65:O65"/>
    <mergeCell ref="N3:N4"/>
    <mergeCell ref="B3:C4"/>
    <mergeCell ref="E3:E4"/>
    <mergeCell ref="F3:F4"/>
    <mergeCell ref="G3:H3"/>
    <mergeCell ref="I3:L3"/>
    <mergeCell ref="M3:M4"/>
  </mergeCells>
  <printOptions horizontalCentered="1"/>
  <pageMargins left="0.39370078740157483" right="0.39370078740157483" top="0.78740157480314965" bottom="0.78740157480314965" header="0.31496062992125984" footer="0.31496062992125984"/>
  <pageSetup paperSize="9" scale="42"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DD198-3BA7-4A5F-A89D-EA1702E4189F}">
  <sheetPr>
    <pageSetUpPr fitToPage="1"/>
  </sheetPr>
  <dimension ref="A1:AZ97"/>
  <sheetViews>
    <sheetView showGridLines="0" workbookViewId="0">
      <selection activeCell="A40" sqref="A40:XFD48"/>
    </sheetView>
  </sheetViews>
  <sheetFormatPr defaultColWidth="0" defaultRowHeight="14.25" zeroHeight="1"/>
  <cols>
    <col min="1" max="1" width="0.625" customWidth="1"/>
    <col min="2" max="2" width="8.625" customWidth="1"/>
    <col min="3" max="3" width="45.125" bestFit="1" customWidth="1"/>
    <col min="4" max="4" width="0.625" hidden="1" customWidth="1"/>
    <col min="5" max="6" width="8.625" customWidth="1"/>
    <col min="7" max="15" width="13.125" customWidth="1"/>
    <col min="16" max="16" width="33.125" customWidth="1"/>
    <col min="17" max="17" width="1.625" customWidth="1"/>
    <col min="18" max="19" width="0" hidden="1" customWidth="1"/>
    <col min="20" max="20" width="1.625" hidden="1" customWidth="1"/>
    <col min="21" max="29" width="3.5" hidden="1" customWidth="1"/>
    <col min="30" max="30" width="1.625" hidden="1" customWidth="1"/>
    <col min="31" max="31" width="0" hidden="1" customWidth="1"/>
    <col min="32" max="32" width="1.625" hidden="1" customWidth="1"/>
    <col min="33" max="33" width="10.125" hidden="1" customWidth="1"/>
    <col min="34" max="34" width="10.625" hidden="1" customWidth="1"/>
    <col min="35" max="35" width="67.625" hidden="1" customWidth="1"/>
    <col min="36" max="36" width="1.625" hidden="1" customWidth="1"/>
    <col min="37" max="52" width="0" hidden="1" customWidth="1"/>
    <col min="53" max="16384" width="8.625" hidden="1"/>
  </cols>
  <sheetData>
    <row r="1" spans="1:17" ht="20.25">
      <c r="A1" s="151"/>
      <c r="B1" s="152" t="s">
        <v>115</v>
      </c>
      <c r="C1" s="152"/>
      <c r="D1" s="152"/>
      <c r="E1" s="152"/>
      <c r="F1" s="152"/>
      <c r="G1" s="152"/>
      <c r="H1" s="152"/>
      <c r="I1" s="152"/>
      <c r="J1" s="153"/>
      <c r="K1" s="153"/>
      <c r="L1" s="153"/>
      <c r="M1" s="153"/>
      <c r="N1" s="153"/>
      <c r="O1" s="153"/>
      <c r="P1" s="2" t="s">
        <v>1970</v>
      </c>
      <c r="Q1" s="152"/>
    </row>
    <row r="2" spans="1:17" ht="16.5" thickBot="1">
      <c r="A2" s="21"/>
      <c r="B2" s="4" t="str">
        <f>'4J'!B2</f>
        <v>For the 12 months ended 31 March 2020</v>
      </c>
      <c r="C2" s="154"/>
      <c r="D2" s="154"/>
      <c r="E2" s="154"/>
      <c r="F2" s="154"/>
      <c r="G2" s="154"/>
      <c r="H2" s="154"/>
      <c r="I2" s="154"/>
      <c r="J2" s="21"/>
      <c r="K2" s="21"/>
      <c r="L2" s="21"/>
      <c r="M2" s="21"/>
      <c r="N2" s="21"/>
      <c r="O2" s="21"/>
      <c r="P2" s="21"/>
      <c r="Q2" s="21"/>
    </row>
    <row r="3" spans="1:17" ht="16.5" customHeight="1">
      <c r="A3" s="155"/>
      <c r="B3" s="923" t="s">
        <v>1</v>
      </c>
      <c r="C3" s="924"/>
      <c r="D3" s="156" t="s">
        <v>2</v>
      </c>
      <c r="E3" s="927" t="s">
        <v>3</v>
      </c>
      <c r="F3" s="929" t="s">
        <v>4</v>
      </c>
      <c r="G3" s="931" t="s">
        <v>116</v>
      </c>
      <c r="H3" s="932"/>
      <c r="I3" s="933"/>
      <c r="J3" s="934" t="s">
        <v>117</v>
      </c>
      <c r="K3" s="933"/>
      <c r="L3" s="934" t="s">
        <v>118</v>
      </c>
      <c r="M3" s="932"/>
      <c r="N3" s="933"/>
      <c r="O3" s="919" t="s">
        <v>7</v>
      </c>
      <c r="P3" s="921" t="s">
        <v>8</v>
      </c>
      <c r="Q3" s="155"/>
    </row>
    <row r="4" spans="1:17" ht="48" customHeight="1" thickBot="1">
      <c r="A4" s="155"/>
      <c r="B4" s="925"/>
      <c r="C4" s="926"/>
      <c r="D4" s="157"/>
      <c r="E4" s="928"/>
      <c r="F4" s="930"/>
      <c r="G4" s="158" t="s">
        <v>120</v>
      </c>
      <c r="H4" s="159" t="s">
        <v>121</v>
      </c>
      <c r="I4" s="160" t="s">
        <v>122</v>
      </c>
      <c r="J4" s="161" t="s">
        <v>123</v>
      </c>
      <c r="K4" s="160" t="s">
        <v>124</v>
      </c>
      <c r="L4" s="161" t="s">
        <v>125</v>
      </c>
      <c r="M4" s="159" t="s">
        <v>126</v>
      </c>
      <c r="N4" s="160" t="s">
        <v>127</v>
      </c>
      <c r="O4" s="920"/>
      <c r="P4" s="922"/>
      <c r="Q4" s="155"/>
    </row>
    <row r="5" spans="1:17" ht="16.5" thickBot="1">
      <c r="A5" s="21"/>
      <c r="B5" s="162"/>
      <c r="C5" s="162"/>
      <c r="D5" s="162"/>
      <c r="E5" s="162"/>
      <c r="F5" s="162"/>
      <c r="G5" s="162"/>
      <c r="H5" s="162"/>
      <c r="I5" s="162"/>
      <c r="J5" s="163"/>
      <c r="K5" s="163"/>
      <c r="L5" s="163"/>
      <c r="M5" s="163"/>
      <c r="N5" s="163"/>
      <c r="O5" s="163"/>
      <c r="P5" s="163"/>
    </row>
    <row r="6" spans="1:17" ht="16.5" thickBot="1">
      <c r="A6" s="21"/>
      <c r="B6" s="22" t="s">
        <v>15</v>
      </c>
      <c r="C6" s="23" t="s">
        <v>16</v>
      </c>
      <c r="D6" s="24"/>
      <c r="E6" s="24"/>
      <c r="F6" s="24"/>
      <c r="G6" s="24"/>
      <c r="H6" s="24"/>
      <c r="I6" s="24"/>
      <c r="J6" s="21"/>
      <c r="K6" s="21"/>
      <c r="L6" s="21"/>
      <c r="M6" s="21"/>
      <c r="N6" s="21"/>
      <c r="O6" s="21"/>
      <c r="P6" s="21"/>
    </row>
    <row r="7" spans="1:17" ht="15.75">
      <c r="A7" s="21"/>
      <c r="B7" s="164" t="s">
        <v>128</v>
      </c>
      <c r="C7" s="26" t="s">
        <v>18</v>
      </c>
      <c r="D7" s="26"/>
      <c r="E7" s="27" t="s">
        <v>19</v>
      </c>
      <c r="F7" s="28">
        <v>3</v>
      </c>
      <c r="G7" s="29">
        <v>9.2940000000000005</v>
      </c>
      <c r="H7" s="31">
        <v>2.9660000000000002</v>
      </c>
      <c r="I7" s="32">
        <v>1.6930000000000001</v>
      </c>
      <c r="J7" s="29">
        <v>76.418999999999997</v>
      </c>
      <c r="K7" s="32">
        <v>8.0000000000000002E-3</v>
      </c>
      <c r="L7" s="32">
        <v>8.5999999999999993E-2</v>
      </c>
      <c r="M7" s="32">
        <v>-27.95</v>
      </c>
      <c r="N7" s="33">
        <v>-2.1000000000000001E-2</v>
      </c>
      <c r="O7" s="34">
        <v>62.49499999999999</v>
      </c>
      <c r="P7" s="35"/>
    </row>
    <row r="8" spans="1:17" ht="15.75">
      <c r="A8" s="21"/>
      <c r="B8" s="36" t="s">
        <v>129</v>
      </c>
      <c r="C8" s="37" t="s">
        <v>21</v>
      </c>
      <c r="D8" s="37"/>
      <c r="E8" s="38" t="s">
        <v>19</v>
      </c>
      <c r="F8" s="39">
        <v>3</v>
      </c>
      <c r="G8" s="40">
        <v>-1.0999999999999999E-2</v>
      </c>
      <c r="H8" s="42">
        <v>-3.0000000000000001E-3</v>
      </c>
      <c r="I8" s="43">
        <v>-2E-3</v>
      </c>
      <c r="J8" s="40">
        <v>-3.4460000000000002</v>
      </c>
      <c r="K8" s="43">
        <v>0</v>
      </c>
      <c r="L8" s="43">
        <v>-0.20499999999999999</v>
      </c>
      <c r="M8" s="43">
        <v>-8.2319999999999993</v>
      </c>
      <c r="N8" s="44">
        <v>-0.92600000000000005</v>
      </c>
      <c r="O8" s="45">
        <v>-12.824999999999999</v>
      </c>
      <c r="P8" s="46"/>
    </row>
    <row r="9" spans="1:17" ht="15.75">
      <c r="A9" s="21"/>
      <c r="B9" s="36" t="s">
        <v>130</v>
      </c>
      <c r="C9" s="37" t="s">
        <v>131</v>
      </c>
      <c r="D9" s="37"/>
      <c r="E9" s="38" t="s">
        <v>19</v>
      </c>
      <c r="F9" s="39">
        <v>3</v>
      </c>
      <c r="G9" s="40">
        <v>1.613</v>
      </c>
      <c r="H9" s="42">
        <v>0.218</v>
      </c>
      <c r="I9" s="43">
        <v>0.126</v>
      </c>
      <c r="J9" s="40">
        <v>3.9870000000000001</v>
      </c>
      <c r="K9" s="43">
        <v>0</v>
      </c>
      <c r="L9" s="43">
        <v>-1E-3</v>
      </c>
      <c r="M9" s="43">
        <v>-0.02</v>
      </c>
      <c r="N9" s="44">
        <v>-2E-3</v>
      </c>
      <c r="O9" s="45">
        <v>5.9210000000000003</v>
      </c>
      <c r="P9" s="46"/>
    </row>
    <row r="10" spans="1:17" ht="15.75">
      <c r="A10" s="21"/>
      <c r="B10" s="36" t="s">
        <v>132</v>
      </c>
      <c r="C10" s="37" t="s">
        <v>133</v>
      </c>
      <c r="D10" s="37"/>
      <c r="E10" s="38" t="s">
        <v>19</v>
      </c>
      <c r="F10" s="39">
        <v>3</v>
      </c>
      <c r="G10" s="40">
        <v>0</v>
      </c>
      <c r="H10" s="42">
        <v>0</v>
      </c>
      <c r="I10" s="43">
        <v>0</v>
      </c>
      <c r="J10" s="40">
        <v>2.9540000000000002</v>
      </c>
      <c r="K10" s="43">
        <v>0</v>
      </c>
      <c r="L10" s="43">
        <v>0</v>
      </c>
      <c r="M10" s="43">
        <v>0</v>
      </c>
      <c r="N10" s="44">
        <v>0</v>
      </c>
      <c r="O10" s="45">
        <v>2.9540000000000002</v>
      </c>
      <c r="P10" s="46"/>
    </row>
    <row r="11" spans="1:17" ht="15.75">
      <c r="A11" s="21"/>
      <c r="B11" s="165"/>
      <c r="C11" s="47" t="s">
        <v>26</v>
      </c>
      <c r="D11" s="48"/>
      <c r="E11" s="49"/>
      <c r="F11" s="50"/>
      <c r="G11" s="51"/>
      <c r="H11" s="51"/>
      <c r="I11" s="51"/>
      <c r="J11" s="51"/>
      <c r="K11" s="51"/>
      <c r="L11" s="51"/>
      <c r="M11" s="51"/>
      <c r="N11" s="51"/>
      <c r="O11" s="51"/>
      <c r="P11" s="166"/>
    </row>
    <row r="12" spans="1:17" ht="15.75">
      <c r="A12" s="21"/>
      <c r="B12" s="36" t="s">
        <v>134</v>
      </c>
      <c r="C12" s="54" t="s">
        <v>28</v>
      </c>
      <c r="D12" s="54"/>
      <c r="E12" s="38" t="s">
        <v>19</v>
      </c>
      <c r="F12" s="55">
        <v>3</v>
      </c>
      <c r="G12" s="40">
        <v>38.688000000000002</v>
      </c>
      <c r="H12" s="42">
        <v>12.291</v>
      </c>
      <c r="I12" s="43">
        <v>7.0860000000000003</v>
      </c>
      <c r="J12" s="40">
        <v>0</v>
      </c>
      <c r="K12" s="43">
        <v>0</v>
      </c>
      <c r="L12" s="43">
        <v>0</v>
      </c>
      <c r="M12" s="43">
        <v>0</v>
      </c>
      <c r="N12" s="44">
        <v>0</v>
      </c>
      <c r="O12" s="45">
        <v>58.064999999999998</v>
      </c>
      <c r="P12" s="46"/>
    </row>
    <row r="13" spans="1:17" ht="15.75">
      <c r="A13" s="21"/>
      <c r="B13" s="36" t="s">
        <v>135</v>
      </c>
      <c r="C13" s="37" t="s">
        <v>30</v>
      </c>
      <c r="D13" s="37"/>
      <c r="E13" s="38" t="s">
        <v>19</v>
      </c>
      <c r="F13" s="55">
        <v>3</v>
      </c>
      <c r="G13" s="40">
        <v>0</v>
      </c>
      <c r="H13" s="42">
        <v>0</v>
      </c>
      <c r="I13" s="43">
        <v>0</v>
      </c>
      <c r="J13" s="40">
        <v>0</v>
      </c>
      <c r="K13" s="43">
        <v>0</v>
      </c>
      <c r="L13" s="43">
        <v>0</v>
      </c>
      <c r="M13" s="43">
        <v>0</v>
      </c>
      <c r="N13" s="44">
        <v>0</v>
      </c>
      <c r="O13" s="45">
        <v>0</v>
      </c>
      <c r="P13" s="46"/>
    </row>
    <row r="14" spans="1:17" ht="15.75">
      <c r="A14" s="21"/>
      <c r="B14" s="36" t="s">
        <v>136</v>
      </c>
      <c r="C14" s="37" t="s">
        <v>32</v>
      </c>
      <c r="D14" s="37"/>
      <c r="E14" s="38" t="s">
        <v>19</v>
      </c>
      <c r="F14" s="55">
        <v>3</v>
      </c>
      <c r="G14" s="40">
        <v>47.374000000000002</v>
      </c>
      <c r="H14" s="42">
        <v>14.162000000000001</v>
      </c>
      <c r="I14" s="43">
        <v>8.5370000000000008</v>
      </c>
      <c r="J14" s="40">
        <v>94.578999999999994</v>
      </c>
      <c r="K14" s="43">
        <v>1.1850000000000001</v>
      </c>
      <c r="L14" s="43">
        <v>10.260999999999999</v>
      </c>
      <c r="M14" s="43">
        <v>48.137</v>
      </c>
      <c r="N14" s="44">
        <v>19.414999999999999</v>
      </c>
      <c r="O14" s="45">
        <v>243.64999999999998</v>
      </c>
      <c r="P14" s="46"/>
    </row>
    <row r="15" spans="1:17" ht="15.75">
      <c r="A15" s="21"/>
      <c r="B15" s="36" t="s">
        <v>137</v>
      </c>
      <c r="C15" s="37" t="s">
        <v>34</v>
      </c>
      <c r="D15" s="37"/>
      <c r="E15" s="38" t="s">
        <v>19</v>
      </c>
      <c r="F15" s="55">
        <v>3</v>
      </c>
      <c r="G15" s="40">
        <v>0</v>
      </c>
      <c r="H15" s="42">
        <v>0</v>
      </c>
      <c r="I15" s="43">
        <v>0</v>
      </c>
      <c r="J15" s="40">
        <v>25.622</v>
      </c>
      <c r="K15" s="43">
        <v>7.9000000000000001E-2</v>
      </c>
      <c r="L15" s="43">
        <v>0</v>
      </c>
      <c r="M15" s="43">
        <v>12.988</v>
      </c>
      <c r="N15" s="44">
        <v>1.149</v>
      </c>
      <c r="O15" s="45">
        <v>39.838000000000001</v>
      </c>
      <c r="P15" s="46"/>
    </row>
    <row r="16" spans="1:17" ht="16.5" thickBot="1">
      <c r="A16" s="21"/>
      <c r="B16" s="56" t="s">
        <v>138</v>
      </c>
      <c r="C16" s="57" t="s">
        <v>36</v>
      </c>
      <c r="D16" s="57"/>
      <c r="E16" s="58" t="s">
        <v>19</v>
      </c>
      <c r="F16" s="59">
        <v>3</v>
      </c>
      <c r="G16" s="60">
        <v>96.957999999999998</v>
      </c>
      <c r="H16" s="62">
        <v>29.634</v>
      </c>
      <c r="I16" s="63">
        <v>17.440000000000001</v>
      </c>
      <c r="J16" s="60">
        <v>200.11500000000001</v>
      </c>
      <c r="K16" s="63">
        <v>1.272</v>
      </c>
      <c r="L16" s="63">
        <v>10.141</v>
      </c>
      <c r="M16" s="63">
        <v>24.922999999999995</v>
      </c>
      <c r="N16" s="64">
        <v>19.614999999999998</v>
      </c>
      <c r="O16" s="65">
        <v>400.09800000000007</v>
      </c>
      <c r="P16" s="66"/>
    </row>
    <row r="17" spans="1:16" ht="16.5" thickBot="1">
      <c r="A17" s="21"/>
      <c r="B17" s="21"/>
      <c r="C17" s="21"/>
      <c r="D17" s="21"/>
      <c r="E17" s="21"/>
      <c r="F17" s="21"/>
      <c r="G17" s="21"/>
      <c r="H17" s="21"/>
      <c r="I17" s="21"/>
      <c r="J17" s="21"/>
      <c r="K17" s="21"/>
      <c r="L17" s="21"/>
      <c r="M17" s="21"/>
      <c r="N17" s="21"/>
      <c r="O17" s="21"/>
      <c r="P17" s="21"/>
    </row>
    <row r="18" spans="1:16" ht="15.75">
      <c r="A18" s="21"/>
      <c r="B18" s="25" t="s">
        <v>139</v>
      </c>
      <c r="C18" s="26" t="s">
        <v>38</v>
      </c>
      <c r="D18" s="26"/>
      <c r="E18" s="27" t="s">
        <v>19</v>
      </c>
      <c r="F18" s="28">
        <v>3</v>
      </c>
      <c r="G18" s="29">
        <v>2.1760000000000002</v>
      </c>
      <c r="H18" s="31">
        <v>2.9000000000000001E-2</v>
      </c>
      <c r="I18" s="32">
        <v>1.7000000000000001E-2</v>
      </c>
      <c r="J18" s="29">
        <v>0.161</v>
      </c>
      <c r="K18" s="32">
        <v>0</v>
      </c>
      <c r="L18" s="32">
        <v>0</v>
      </c>
      <c r="M18" s="32">
        <v>0</v>
      </c>
      <c r="N18" s="33">
        <v>0</v>
      </c>
      <c r="O18" s="34">
        <v>2.383</v>
      </c>
      <c r="P18" s="35"/>
    </row>
    <row r="19" spans="1:16" ht="16.5" thickBot="1">
      <c r="A19" s="21"/>
      <c r="B19" s="56" t="s">
        <v>140</v>
      </c>
      <c r="C19" s="57" t="s">
        <v>40</v>
      </c>
      <c r="D19" s="57"/>
      <c r="E19" s="58" t="s">
        <v>19</v>
      </c>
      <c r="F19" s="59">
        <v>3</v>
      </c>
      <c r="G19" s="60">
        <v>99.134</v>
      </c>
      <c r="H19" s="62">
        <v>29.663</v>
      </c>
      <c r="I19" s="63">
        <v>17.457000000000001</v>
      </c>
      <c r="J19" s="60">
        <v>200.27600000000001</v>
      </c>
      <c r="K19" s="63">
        <v>1.272</v>
      </c>
      <c r="L19" s="63">
        <v>10.141</v>
      </c>
      <c r="M19" s="63">
        <v>24.922999999999995</v>
      </c>
      <c r="N19" s="64">
        <v>19.614999999999998</v>
      </c>
      <c r="O19" s="65">
        <v>402.48099999999999</v>
      </c>
      <c r="P19" s="66"/>
    </row>
    <row r="20" spans="1:16" ht="16.5" thickBot="1">
      <c r="A20" s="21"/>
      <c r="B20" s="21"/>
      <c r="C20" s="21"/>
      <c r="D20" s="21"/>
      <c r="E20" s="21"/>
      <c r="F20" s="21"/>
      <c r="G20" s="21"/>
      <c r="H20" s="21"/>
      <c r="I20" s="21"/>
      <c r="J20" s="21"/>
      <c r="K20" s="21"/>
      <c r="L20" s="21"/>
      <c r="M20" s="21"/>
      <c r="N20" s="21"/>
      <c r="O20" s="21"/>
      <c r="P20" s="21"/>
    </row>
    <row r="21" spans="1:16" ht="16.5" thickBot="1">
      <c r="A21" s="21"/>
      <c r="B21" s="22" t="s">
        <v>41</v>
      </c>
      <c r="C21" s="23" t="s">
        <v>42</v>
      </c>
      <c r="D21" s="69"/>
      <c r="E21" s="24"/>
      <c r="F21" s="24"/>
      <c r="G21" s="21"/>
      <c r="H21" s="21"/>
      <c r="I21" s="21"/>
      <c r="J21" s="21"/>
      <c r="K21" s="21"/>
      <c r="L21" s="21"/>
      <c r="M21" s="21"/>
      <c r="N21" s="21"/>
      <c r="O21" s="21"/>
      <c r="P21" s="21"/>
    </row>
    <row r="22" spans="1:16" ht="15.75">
      <c r="A22" s="21"/>
      <c r="B22" s="25" t="s">
        <v>141</v>
      </c>
      <c r="C22" s="26" t="s">
        <v>44</v>
      </c>
      <c r="D22" s="26"/>
      <c r="E22" s="27" t="s">
        <v>19</v>
      </c>
      <c r="F22" s="28">
        <v>3</v>
      </c>
      <c r="G22" s="70">
        <v>101.001</v>
      </c>
      <c r="H22" s="167">
        <v>5.6000000000000001E-2</v>
      </c>
      <c r="I22" s="72">
        <v>0</v>
      </c>
      <c r="J22" s="70">
        <v>0</v>
      </c>
      <c r="K22" s="72">
        <v>0</v>
      </c>
      <c r="L22" s="72">
        <v>0.442</v>
      </c>
      <c r="M22" s="72">
        <v>0</v>
      </c>
      <c r="N22" s="73">
        <v>0</v>
      </c>
      <c r="O22" s="34">
        <v>101.499</v>
      </c>
      <c r="P22" s="35"/>
    </row>
    <row r="23" spans="1:16" ht="15.75">
      <c r="A23" s="21"/>
      <c r="B23" s="36" t="s">
        <v>142</v>
      </c>
      <c r="C23" s="37" t="s">
        <v>46</v>
      </c>
      <c r="D23" s="37"/>
      <c r="E23" s="38" t="s">
        <v>19</v>
      </c>
      <c r="F23" s="39">
        <v>3</v>
      </c>
      <c r="G23" s="74">
        <v>36.512999999999998</v>
      </c>
      <c r="H23" s="168">
        <v>3.6230000000000002</v>
      </c>
      <c r="I23" s="76">
        <v>1.738</v>
      </c>
      <c r="J23" s="74">
        <v>78.007000000000005</v>
      </c>
      <c r="K23" s="76">
        <v>0</v>
      </c>
      <c r="L23" s="76">
        <v>0.85899999999999999</v>
      </c>
      <c r="M23" s="76">
        <v>42.832999999999998</v>
      </c>
      <c r="N23" s="77">
        <v>4.8479999999999999</v>
      </c>
      <c r="O23" s="45">
        <v>168.42099999999999</v>
      </c>
      <c r="P23" s="46"/>
    </row>
    <row r="24" spans="1:16" ht="15.75">
      <c r="A24" s="21"/>
      <c r="B24" s="36" t="s">
        <v>143</v>
      </c>
      <c r="C24" s="37" t="s">
        <v>48</v>
      </c>
      <c r="D24" s="37"/>
      <c r="E24" s="38" t="s">
        <v>19</v>
      </c>
      <c r="F24" s="39">
        <v>3</v>
      </c>
      <c r="G24" s="74">
        <v>50.066000000000003</v>
      </c>
      <c r="H24" s="168">
        <v>6.7510000000000003</v>
      </c>
      <c r="I24" s="76">
        <v>0</v>
      </c>
      <c r="J24" s="74">
        <v>4.6950000000000003</v>
      </c>
      <c r="K24" s="76">
        <v>0</v>
      </c>
      <c r="L24" s="76">
        <v>0</v>
      </c>
      <c r="M24" s="76">
        <v>0</v>
      </c>
      <c r="N24" s="77">
        <v>0</v>
      </c>
      <c r="O24" s="45">
        <v>61.512</v>
      </c>
      <c r="P24" s="46"/>
    </row>
    <row r="25" spans="1:16" ht="15.75">
      <c r="A25" s="21"/>
      <c r="B25" s="36" t="s">
        <v>144</v>
      </c>
      <c r="C25" s="37" t="s">
        <v>50</v>
      </c>
      <c r="D25" s="37"/>
      <c r="E25" s="38" t="s">
        <v>19</v>
      </c>
      <c r="F25" s="39">
        <v>3</v>
      </c>
      <c r="G25" s="74">
        <v>9.48</v>
      </c>
      <c r="H25" s="168">
        <v>1E-3</v>
      </c>
      <c r="I25" s="76">
        <v>0</v>
      </c>
      <c r="J25" s="74">
        <v>67.403999999999996</v>
      </c>
      <c r="K25" s="76">
        <v>0</v>
      </c>
      <c r="L25" s="76">
        <v>0</v>
      </c>
      <c r="M25" s="76">
        <v>2.4470000000000001</v>
      </c>
      <c r="N25" s="77">
        <v>0</v>
      </c>
      <c r="O25" s="45">
        <v>79.331999999999994</v>
      </c>
      <c r="P25" s="46"/>
    </row>
    <row r="26" spans="1:16" ht="15.75">
      <c r="A26" s="21"/>
      <c r="B26" s="36" t="s">
        <v>145</v>
      </c>
      <c r="C26" s="37" t="s">
        <v>52</v>
      </c>
      <c r="D26" s="37"/>
      <c r="E26" s="38" t="s">
        <v>19</v>
      </c>
      <c r="F26" s="39">
        <v>3</v>
      </c>
      <c r="G26" s="74">
        <v>6.6689999999999996</v>
      </c>
      <c r="H26" s="168">
        <v>0</v>
      </c>
      <c r="I26" s="76">
        <v>0</v>
      </c>
      <c r="J26" s="74">
        <v>0</v>
      </c>
      <c r="K26" s="76">
        <v>0</v>
      </c>
      <c r="L26" s="76">
        <v>0</v>
      </c>
      <c r="M26" s="76">
        <v>0</v>
      </c>
      <c r="N26" s="77">
        <v>0</v>
      </c>
      <c r="O26" s="45">
        <v>6.6689999999999996</v>
      </c>
      <c r="P26" s="46"/>
    </row>
    <row r="27" spans="1:16" ht="15.75">
      <c r="A27" s="21"/>
      <c r="B27" s="36" t="s">
        <v>146</v>
      </c>
      <c r="C27" s="37" t="s">
        <v>54</v>
      </c>
      <c r="D27" s="37"/>
      <c r="E27" s="38" t="s">
        <v>19</v>
      </c>
      <c r="F27" s="39">
        <v>3</v>
      </c>
      <c r="G27" s="78">
        <v>203.72900000000001</v>
      </c>
      <c r="H27" s="169">
        <v>10.430999999999999</v>
      </c>
      <c r="I27" s="78">
        <v>1.738</v>
      </c>
      <c r="J27" s="78">
        <v>150.10599999999999</v>
      </c>
      <c r="K27" s="80">
        <v>0</v>
      </c>
      <c r="L27" s="80">
        <v>1.3009999999999999</v>
      </c>
      <c r="M27" s="80">
        <v>45.28</v>
      </c>
      <c r="N27" s="81">
        <v>4.8479999999999999</v>
      </c>
      <c r="O27" s="78">
        <v>417.43300000000005</v>
      </c>
      <c r="P27" s="46"/>
    </row>
    <row r="28" spans="1:16" ht="15.75">
      <c r="A28" s="21"/>
      <c r="B28" s="36" t="s">
        <v>147</v>
      </c>
      <c r="C28" s="37" t="s">
        <v>38</v>
      </c>
      <c r="D28" s="37"/>
      <c r="E28" s="38" t="s">
        <v>19</v>
      </c>
      <c r="F28" s="39">
        <v>3</v>
      </c>
      <c r="G28" s="40">
        <v>-4.0000000000000001E-3</v>
      </c>
      <c r="H28" s="42">
        <v>0</v>
      </c>
      <c r="I28" s="76">
        <v>0</v>
      </c>
      <c r="J28" s="40">
        <v>0</v>
      </c>
      <c r="K28" s="76">
        <v>0</v>
      </c>
      <c r="L28" s="76">
        <v>0</v>
      </c>
      <c r="M28" s="76">
        <v>0</v>
      </c>
      <c r="N28" s="77">
        <v>0</v>
      </c>
      <c r="O28" s="45">
        <v>-4.0000000000000001E-3</v>
      </c>
      <c r="P28" s="46"/>
    </row>
    <row r="29" spans="1:16" ht="15.75">
      <c r="A29" s="21"/>
      <c r="B29" s="36" t="s">
        <v>148</v>
      </c>
      <c r="C29" s="37" t="s">
        <v>57</v>
      </c>
      <c r="D29" s="37"/>
      <c r="E29" s="38" t="s">
        <v>19</v>
      </c>
      <c r="F29" s="39">
        <v>3</v>
      </c>
      <c r="G29" s="78">
        <v>203.72500000000002</v>
      </c>
      <c r="H29" s="169">
        <v>10.430999999999999</v>
      </c>
      <c r="I29" s="78">
        <v>1.738</v>
      </c>
      <c r="J29" s="78">
        <v>150.10599999999999</v>
      </c>
      <c r="K29" s="80">
        <v>0</v>
      </c>
      <c r="L29" s="80">
        <v>1.3009999999999999</v>
      </c>
      <c r="M29" s="80">
        <v>45.28</v>
      </c>
      <c r="N29" s="81">
        <v>4.8479999999999999</v>
      </c>
      <c r="O29" s="78">
        <v>417.42900000000003</v>
      </c>
      <c r="P29" s="46"/>
    </row>
    <row r="30" spans="1:16" ht="15.75">
      <c r="A30" s="21"/>
      <c r="B30" s="36" t="s">
        <v>149</v>
      </c>
      <c r="C30" s="37" t="s">
        <v>150</v>
      </c>
      <c r="D30" s="37"/>
      <c r="E30" s="38" t="s">
        <v>19</v>
      </c>
      <c r="F30" s="82">
        <v>3</v>
      </c>
      <c r="G30" s="40">
        <v>27.683</v>
      </c>
      <c r="H30" s="42">
        <v>8.7999999999999995E-2</v>
      </c>
      <c r="I30" s="76">
        <v>0</v>
      </c>
      <c r="J30" s="40">
        <v>3.0030000000000001</v>
      </c>
      <c r="K30" s="76">
        <v>0</v>
      </c>
      <c r="L30" s="76">
        <v>0</v>
      </c>
      <c r="M30" s="76">
        <v>0</v>
      </c>
      <c r="N30" s="77">
        <v>0</v>
      </c>
      <c r="O30" s="45">
        <v>30.774000000000001</v>
      </c>
      <c r="P30" s="46"/>
    </row>
    <row r="31" spans="1:16" ht="16.5" thickBot="1">
      <c r="A31" s="21"/>
      <c r="B31" s="56" t="s">
        <v>151</v>
      </c>
      <c r="C31" s="57" t="s">
        <v>61</v>
      </c>
      <c r="D31" s="57"/>
      <c r="E31" s="58" t="s">
        <v>19</v>
      </c>
      <c r="F31" s="84">
        <v>3</v>
      </c>
      <c r="G31" s="85">
        <v>275.17600000000004</v>
      </c>
      <c r="H31" s="97">
        <v>40.006</v>
      </c>
      <c r="I31" s="97">
        <v>19.195</v>
      </c>
      <c r="J31" s="85">
        <v>347.37900000000002</v>
      </c>
      <c r="K31" s="63">
        <v>1.272</v>
      </c>
      <c r="L31" s="63">
        <v>11.442</v>
      </c>
      <c r="M31" s="63">
        <v>70.203000000000003</v>
      </c>
      <c r="N31" s="170">
        <v>24.462999999999997</v>
      </c>
      <c r="O31" s="65">
        <v>789.13600000000008</v>
      </c>
      <c r="P31" s="66"/>
    </row>
    <row r="32" spans="1:16" ht="16.5" thickBot="1">
      <c r="A32" s="21"/>
      <c r="B32" s="21"/>
      <c r="C32" s="21"/>
      <c r="D32" s="21"/>
      <c r="E32" s="21"/>
      <c r="F32" s="21"/>
      <c r="G32" s="21"/>
      <c r="H32" s="21"/>
      <c r="I32" s="21"/>
      <c r="J32" s="21"/>
      <c r="K32" s="21"/>
      <c r="L32" s="21"/>
      <c r="M32" s="21"/>
      <c r="N32" s="21"/>
      <c r="O32" s="21"/>
      <c r="P32" s="21"/>
    </row>
    <row r="33" spans="1:17" ht="16.5" thickBot="1">
      <c r="A33" s="21"/>
      <c r="B33" s="22" t="s">
        <v>62</v>
      </c>
      <c r="C33" s="23" t="s">
        <v>63</v>
      </c>
      <c r="D33" s="69"/>
      <c r="E33" s="89"/>
      <c r="F33" s="89"/>
      <c r="G33" s="89"/>
      <c r="H33" s="89"/>
      <c r="I33" s="89"/>
      <c r="J33" s="89"/>
      <c r="K33" s="89"/>
      <c r="L33" s="89"/>
      <c r="M33" s="89"/>
      <c r="N33" s="89"/>
      <c r="O33" s="89"/>
      <c r="P33" s="21"/>
    </row>
    <row r="34" spans="1:17" ht="15.75">
      <c r="A34" s="21"/>
      <c r="B34" s="25" t="s">
        <v>152</v>
      </c>
      <c r="C34" s="26" t="s">
        <v>65</v>
      </c>
      <c r="D34" s="26"/>
      <c r="E34" s="27" t="s">
        <v>19</v>
      </c>
      <c r="F34" s="91">
        <v>3</v>
      </c>
      <c r="G34" s="29">
        <v>2.7589999999999999</v>
      </c>
      <c r="H34" s="31">
        <v>0.77600000000000002</v>
      </c>
      <c r="I34" s="32">
        <v>0.38400000000000001</v>
      </c>
      <c r="J34" s="29">
        <v>4.2850000000000001</v>
      </c>
      <c r="K34" s="32">
        <v>2.7E-2</v>
      </c>
      <c r="L34" s="32">
        <v>0.18099999999999999</v>
      </c>
      <c r="M34" s="33">
        <v>2.173</v>
      </c>
      <c r="N34" s="33">
        <v>0.192</v>
      </c>
      <c r="O34" s="92">
        <v>10.776999999999999</v>
      </c>
      <c r="P34" s="93"/>
    </row>
    <row r="35" spans="1:17" ht="15.75">
      <c r="A35" s="21"/>
      <c r="B35" s="36" t="s">
        <v>153</v>
      </c>
      <c r="C35" s="37" t="s">
        <v>67</v>
      </c>
      <c r="D35" s="37"/>
      <c r="E35" s="38" t="s">
        <v>19</v>
      </c>
      <c r="F35" s="82">
        <v>3</v>
      </c>
      <c r="G35" s="40">
        <v>0</v>
      </c>
      <c r="H35" s="42">
        <v>0</v>
      </c>
      <c r="I35" s="43">
        <v>0</v>
      </c>
      <c r="J35" s="40">
        <v>0</v>
      </c>
      <c r="K35" s="43">
        <v>0</v>
      </c>
      <c r="L35" s="43">
        <v>0</v>
      </c>
      <c r="M35" s="44">
        <v>0</v>
      </c>
      <c r="N35" s="44">
        <v>0</v>
      </c>
      <c r="O35" s="94">
        <v>0</v>
      </c>
      <c r="P35" s="95"/>
    </row>
    <row r="36" spans="1:17" ht="16.5" thickBot="1">
      <c r="A36" s="21"/>
      <c r="B36" s="56" t="s">
        <v>154</v>
      </c>
      <c r="C36" s="57" t="s">
        <v>69</v>
      </c>
      <c r="D36" s="57"/>
      <c r="E36" s="58" t="s">
        <v>19</v>
      </c>
      <c r="F36" s="96">
        <v>3</v>
      </c>
      <c r="G36" s="85">
        <v>277.93500000000006</v>
      </c>
      <c r="H36" s="97">
        <v>40.782000000000004</v>
      </c>
      <c r="I36" s="87">
        <v>19.579000000000001</v>
      </c>
      <c r="J36" s="85">
        <v>351.66400000000004</v>
      </c>
      <c r="K36" s="87">
        <v>1.2989999999999999</v>
      </c>
      <c r="L36" s="87">
        <v>11.622999999999999</v>
      </c>
      <c r="M36" s="98">
        <v>72.376000000000005</v>
      </c>
      <c r="N36" s="98">
        <v>24.654999999999998</v>
      </c>
      <c r="O36" s="99">
        <v>799.91300000000001</v>
      </c>
      <c r="P36" s="66"/>
    </row>
    <row r="37" spans="1:17" ht="16.5" thickBot="1">
      <c r="A37" s="21"/>
      <c r="B37" s="171"/>
      <c r="C37" s="172"/>
      <c r="D37" s="101"/>
      <c r="E37" s="102"/>
      <c r="F37" s="102"/>
      <c r="G37" s="102"/>
      <c r="H37" s="102"/>
      <c r="I37" s="102"/>
      <c r="J37" s="102"/>
      <c r="K37" s="102"/>
      <c r="L37" s="102"/>
      <c r="M37" s="102"/>
      <c r="N37" s="102"/>
      <c r="O37" s="102"/>
      <c r="P37" s="102"/>
    </row>
    <row r="38" spans="1:17" ht="16.5" thickBot="1">
      <c r="A38" s="21"/>
      <c r="B38" s="22" t="s">
        <v>70</v>
      </c>
      <c r="C38" s="104" t="s">
        <v>71</v>
      </c>
      <c r="D38" s="69"/>
      <c r="E38" s="102"/>
      <c r="F38" s="102"/>
      <c r="G38" s="105"/>
      <c r="H38" s="105"/>
      <c r="I38" s="105"/>
      <c r="J38" s="105"/>
      <c r="K38" s="105"/>
      <c r="L38" s="105"/>
      <c r="M38" s="105"/>
      <c r="N38" s="105"/>
      <c r="O38" s="105"/>
      <c r="P38" s="21"/>
    </row>
    <row r="39" spans="1:17" ht="15.75">
      <c r="A39" s="21"/>
      <c r="B39" s="25" t="s">
        <v>155</v>
      </c>
      <c r="C39" s="173" t="s">
        <v>1805</v>
      </c>
      <c r="D39" s="26"/>
      <c r="E39" s="27" t="s">
        <v>19</v>
      </c>
      <c r="F39" s="28">
        <v>3</v>
      </c>
      <c r="G39" s="29">
        <v>2.94</v>
      </c>
      <c r="H39" s="31">
        <v>0.82699999999999996</v>
      </c>
      <c r="I39" s="32">
        <v>0.41</v>
      </c>
      <c r="J39" s="29">
        <v>4.5680000000000005</v>
      </c>
      <c r="K39" s="32">
        <v>2.9000000000000001E-2</v>
      </c>
      <c r="L39" s="32">
        <v>0.192</v>
      </c>
      <c r="M39" s="33">
        <v>2.3159999999999998</v>
      </c>
      <c r="N39" s="33">
        <v>0.20399999999999999</v>
      </c>
      <c r="O39" s="108">
        <v>11.486000000000001</v>
      </c>
      <c r="P39" s="93"/>
    </row>
    <row r="40" spans="1:17" ht="16.5" thickBot="1">
      <c r="A40" s="21"/>
      <c r="B40" s="56" t="s">
        <v>156</v>
      </c>
      <c r="C40" s="57" t="s">
        <v>74</v>
      </c>
      <c r="D40" s="57"/>
      <c r="E40" s="58" t="s">
        <v>19</v>
      </c>
      <c r="F40" s="59">
        <v>3</v>
      </c>
      <c r="G40" s="109">
        <v>2.94</v>
      </c>
      <c r="H40" s="111">
        <v>0.82699999999999996</v>
      </c>
      <c r="I40" s="112">
        <v>0.41</v>
      </c>
      <c r="J40" s="109">
        <v>4.5680000000000005</v>
      </c>
      <c r="K40" s="112">
        <v>2.9000000000000001E-2</v>
      </c>
      <c r="L40" s="112">
        <v>0.192</v>
      </c>
      <c r="M40" s="113">
        <v>2.3159999999999998</v>
      </c>
      <c r="N40" s="113">
        <v>0.20399999999999999</v>
      </c>
      <c r="O40" s="114">
        <v>11.486000000000001</v>
      </c>
      <c r="P40" s="115"/>
    </row>
    <row r="41" spans="1:17" ht="16.5" thickBot="1">
      <c r="A41" s="21"/>
      <c r="B41" s="100"/>
      <c r="C41" s="101"/>
      <c r="D41" s="101"/>
      <c r="E41" s="102"/>
      <c r="F41" s="102"/>
      <c r="G41" s="105"/>
      <c r="H41" s="105"/>
      <c r="I41" s="105"/>
      <c r="J41" s="105"/>
      <c r="K41" s="105"/>
      <c r="L41" s="105"/>
      <c r="M41" s="105"/>
      <c r="N41" s="105"/>
      <c r="O41" s="105"/>
      <c r="P41" s="21"/>
    </row>
    <row r="42" spans="1:17" ht="16.5" thickBot="1">
      <c r="A42" s="21"/>
      <c r="B42" s="22" t="s">
        <v>75</v>
      </c>
      <c r="C42" s="104" t="s">
        <v>76</v>
      </c>
      <c r="D42" s="69"/>
      <c r="E42" s="102"/>
      <c r="F42" s="102"/>
      <c r="G42" s="105"/>
      <c r="H42" s="105"/>
      <c r="I42" s="105"/>
      <c r="J42" s="105"/>
      <c r="K42" s="105"/>
      <c r="L42" s="105"/>
      <c r="M42" s="105"/>
      <c r="N42" s="105"/>
      <c r="O42" s="105"/>
      <c r="P42" s="21"/>
    </row>
    <row r="43" spans="1:17" ht="24" customHeight="1" thickBot="1">
      <c r="A43" s="21"/>
      <c r="B43" s="116" t="s">
        <v>157</v>
      </c>
      <c r="C43" s="117" t="s">
        <v>78</v>
      </c>
      <c r="D43" s="117"/>
      <c r="E43" s="119" t="s">
        <v>19</v>
      </c>
      <c r="F43" s="120">
        <v>3</v>
      </c>
      <c r="G43" s="121">
        <v>280.87500000000006</v>
      </c>
      <c r="H43" s="123">
        <v>41.609000000000002</v>
      </c>
      <c r="I43" s="124">
        <v>19.989000000000001</v>
      </c>
      <c r="J43" s="121">
        <v>356.23200000000003</v>
      </c>
      <c r="K43" s="124">
        <v>1.3279999999999998</v>
      </c>
      <c r="L43" s="124">
        <v>11.815</v>
      </c>
      <c r="M43" s="174">
        <v>74.692000000000007</v>
      </c>
      <c r="N43" s="175">
        <v>24.858999999999998</v>
      </c>
      <c r="O43" s="126">
        <v>811.39900000000011</v>
      </c>
      <c r="P43" s="21"/>
    </row>
    <row r="44" spans="1:17"/>
    <row r="45" spans="1:17" ht="15.75">
      <c r="B45" s="903" t="s">
        <v>79</v>
      </c>
      <c r="C45" s="903"/>
      <c r="D45" s="69"/>
      <c r="E45" s="21"/>
      <c r="F45" s="21"/>
      <c r="G45" s="21"/>
      <c r="H45" s="21"/>
      <c r="I45" s="21"/>
      <c r="J45" s="21"/>
      <c r="K45" s="21"/>
      <c r="L45" s="21"/>
      <c r="M45" s="21"/>
      <c r="N45" s="21"/>
      <c r="O45" s="21"/>
      <c r="P45" s="21"/>
      <c r="Q45" s="21"/>
    </row>
    <row r="46" spans="1:17" ht="15.75">
      <c r="B46" s="128"/>
      <c r="C46" s="129"/>
      <c r="D46" s="129"/>
      <c r="E46" s="21"/>
      <c r="F46" s="21"/>
      <c r="G46" s="21"/>
      <c r="H46" s="21"/>
      <c r="I46" s="21"/>
      <c r="J46" s="21"/>
      <c r="K46" s="21"/>
      <c r="L46" s="21"/>
      <c r="M46" s="21"/>
      <c r="N46" s="21"/>
      <c r="O46" s="21"/>
      <c r="P46" s="21"/>
      <c r="Q46" s="21"/>
    </row>
    <row r="47" spans="1:17" ht="15.75">
      <c r="B47" s="177"/>
      <c r="C47" s="131" t="s">
        <v>80</v>
      </c>
      <c r="D47" s="131"/>
      <c r="E47" s="21"/>
      <c r="F47" s="21"/>
      <c r="G47" s="21"/>
      <c r="H47" s="21"/>
      <c r="I47" s="21"/>
      <c r="J47" s="21"/>
      <c r="K47" s="21"/>
      <c r="L47" s="21"/>
      <c r="M47" s="21"/>
      <c r="N47" s="21"/>
      <c r="O47" s="21"/>
      <c r="P47" s="21"/>
      <c r="Q47" s="21"/>
    </row>
    <row r="48" spans="1:17" ht="15.75">
      <c r="B48" s="128"/>
      <c r="C48" s="129"/>
      <c r="D48" s="129"/>
      <c r="E48" s="21"/>
      <c r="F48" s="21"/>
      <c r="G48" s="21"/>
      <c r="H48" s="21"/>
      <c r="I48" s="21"/>
      <c r="J48" s="21"/>
      <c r="K48" s="21"/>
      <c r="L48" s="21"/>
      <c r="M48" s="21"/>
      <c r="N48" s="21"/>
      <c r="O48" s="21"/>
      <c r="P48" s="21"/>
      <c r="Q48" s="21"/>
    </row>
    <row r="49" spans="1:17" ht="15.75">
      <c r="B49" s="178"/>
      <c r="C49" s="131" t="s">
        <v>158</v>
      </c>
      <c r="D49" s="131"/>
      <c r="E49" s="21"/>
      <c r="F49" s="21"/>
      <c r="G49" s="21"/>
      <c r="H49" s="21"/>
      <c r="I49" s="21"/>
      <c r="J49" s="21"/>
      <c r="K49" s="21"/>
      <c r="L49" s="21"/>
      <c r="M49" s="21"/>
      <c r="N49" s="21"/>
      <c r="O49" s="21"/>
      <c r="P49" s="21"/>
      <c r="Q49" s="21"/>
    </row>
    <row r="50" spans="1:17" ht="15.75">
      <c r="B50" s="179"/>
      <c r="C50" s="180"/>
      <c r="D50" s="180"/>
      <c r="E50" s="21"/>
      <c r="F50" s="21"/>
      <c r="G50" s="21"/>
      <c r="H50" s="21"/>
      <c r="I50" s="21"/>
      <c r="J50" s="21"/>
      <c r="K50" s="21"/>
      <c r="L50" s="21"/>
      <c r="M50" s="21"/>
      <c r="N50" s="21"/>
      <c r="O50" s="21"/>
      <c r="P50" s="21"/>
      <c r="Q50" s="21"/>
    </row>
    <row r="51" spans="1:17" ht="16.5" thickBot="1">
      <c r="B51" s="179"/>
      <c r="C51" s="180"/>
      <c r="D51" s="180"/>
      <c r="E51" s="21"/>
      <c r="F51" s="21"/>
      <c r="G51" s="21"/>
      <c r="H51" s="21"/>
      <c r="I51" s="21"/>
      <c r="J51" s="21"/>
      <c r="K51" s="21"/>
      <c r="L51" s="21"/>
      <c r="M51" s="21"/>
      <c r="N51" s="21"/>
      <c r="O51" s="21"/>
      <c r="P51" s="21"/>
      <c r="Q51" s="21"/>
    </row>
    <row r="52" spans="1:17" ht="16.5" thickBot="1">
      <c r="B52" s="135" t="str">
        <f>'4J'!B52</f>
        <v>Please refer to RAG 4.08 - Guideline for the table definitions in the annual performance report for the reporting year 2019-20</v>
      </c>
      <c r="C52" s="181"/>
      <c r="D52" s="181"/>
      <c r="E52" s="181"/>
      <c r="F52" s="181"/>
      <c r="G52" s="181"/>
      <c r="H52" s="181"/>
      <c r="I52" s="181"/>
      <c r="J52" s="181"/>
      <c r="K52" s="181"/>
      <c r="L52" s="181"/>
      <c r="M52" s="181"/>
      <c r="N52" s="181"/>
      <c r="O52" s="182"/>
      <c r="P52" s="21"/>
      <c r="Q52" s="21"/>
    </row>
    <row r="53" spans="1:17" ht="15.75">
      <c r="B53" s="179"/>
      <c r="C53" s="180"/>
      <c r="D53" s="180"/>
      <c r="E53" s="21"/>
      <c r="F53" s="21"/>
      <c r="G53" s="21"/>
      <c r="H53" s="21"/>
      <c r="I53" s="21"/>
      <c r="J53" s="21"/>
      <c r="K53" s="21"/>
      <c r="L53" s="21"/>
      <c r="M53" s="21"/>
      <c r="N53" s="21"/>
      <c r="O53" s="21"/>
      <c r="P53" s="21"/>
      <c r="Q53" s="21"/>
    </row>
    <row r="54" spans="1:17" ht="16.5" hidden="1" thickBot="1">
      <c r="A54" s="138"/>
      <c r="B54" s="938" t="str">
        <f ca="1" xml:space="preserve"> RIGHT(CELL("filename", $A$1), LEN(CELL("filename", $A$1)) - SEARCH("]", CELL("filename", $A$1)))&amp;" - Line definitions"</f>
        <v>4K - Line definitions</v>
      </c>
      <c r="C54" s="939"/>
      <c r="D54" s="939"/>
      <c r="E54" s="939"/>
      <c r="F54" s="939"/>
      <c r="G54" s="939"/>
      <c r="H54" s="939"/>
      <c r="I54" s="939"/>
      <c r="J54" s="939"/>
      <c r="K54" s="939"/>
      <c r="L54" s="939"/>
      <c r="M54" s="939"/>
      <c r="N54" s="939"/>
      <c r="O54" s="940"/>
      <c r="P54" s="21"/>
      <c r="Q54" s="21"/>
    </row>
    <row r="55" spans="1:17" ht="15.75" hidden="1">
      <c r="A55" s="138"/>
      <c r="B55" s="142"/>
      <c r="C55" s="141"/>
      <c r="D55" s="141"/>
      <c r="E55" s="141"/>
      <c r="F55" s="141"/>
      <c r="G55" s="141"/>
      <c r="H55" s="141"/>
      <c r="I55" s="141"/>
      <c r="J55" s="141"/>
      <c r="K55" s="141"/>
      <c r="L55" s="141"/>
      <c r="M55" s="141"/>
      <c r="N55" s="141"/>
      <c r="O55" s="141"/>
      <c r="P55" s="141"/>
      <c r="Q55" s="141"/>
    </row>
    <row r="56" spans="1:17" ht="15" hidden="1" thickBot="1">
      <c r="A56" s="138"/>
      <c r="B56" s="183" t="s">
        <v>83</v>
      </c>
      <c r="C56" s="941" t="s">
        <v>84</v>
      </c>
      <c r="D56" s="942"/>
      <c r="E56" s="942"/>
      <c r="F56" s="942"/>
      <c r="G56" s="942"/>
      <c r="H56" s="942"/>
      <c r="I56" s="942"/>
      <c r="J56" s="942"/>
      <c r="K56" s="942"/>
      <c r="L56" s="942"/>
      <c r="M56" s="942"/>
      <c r="N56" s="942"/>
      <c r="O56" s="943"/>
      <c r="P56" s="141"/>
      <c r="Q56" s="141"/>
    </row>
    <row r="57" spans="1:17" ht="14.25" hidden="1" customHeight="1">
      <c r="A57" s="138"/>
      <c r="B57" s="184">
        <v>1</v>
      </c>
      <c r="C57" s="944" t="s">
        <v>85</v>
      </c>
      <c r="D57" s="945"/>
      <c r="E57" s="945"/>
      <c r="F57" s="945"/>
      <c r="G57" s="945"/>
      <c r="H57" s="945"/>
      <c r="I57" s="945"/>
      <c r="J57" s="945"/>
      <c r="K57" s="945"/>
      <c r="L57" s="945"/>
      <c r="M57" s="945"/>
      <c r="N57" s="945"/>
      <c r="O57" s="946"/>
      <c r="P57" s="141"/>
      <c r="Q57" s="141"/>
    </row>
    <row r="58" spans="1:17" ht="66" hidden="1" customHeight="1">
      <c r="A58" s="138"/>
      <c r="B58" s="185">
        <f>+B57+1</f>
        <v>2</v>
      </c>
      <c r="C58" s="935" t="s">
        <v>159</v>
      </c>
      <c r="D58" s="936"/>
      <c r="E58" s="936"/>
      <c r="F58" s="936"/>
      <c r="G58" s="936"/>
      <c r="H58" s="936"/>
      <c r="I58" s="936"/>
      <c r="J58" s="936"/>
      <c r="K58" s="936"/>
      <c r="L58" s="936"/>
      <c r="M58" s="936"/>
      <c r="N58" s="936"/>
      <c r="O58" s="937"/>
      <c r="P58" s="141"/>
      <c r="Q58" s="141"/>
    </row>
    <row r="59" spans="1:17" ht="14.25" hidden="1" customHeight="1">
      <c r="A59" s="138"/>
      <c r="B59" s="185">
        <f t="shared" ref="B59:B80" si="0">+B58+1</f>
        <v>3</v>
      </c>
      <c r="C59" s="935" t="s">
        <v>160</v>
      </c>
      <c r="D59" s="936"/>
      <c r="E59" s="936"/>
      <c r="F59" s="936"/>
      <c r="G59" s="936"/>
      <c r="H59" s="936"/>
      <c r="I59" s="936"/>
      <c r="J59" s="936"/>
      <c r="K59" s="936"/>
      <c r="L59" s="936"/>
      <c r="M59" s="936"/>
      <c r="N59" s="936"/>
      <c r="O59" s="937"/>
      <c r="P59" s="141"/>
      <c r="Q59" s="141"/>
    </row>
    <row r="60" spans="1:17" ht="14.25" hidden="1" customHeight="1">
      <c r="A60" s="138"/>
      <c r="B60" s="185">
        <f t="shared" si="0"/>
        <v>4</v>
      </c>
      <c r="C60" s="935" t="s">
        <v>161</v>
      </c>
      <c r="D60" s="936"/>
      <c r="E60" s="936"/>
      <c r="F60" s="936"/>
      <c r="G60" s="936"/>
      <c r="H60" s="936"/>
      <c r="I60" s="936"/>
      <c r="J60" s="936"/>
      <c r="K60" s="936"/>
      <c r="L60" s="936"/>
      <c r="M60" s="936"/>
      <c r="N60" s="936"/>
      <c r="O60" s="937"/>
      <c r="P60" s="141"/>
      <c r="Q60" s="141"/>
    </row>
    <row r="61" spans="1:17" ht="27" hidden="1" customHeight="1">
      <c r="A61" s="138"/>
      <c r="B61" s="185">
        <f t="shared" si="0"/>
        <v>5</v>
      </c>
      <c r="C61" s="935" t="s">
        <v>162</v>
      </c>
      <c r="D61" s="936"/>
      <c r="E61" s="936"/>
      <c r="F61" s="936"/>
      <c r="G61" s="936"/>
      <c r="H61" s="936"/>
      <c r="I61" s="936"/>
      <c r="J61" s="936"/>
      <c r="K61" s="936"/>
      <c r="L61" s="936"/>
      <c r="M61" s="936"/>
      <c r="N61" s="936"/>
      <c r="O61" s="937"/>
      <c r="P61" s="141"/>
      <c r="Q61" s="141"/>
    </row>
    <row r="62" spans="1:17" ht="14.25" hidden="1" customHeight="1">
      <c r="A62" s="138"/>
      <c r="B62" s="185">
        <f t="shared" si="0"/>
        <v>6</v>
      </c>
      <c r="C62" s="935" t="s">
        <v>163</v>
      </c>
      <c r="D62" s="936"/>
      <c r="E62" s="936"/>
      <c r="F62" s="936"/>
      <c r="G62" s="936"/>
      <c r="H62" s="936"/>
      <c r="I62" s="936"/>
      <c r="J62" s="936"/>
      <c r="K62" s="936"/>
      <c r="L62" s="936"/>
      <c r="M62" s="936"/>
      <c r="N62" s="936"/>
      <c r="O62" s="937"/>
      <c r="P62" s="141"/>
      <c r="Q62" s="141"/>
    </row>
    <row r="63" spans="1:17" ht="14.25" hidden="1" customHeight="1">
      <c r="A63" s="138"/>
      <c r="B63" s="185">
        <f t="shared" si="0"/>
        <v>7</v>
      </c>
      <c r="C63" s="935" t="s">
        <v>164</v>
      </c>
      <c r="D63" s="936"/>
      <c r="E63" s="936"/>
      <c r="F63" s="936"/>
      <c r="G63" s="936"/>
      <c r="H63" s="936"/>
      <c r="I63" s="936"/>
      <c r="J63" s="936"/>
      <c r="K63" s="936"/>
      <c r="L63" s="936"/>
      <c r="M63" s="936"/>
      <c r="N63" s="936"/>
      <c r="O63" s="937"/>
      <c r="P63" s="141"/>
      <c r="Q63" s="141"/>
    </row>
    <row r="64" spans="1:17" ht="14.25" hidden="1" customHeight="1">
      <c r="A64" s="138"/>
      <c r="B64" s="185">
        <f t="shared" si="0"/>
        <v>8</v>
      </c>
      <c r="C64" s="935" t="s">
        <v>165</v>
      </c>
      <c r="D64" s="936"/>
      <c r="E64" s="936"/>
      <c r="F64" s="936"/>
      <c r="G64" s="936"/>
      <c r="H64" s="936"/>
      <c r="I64" s="936"/>
      <c r="J64" s="936"/>
      <c r="K64" s="936"/>
      <c r="L64" s="936"/>
      <c r="M64" s="936"/>
      <c r="N64" s="936"/>
      <c r="O64" s="937"/>
      <c r="P64" s="141"/>
      <c r="Q64" s="141"/>
    </row>
    <row r="65" spans="1:17" ht="14.25" hidden="1" customHeight="1">
      <c r="A65" s="138"/>
      <c r="B65" s="185">
        <f t="shared" si="0"/>
        <v>9</v>
      </c>
      <c r="C65" s="935" t="s">
        <v>166</v>
      </c>
      <c r="D65" s="936"/>
      <c r="E65" s="936"/>
      <c r="F65" s="936"/>
      <c r="G65" s="936"/>
      <c r="H65" s="936"/>
      <c r="I65" s="936"/>
      <c r="J65" s="936"/>
      <c r="K65" s="936"/>
      <c r="L65" s="936"/>
      <c r="M65" s="936"/>
      <c r="N65" s="936"/>
      <c r="O65" s="937"/>
      <c r="P65" s="141"/>
      <c r="Q65" s="141"/>
    </row>
    <row r="66" spans="1:17" ht="14.25" hidden="1" customHeight="1">
      <c r="A66" s="138"/>
      <c r="B66" s="185">
        <f t="shared" si="0"/>
        <v>10</v>
      </c>
      <c r="C66" s="935" t="s">
        <v>167</v>
      </c>
      <c r="D66" s="936"/>
      <c r="E66" s="936"/>
      <c r="F66" s="936"/>
      <c r="G66" s="936"/>
      <c r="H66" s="936"/>
      <c r="I66" s="936"/>
      <c r="J66" s="936"/>
      <c r="K66" s="936"/>
      <c r="L66" s="936"/>
      <c r="M66" s="936"/>
      <c r="N66" s="936"/>
      <c r="O66" s="937"/>
      <c r="P66" s="141"/>
      <c r="Q66" s="141"/>
    </row>
    <row r="67" spans="1:17" ht="14.25" hidden="1" customHeight="1">
      <c r="A67" s="138"/>
      <c r="B67" s="185">
        <f t="shared" si="0"/>
        <v>11</v>
      </c>
      <c r="C67" s="935" t="s">
        <v>168</v>
      </c>
      <c r="D67" s="936"/>
      <c r="E67" s="936"/>
      <c r="F67" s="936"/>
      <c r="G67" s="936"/>
      <c r="H67" s="936"/>
      <c r="I67" s="936"/>
      <c r="J67" s="936"/>
      <c r="K67" s="936"/>
      <c r="L67" s="936"/>
      <c r="M67" s="936"/>
      <c r="N67" s="936"/>
      <c r="O67" s="937"/>
      <c r="P67" s="141"/>
      <c r="Q67" s="141"/>
    </row>
    <row r="68" spans="1:17" ht="26.65" hidden="1" customHeight="1">
      <c r="A68" s="138"/>
      <c r="B68" s="185">
        <f t="shared" si="0"/>
        <v>12</v>
      </c>
      <c r="C68" s="935" t="s">
        <v>96</v>
      </c>
      <c r="D68" s="936"/>
      <c r="E68" s="936"/>
      <c r="F68" s="936"/>
      <c r="G68" s="936"/>
      <c r="H68" s="936"/>
      <c r="I68" s="936"/>
      <c r="J68" s="936"/>
      <c r="K68" s="936"/>
      <c r="L68" s="936"/>
      <c r="M68" s="936"/>
      <c r="N68" s="936"/>
      <c r="O68" s="937"/>
      <c r="P68" s="141"/>
      <c r="Q68" s="141"/>
    </row>
    <row r="69" spans="1:17" ht="30" hidden="1" customHeight="1">
      <c r="A69" s="138"/>
      <c r="B69" s="185">
        <f t="shared" si="0"/>
        <v>13</v>
      </c>
      <c r="C69" s="935" t="s">
        <v>97</v>
      </c>
      <c r="D69" s="936"/>
      <c r="E69" s="936"/>
      <c r="F69" s="936"/>
      <c r="G69" s="936"/>
      <c r="H69" s="936"/>
      <c r="I69" s="936"/>
      <c r="J69" s="936"/>
      <c r="K69" s="936"/>
      <c r="L69" s="936"/>
      <c r="M69" s="936"/>
      <c r="N69" s="936"/>
      <c r="O69" s="937"/>
      <c r="P69" s="141"/>
      <c r="Q69" s="141"/>
    </row>
    <row r="70" spans="1:17" ht="14.25" hidden="1" customHeight="1">
      <c r="A70" s="138"/>
      <c r="B70" s="185">
        <f t="shared" si="0"/>
        <v>14</v>
      </c>
      <c r="C70" s="935" t="s">
        <v>169</v>
      </c>
      <c r="D70" s="936"/>
      <c r="E70" s="936"/>
      <c r="F70" s="936"/>
      <c r="G70" s="936"/>
      <c r="H70" s="936"/>
      <c r="I70" s="936"/>
      <c r="J70" s="936"/>
      <c r="K70" s="936"/>
      <c r="L70" s="936"/>
      <c r="M70" s="936"/>
      <c r="N70" s="936"/>
      <c r="O70" s="937"/>
      <c r="P70" s="141"/>
      <c r="Q70" s="141"/>
    </row>
    <row r="71" spans="1:17" ht="14.25" hidden="1" customHeight="1">
      <c r="A71" s="138"/>
      <c r="B71" s="185">
        <f t="shared" si="0"/>
        <v>15</v>
      </c>
      <c r="C71" s="935" t="s">
        <v>170</v>
      </c>
      <c r="D71" s="936"/>
      <c r="E71" s="936"/>
      <c r="F71" s="936"/>
      <c r="G71" s="936"/>
      <c r="H71" s="936"/>
      <c r="I71" s="936"/>
      <c r="J71" s="936"/>
      <c r="K71" s="936"/>
      <c r="L71" s="936"/>
      <c r="M71" s="936"/>
      <c r="N71" s="936"/>
      <c r="O71" s="937"/>
      <c r="P71" s="141"/>
      <c r="Q71" s="141"/>
    </row>
    <row r="72" spans="1:17" ht="44.65" hidden="1" customHeight="1">
      <c r="A72" s="138"/>
      <c r="B72" s="185">
        <f t="shared" si="0"/>
        <v>16</v>
      </c>
      <c r="C72" s="935" t="s">
        <v>100</v>
      </c>
      <c r="D72" s="936"/>
      <c r="E72" s="936"/>
      <c r="F72" s="936"/>
      <c r="G72" s="936"/>
      <c r="H72" s="936"/>
      <c r="I72" s="936"/>
      <c r="J72" s="936"/>
      <c r="K72" s="936"/>
      <c r="L72" s="936"/>
      <c r="M72" s="936"/>
      <c r="N72" s="936"/>
      <c r="O72" s="937"/>
      <c r="P72" s="141"/>
      <c r="Q72" s="141"/>
    </row>
    <row r="73" spans="1:17" ht="14.25" hidden="1" customHeight="1">
      <c r="A73" s="138"/>
      <c r="B73" s="185">
        <f t="shared" si="0"/>
        <v>17</v>
      </c>
      <c r="C73" s="935" t="s">
        <v>171</v>
      </c>
      <c r="D73" s="936"/>
      <c r="E73" s="936"/>
      <c r="F73" s="936"/>
      <c r="G73" s="936"/>
      <c r="H73" s="936"/>
      <c r="I73" s="936"/>
      <c r="J73" s="936"/>
      <c r="K73" s="936"/>
      <c r="L73" s="936"/>
      <c r="M73" s="936"/>
      <c r="N73" s="936"/>
      <c r="O73" s="937"/>
      <c r="P73" s="141"/>
      <c r="Q73" s="141"/>
    </row>
    <row r="74" spans="1:17" ht="14.25" hidden="1" customHeight="1">
      <c r="A74" s="138"/>
      <c r="B74" s="185">
        <f t="shared" si="0"/>
        <v>18</v>
      </c>
      <c r="C74" s="935" t="s">
        <v>172</v>
      </c>
      <c r="D74" s="936"/>
      <c r="E74" s="936"/>
      <c r="F74" s="936"/>
      <c r="G74" s="936"/>
      <c r="H74" s="936"/>
      <c r="I74" s="936"/>
      <c r="J74" s="936"/>
      <c r="K74" s="936"/>
      <c r="L74" s="936"/>
      <c r="M74" s="936"/>
      <c r="N74" s="936"/>
      <c r="O74" s="937"/>
      <c r="P74" s="141"/>
      <c r="Q74" s="141"/>
    </row>
    <row r="75" spans="1:17" ht="14.25" hidden="1" customHeight="1">
      <c r="A75" s="138"/>
      <c r="B75" s="185">
        <f t="shared" si="0"/>
        <v>19</v>
      </c>
      <c r="C75" s="935" t="s">
        <v>173</v>
      </c>
      <c r="D75" s="936"/>
      <c r="E75" s="936"/>
      <c r="F75" s="936"/>
      <c r="G75" s="936"/>
      <c r="H75" s="936"/>
      <c r="I75" s="936"/>
      <c r="J75" s="936"/>
      <c r="K75" s="936"/>
      <c r="L75" s="936"/>
      <c r="M75" s="936"/>
      <c r="N75" s="936"/>
      <c r="O75" s="937"/>
      <c r="P75" s="141"/>
      <c r="Q75" s="141"/>
    </row>
    <row r="76" spans="1:17" ht="14.25" hidden="1" customHeight="1">
      <c r="A76" s="138"/>
      <c r="B76" s="185">
        <f t="shared" si="0"/>
        <v>20</v>
      </c>
      <c r="C76" s="935" t="s">
        <v>174</v>
      </c>
      <c r="D76" s="936"/>
      <c r="E76" s="936"/>
      <c r="F76" s="936"/>
      <c r="G76" s="936"/>
      <c r="H76" s="936"/>
      <c r="I76" s="936"/>
      <c r="J76" s="936"/>
      <c r="K76" s="936"/>
      <c r="L76" s="936"/>
      <c r="M76" s="936"/>
      <c r="N76" s="936"/>
      <c r="O76" s="937"/>
      <c r="P76" s="141"/>
      <c r="Q76" s="141"/>
    </row>
    <row r="77" spans="1:17" ht="14.25" hidden="1" customHeight="1">
      <c r="A77" s="138"/>
      <c r="B77" s="185">
        <f t="shared" si="0"/>
        <v>21</v>
      </c>
      <c r="C77" s="935" t="s">
        <v>175</v>
      </c>
      <c r="D77" s="936"/>
      <c r="E77" s="936"/>
      <c r="F77" s="936"/>
      <c r="G77" s="936"/>
      <c r="H77" s="936"/>
      <c r="I77" s="936"/>
      <c r="J77" s="936"/>
      <c r="K77" s="936"/>
      <c r="L77" s="936"/>
      <c r="M77" s="936"/>
      <c r="N77" s="936"/>
      <c r="O77" s="937"/>
      <c r="P77" s="141"/>
      <c r="Q77" s="141"/>
    </row>
    <row r="78" spans="1:17" ht="14.25" hidden="1" customHeight="1">
      <c r="A78" s="138"/>
      <c r="B78" s="185">
        <f t="shared" si="0"/>
        <v>22</v>
      </c>
      <c r="C78" s="935" t="s">
        <v>106</v>
      </c>
      <c r="D78" s="936"/>
      <c r="E78" s="936"/>
      <c r="F78" s="936"/>
      <c r="G78" s="936"/>
      <c r="H78" s="936"/>
      <c r="I78" s="936"/>
      <c r="J78" s="936"/>
      <c r="K78" s="936"/>
      <c r="L78" s="936"/>
      <c r="M78" s="936"/>
      <c r="N78" s="936"/>
      <c r="O78" s="937"/>
      <c r="P78" s="141"/>
      <c r="Q78" s="141"/>
    </row>
    <row r="79" spans="1:17" ht="14.25" hidden="1" customHeight="1">
      <c r="A79" s="138"/>
      <c r="B79" s="185">
        <f t="shared" si="0"/>
        <v>23</v>
      </c>
      <c r="C79" s="935" t="s">
        <v>107</v>
      </c>
      <c r="D79" s="936"/>
      <c r="E79" s="936"/>
      <c r="F79" s="936"/>
      <c r="G79" s="936"/>
      <c r="H79" s="936"/>
      <c r="I79" s="936"/>
      <c r="J79" s="936"/>
      <c r="K79" s="936"/>
      <c r="L79" s="936"/>
      <c r="M79" s="936"/>
      <c r="N79" s="936"/>
      <c r="O79" s="937"/>
      <c r="P79" s="141"/>
      <c r="Q79" s="141"/>
    </row>
    <row r="80" spans="1:17" ht="14.25" hidden="1" customHeight="1">
      <c r="A80" s="138"/>
      <c r="B80" s="186">
        <f t="shared" si="0"/>
        <v>24</v>
      </c>
      <c r="C80" s="935" t="s">
        <v>176</v>
      </c>
      <c r="D80" s="936"/>
      <c r="E80" s="936"/>
      <c r="F80" s="936"/>
      <c r="G80" s="936"/>
      <c r="H80" s="936"/>
      <c r="I80" s="936"/>
      <c r="J80" s="936"/>
      <c r="K80" s="936"/>
      <c r="L80" s="936"/>
      <c r="M80" s="936"/>
      <c r="N80" s="936"/>
      <c r="O80" s="937"/>
      <c r="P80" s="141"/>
      <c r="Q80" s="141"/>
    </row>
    <row r="81" spans="1:17" ht="27" hidden="1" customHeight="1">
      <c r="A81" s="138"/>
      <c r="B81" s="187" t="s">
        <v>109</v>
      </c>
      <c r="C81" s="935" t="s">
        <v>177</v>
      </c>
      <c r="D81" s="936"/>
      <c r="E81" s="936"/>
      <c r="F81" s="936"/>
      <c r="G81" s="936"/>
      <c r="H81" s="936"/>
      <c r="I81" s="936"/>
      <c r="J81" s="936"/>
      <c r="K81" s="936"/>
      <c r="L81" s="936"/>
      <c r="M81" s="936"/>
      <c r="N81" s="936"/>
      <c r="O81" s="937"/>
      <c r="P81" s="141"/>
      <c r="Q81" s="141"/>
    </row>
    <row r="82" spans="1:17" ht="14.25" hidden="1" customHeight="1">
      <c r="A82" s="138"/>
      <c r="B82" s="186">
        <v>35</v>
      </c>
      <c r="C82" s="935" t="s">
        <v>178</v>
      </c>
      <c r="D82" s="936"/>
      <c r="E82" s="936"/>
      <c r="F82" s="936"/>
      <c r="G82" s="936"/>
      <c r="H82" s="936"/>
      <c r="I82" s="936"/>
      <c r="J82" s="936"/>
      <c r="K82" s="936"/>
      <c r="L82" s="936"/>
      <c r="M82" s="936"/>
      <c r="N82" s="936"/>
      <c r="O82" s="937"/>
      <c r="P82" s="141"/>
      <c r="Q82" s="141"/>
    </row>
    <row r="83" spans="1:17" ht="15" hidden="1" customHeight="1" thickBot="1">
      <c r="A83" s="138"/>
      <c r="B83" s="188">
        <v>36</v>
      </c>
      <c r="C83" s="935" t="s">
        <v>179</v>
      </c>
      <c r="D83" s="936"/>
      <c r="E83" s="936"/>
      <c r="F83" s="936"/>
      <c r="G83" s="936"/>
      <c r="H83" s="936"/>
      <c r="I83" s="936"/>
      <c r="J83" s="936"/>
      <c r="K83" s="936"/>
      <c r="L83" s="936"/>
      <c r="M83" s="936"/>
      <c r="N83" s="936"/>
      <c r="O83" s="937"/>
      <c r="P83" s="141"/>
      <c r="Q83" s="141"/>
    </row>
    <row r="84" spans="1:17" ht="15.75" hidden="1">
      <c r="A84" s="138"/>
      <c r="B84" s="21"/>
      <c r="C84" s="21"/>
      <c r="D84" s="21"/>
      <c r="E84" s="21"/>
      <c r="F84" s="21"/>
      <c r="G84" s="21"/>
      <c r="H84" s="21"/>
      <c r="I84" s="21"/>
      <c r="J84" s="21"/>
      <c r="K84" s="21"/>
      <c r="L84" s="21"/>
      <c r="M84" s="21"/>
      <c r="N84" s="21"/>
      <c r="O84" s="21"/>
      <c r="P84" s="21"/>
      <c r="Q84" s="21"/>
    </row>
    <row r="85" spans="1:17" ht="15.75">
      <c r="B85" s="189" t="s">
        <v>180</v>
      </c>
      <c r="C85" s="190"/>
      <c r="D85" s="190"/>
      <c r="E85" s="150"/>
      <c r="F85" s="190"/>
      <c r="G85" s="190"/>
      <c r="H85" s="190"/>
      <c r="I85" s="190"/>
      <c r="J85" s="191"/>
      <c r="K85" s="191"/>
      <c r="L85" s="191"/>
      <c r="M85" s="192"/>
      <c r="N85" s="192"/>
      <c r="O85" s="192"/>
      <c r="P85" s="192"/>
      <c r="Q85" s="192"/>
    </row>
    <row r="86" spans="1:17" ht="16.5" thickBot="1">
      <c r="B86" s="21"/>
      <c r="C86" s="21"/>
      <c r="D86" s="21"/>
      <c r="E86" s="21"/>
      <c r="F86" s="21"/>
      <c r="G86" s="21"/>
      <c r="H86" s="21"/>
      <c r="I86" s="21"/>
      <c r="J86" s="21"/>
      <c r="K86" s="21"/>
      <c r="L86" s="21"/>
      <c r="M86" s="21"/>
      <c r="N86" s="21"/>
      <c r="O86" s="21"/>
      <c r="P86" s="21"/>
      <c r="Q86" s="21"/>
    </row>
    <row r="87" spans="1:17" ht="15" customHeight="1" thickBot="1">
      <c r="B87" s="913" t="s">
        <v>181</v>
      </c>
      <c r="C87" s="914"/>
      <c r="D87" s="914"/>
      <c r="E87" s="914"/>
      <c r="F87" s="914"/>
      <c r="G87" s="914"/>
      <c r="H87" s="914"/>
      <c r="I87" s="914"/>
      <c r="J87" s="914"/>
      <c r="K87" s="914"/>
      <c r="L87" s="914"/>
      <c r="M87" s="914"/>
      <c r="N87" s="914"/>
      <c r="O87" s="915"/>
      <c r="P87" s="21"/>
      <c r="Q87" s="21"/>
    </row>
    <row r="88" spans="1:17"/>
    <row r="89" spans="1:17"/>
    <row r="90" spans="1:17"/>
    <row r="91" spans="1:17"/>
    <row r="92" spans="1:17"/>
    <row r="93" spans="1:17"/>
    <row r="94" spans="1:17"/>
    <row r="95" spans="1:17"/>
    <row r="96" spans="1:17"/>
    <row r="97"/>
  </sheetData>
  <mergeCells count="39">
    <mergeCell ref="B87:O87"/>
    <mergeCell ref="C78:O78"/>
    <mergeCell ref="C79:O79"/>
    <mergeCell ref="C80:O80"/>
    <mergeCell ref="C81:O81"/>
    <mergeCell ref="C82:O82"/>
    <mergeCell ref="C83:O83"/>
    <mergeCell ref="C77:O77"/>
    <mergeCell ref="C66:O66"/>
    <mergeCell ref="C67:O67"/>
    <mergeCell ref="C68:O68"/>
    <mergeCell ref="C69:O69"/>
    <mergeCell ref="C70:O70"/>
    <mergeCell ref="C71:O71"/>
    <mergeCell ref="C72:O72"/>
    <mergeCell ref="C73:O73"/>
    <mergeCell ref="C74:O74"/>
    <mergeCell ref="C75:O75"/>
    <mergeCell ref="C76:O76"/>
    <mergeCell ref="C65:O65"/>
    <mergeCell ref="B45:C45"/>
    <mergeCell ref="B54:O54"/>
    <mergeCell ref="C56:O56"/>
    <mergeCell ref="C57:O57"/>
    <mergeCell ref="C58:O58"/>
    <mergeCell ref="C59:O59"/>
    <mergeCell ref="C60:O60"/>
    <mergeCell ref="C61:O61"/>
    <mergeCell ref="C62:O62"/>
    <mergeCell ref="C63:O63"/>
    <mergeCell ref="C64:O64"/>
    <mergeCell ref="O3:O4"/>
    <mergeCell ref="P3:P4"/>
    <mergeCell ref="B3:C4"/>
    <mergeCell ref="E3:E4"/>
    <mergeCell ref="F3:F4"/>
    <mergeCell ref="G3:I3"/>
    <mergeCell ref="J3:K3"/>
    <mergeCell ref="L3:N3"/>
  </mergeCells>
  <conditionalFormatting sqref="G12:P16 G18:P19 G34:P36 G43:O43 G22:P31 G7:P10 G39:P40">
    <cfRule type="expression" dxfId="32" priority="5">
      <formula>#REF!=1</formula>
    </cfRule>
  </conditionalFormatting>
  <printOptions horizontalCentered="1"/>
  <pageMargins left="0.39370078740157483" right="0.39370078740157483" top="0.78740157480314965" bottom="0.78740157480314965" header="0.31496062992125984" footer="0.31496062992125984"/>
  <pageSetup paperSize="9" scale="34"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9A335-CBC1-426C-B71D-64DA21901D46}">
  <sheetPr>
    <pageSetUpPr fitToPage="1"/>
  </sheetPr>
  <dimension ref="A1:BP86"/>
  <sheetViews>
    <sheetView showGridLines="0" workbookViewId="0">
      <selection activeCell="C37" sqref="C37"/>
    </sheetView>
  </sheetViews>
  <sheetFormatPr defaultColWidth="0" defaultRowHeight="12.75" zeroHeight="1"/>
  <cols>
    <col min="1" max="1" width="1.25" style="193" customWidth="1"/>
    <col min="2" max="2" width="5.125" style="193" customWidth="1"/>
    <col min="3" max="3" width="84.125" style="193" customWidth="1"/>
    <col min="4" max="4" width="7.5" style="193" hidden="1" customWidth="1"/>
    <col min="5" max="6" width="5.625" style="193" customWidth="1"/>
    <col min="7" max="7" width="11.125" style="193" customWidth="1"/>
    <col min="8" max="20" width="11.5" style="193" customWidth="1"/>
    <col min="21" max="21" width="29.625" style="193" customWidth="1"/>
    <col min="22" max="22" width="1.625" style="193" customWidth="1"/>
    <col min="23" max="23" width="0" style="193" hidden="1" customWidth="1"/>
    <col min="24" max="24" width="1.625" style="193" hidden="1" customWidth="1"/>
    <col min="25" max="26" width="3.125" style="193" hidden="1" customWidth="1"/>
    <col min="27" max="38" width="3.625" style="193" hidden="1" customWidth="1"/>
    <col min="39" max="39" width="1.625" style="193" hidden="1" customWidth="1"/>
    <col min="40" max="40" width="11.625" style="193" hidden="1" customWidth="1"/>
    <col min="41" max="41" width="1.625" style="193" hidden="1" customWidth="1"/>
    <col min="42" max="42" width="13.625" style="193" hidden="1" customWidth="1"/>
    <col min="43" max="43" width="11.125" style="193" hidden="1" customWidth="1"/>
    <col min="44" max="44" width="67.125" style="193" hidden="1" customWidth="1"/>
    <col min="45" max="45" width="1.625" style="193" hidden="1" customWidth="1"/>
    <col min="46" max="46" width="0" style="193" hidden="1" customWidth="1"/>
    <col min="47" max="47" width="8.625" style="193" hidden="1" customWidth="1"/>
    <col min="48" max="68" width="0" style="193" hidden="1" customWidth="1"/>
    <col min="69" max="16384" width="11.125" style="193" hidden="1"/>
  </cols>
  <sheetData>
    <row r="1" spans="1:22" ht="20.25">
      <c r="B1" s="1" t="s">
        <v>182</v>
      </c>
      <c r="C1" s="1"/>
      <c r="D1" s="1"/>
      <c r="E1" s="1"/>
      <c r="F1" s="1"/>
      <c r="G1" s="1"/>
      <c r="H1" s="1"/>
      <c r="I1" s="1"/>
      <c r="J1" s="1"/>
      <c r="K1" s="1"/>
      <c r="L1" s="1"/>
      <c r="M1" s="1"/>
      <c r="N1" s="1"/>
      <c r="O1" s="1"/>
      <c r="P1" s="1"/>
      <c r="Q1" s="1"/>
      <c r="R1" s="1"/>
      <c r="S1" s="1"/>
      <c r="T1" s="1"/>
      <c r="U1" s="2" t="s">
        <v>1970</v>
      </c>
      <c r="V1" s="1"/>
    </row>
    <row r="2" spans="1:22" s="194" customFormat="1" ht="18" thickBot="1">
      <c r="B2" s="4" t="str">
        <f>'4K'!B2</f>
        <v>For the 12 months ended 31 March 2020</v>
      </c>
      <c r="C2" s="195"/>
      <c r="D2" s="195"/>
      <c r="U2" s="196"/>
      <c r="V2" s="3"/>
    </row>
    <row r="3" spans="1:22" s="3" customFormat="1" ht="15" customHeight="1" thickBot="1">
      <c r="A3" s="193"/>
      <c r="B3" s="889" t="s">
        <v>1</v>
      </c>
      <c r="C3" s="890"/>
      <c r="D3" s="949" t="s">
        <v>2</v>
      </c>
      <c r="E3" s="949" t="s">
        <v>3</v>
      </c>
      <c r="F3" s="952" t="s">
        <v>4</v>
      </c>
      <c r="G3" s="955" t="s">
        <v>183</v>
      </c>
      <c r="H3" s="956"/>
      <c r="I3" s="956"/>
      <c r="J3" s="956"/>
      <c r="K3" s="956"/>
      <c r="L3" s="956"/>
      <c r="M3" s="956"/>
      <c r="N3" s="955" t="s">
        <v>184</v>
      </c>
      <c r="O3" s="956"/>
      <c r="P3" s="956"/>
      <c r="Q3" s="956"/>
      <c r="R3" s="956"/>
      <c r="S3" s="956"/>
      <c r="T3" s="958"/>
      <c r="U3" s="887" t="s">
        <v>8</v>
      </c>
    </row>
    <row r="4" spans="1:22" s="3" customFormat="1" ht="15" customHeight="1">
      <c r="A4" s="193"/>
      <c r="B4" s="947"/>
      <c r="C4" s="948"/>
      <c r="D4" s="950"/>
      <c r="E4" s="950"/>
      <c r="F4" s="953"/>
      <c r="G4" s="897" t="s">
        <v>5</v>
      </c>
      <c r="H4" s="898"/>
      <c r="I4" s="897" t="s">
        <v>6</v>
      </c>
      <c r="J4" s="899"/>
      <c r="K4" s="899"/>
      <c r="L4" s="898"/>
      <c r="M4" s="887" t="s">
        <v>7</v>
      </c>
      <c r="N4" s="897" t="s">
        <v>5</v>
      </c>
      <c r="O4" s="898"/>
      <c r="P4" s="897" t="s">
        <v>6</v>
      </c>
      <c r="Q4" s="899"/>
      <c r="R4" s="899"/>
      <c r="S4" s="898"/>
      <c r="T4" s="887" t="s">
        <v>7</v>
      </c>
      <c r="U4" s="957"/>
    </row>
    <row r="5" spans="1:22" s="3" customFormat="1" ht="36" customHeight="1" thickBot="1">
      <c r="A5" s="193"/>
      <c r="B5" s="891"/>
      <c r="C5" s="892"/>
      <c r="D5" s="951"/>
      <c r="E5" s="951"/>
      <c r="F5" s="954"/>
      <c r="G5" s="18" t="s">
        <v>9</v>
      </c>
      <c r="H5" s="200" t="s">
        <v>10</v>
      </c>
      <c r="I5" s="12" t="s">
        <v>11</v>
      </c>
      <c r="J5" s="15" t="s">
        <v>12</v>
      </c>
      <c r="K5" s="15" t="s">
        <v>13</v>
      </c>
      <c r="L5" s="16" t="s">
        <v>14</v>
      </c>
      <c r="M5" s="888"/>
      <c r="N5" s="18" t="s">
        <v>9</v>
      </c>
      <c r="O5" s="200" t="s">
        <v>10</v>
      </c>
      <c r="P5" s="12" t="s">
        <v>11</v>
      </c>
      <c r="Q5" s="15" t="s">
        <v>12</v>
      </c>
      <c r="R5" s="15" t="s">
        <v>13</v>
      </c>
      <c r="S5" s="16" t="s">
        <v>14</v>
      </c>
      <c r="T5" s="888"/>
      <c r="U5" s="888"/>
    </row>
    <row r="6" spans="1:22" s="3" customFormat="1" ht="15" thickBot="1">
      <c r="A6" s="193"/>
      <c r="B6" s="203"/>
      <c r="C6" s="204"/>
      <c r="D6" s="204"/>
      <c r="E6" s="205"/>
      <c r="F6" s="206"/>
      <c r="G6" s="207" t="e">
        <f>IF('4J'!G12=0,(IF(ROUND(G5,3)=ROUND('4J'!#REF!+'4J'!#REF!+'4J'!#REF!,3),0,1)),0)</f>
        <v>#VALUE!</v>
      </c>
      <c r="H6" s="207" t="e">
        <f>IF('4J'!H12=0,(IF(ROUND(H5,3)=ROUND('4J'!#REF!+'4J'!#REF!+'4J'!#REF!,3),0,1)),0)</f>
        <v>#VALUE!</v>
      </c>
      <c r="I6" s="207" t="e">
        <f>IF('4J'!I12=0,(IF(ROUND(I5,3)=ROUND('4J'!#REF!+'4J'!#REF!+'4J'!#REF!,3),0,1)),0)</f>
        <v>#VALUE!</v>
      </c>
      <c r="J6" s="207" t="e">
        <f>IF('4J'!J12=0,(IF(ROUND(J5,3)=ROUND('4J'!#REF!+'4J'!#REF!+'4J'!#REF!,3),0,1)),0)</f>
        <v>#VALUE!</v>
      </c>
      <c r="K6" s="207" t="e">
        <f>IF('4J'!K12=0,(IF(ROUND(K5,3)=ROUND('4J'!#REF!+'4J'!#REF!+'4J'!#REF!,3),0,1)),0)</f>
        <v>#VALUE!</v>
      </c>
      <c r="L6" s="207">
        <f>IF('4J'!L12=0,(IF(ROUND(L5,3)=ROUND('4J'!#REF!+'4J'!#REF!+'4J'!#REF!,3),0,1)),0)</f>
        <v>0</v>
      </c>
      <c r="M6" s="207">
        <f>IF('4J'!M12=0,(IF(ROUND(M5,3)=ROUND('4J'!#REF!+'4J'!#REF!+'4J'!#REF!,3),0,1)),0)</f>
        <v>0</v>
      </c>
      <c r="N6" s="206"/>
      <c r="O6" s="206"/>
      <c r="P6" s="206"/>
      <c r="Q6" s="206"/>
      <c r="R6" s="206"/>
      <c r="S6" s="206"/>
      <c r="T6" s="206"/>
      <c r="U6" s="206"/>
      <c r="V6" s="206"/>
    </row>
    <row r="7" spans="1:22" s="3" customFormat="1" ht="15" thickBot="1">
      <c r="A7" s="193"/>
      <c r="B7" s="209" t="s">
        <v>15</v>
      </c>
      <c r="C7" s="210" t="s">
        <v>185</v>
      </c>
      <c r="D7" s="193"/>
      <c r="E7" s="193"/>
      <c r="F7" s="193"/>
      <c r="G7" s="193"/>
      <c r="H7" s="193"/>
      <c r="I7" s="193"/>
      <c r="J7" s="193"/>
      <c r="K7" s="193"/>
      <c r="L7" s="193"/>
      <c r="M7" s="193"/>
      <c r="N7" s="193"/>
      <c r="O7" s="193"/>
      <c r="P7" s="193"/>
      <c r="Q7" s="193"/>
      <c r="R7" s="193"/>
      <c r="S7" s="193"/>
      <c r="T7" s="193"/>
      <c r="U7" s="193"/>
    </row>
    <row r="8" spans="1:22" s="3" customFormat="1" ht="76.5">
      <c r="A8" s="193"/>
      <c r="B8" s="211" t="s">
        <v>186</v>
      </c>
      <c r="C8" s="212" t="s">
        <v>187</v>
      </c>
      <c r="D8" s="213"/>
      <c r="E8" s="214" t="s">
        <v>19</v>
      </c>
      <c r="F8" s="215">
        <v>3</v>
      </c>
      <c r="G8" s="216">
        <v>0</v>
      </c>
      <c r="H8" s="217">
        <v>5.3389437273602631</v>
      </c>
      <c r="I8" s="218">
        <v>1.545770671168805E-2</v>
      </c>
      <c r="J8" s="219">
        <v>0</v>
      </c>
      <c r="K8" s="220">
        <v>0</v>
      </c>
      <c r="L8" s="219">
        <v>9.665380261424767</v>
      </c>
      <c r="M8" s="221">
        <v>15.019781695496718</v>
      </c>
      <c r="N8" s="216">
        <v>0</v>
      </c>
      <c r="O8" s="217">
        <v>12.350735981659408</v>
      </c>
      <c r="P8" s="218">
        <v>1.577841E-2</v>
      </c>
      <c r="Q8" s="219">
        <v>0</v>
      </c>
      <c r="R8" s="220">
        <v>0</v>
      </c>
      <c r="S8" s="219">
        <v>16.054120460000004</v>
      </c>
      <c r="T8" s="221">
        <v>28.420634851659411</v>
      </c>
      <c r="U8" s="222" t="s">
        <v>1806</v>
      </c>
    </row>
    <row r="9" spans="1:22" s="3" customFormat="1" ht="38.25">
      <c r="A9" s="193"/>
      <c r="B9" s="224" t="s">
        <v>188</v>
      </c>
      <c r="C9" s="225" t="s">
        <v>189</v>
      </c>
      <c r="D9" s="226"/>
      <c r="E9" s="227" t="s">
        <v>19</v>
      </c>
      <c r="F9" s="228">
        <v>3</v>
      </c>
      <c r="G9" s="229">
        <v>0</v>
      </c>
      <c r="H9" s="230">
        <v>12.591071381618203</v>
      </c>
      <c r="I9" s="231">
        <v>0</v>
      </c>
      <c r="J9" s="232">
        <v>0</v>
      </c>
      <c r="K9" s="233">
        <v>0</v>
      </c>
      <c r="L9" s="232">
        <v>0</v>
      </c>
      <c r="M9" s="234">
        <v>12.591071381618203</v>
      </c>
      <c r="N9" s="229">
        <v>0</v>
      </c>
      <c r="O9" s="230">
        <v>11.992876050000001</v>
      </c>
      <c r="P9" s="231">
        <v>0</v>
      </c>
      <c r="Q9" s="232">
        <v>0</v>
      </c>
      <c r="R9" s="233">
        <v>0</v>
      </c>
      <c r="S9" s="232">
        <v>0</v>
      </c>
      <c r="T9" s="235">
        <v>11.992876050000001</v>
      </c>
      <c r="U9" s="236" t="s">
        <v>1807</v>
      </c>
    </row>
    <row r="10" spans="1:22" s="3" customFormat="1" ht="14.25">
      <c r="A10" s="193"/>
      <c r="B10" s="224" t="s">
        <v>190</v>
      </c>
      <c r="C10" s="237" t="s">
        <v>191</v>
      </c>
      <c r="D10" s="226"/>
      <c r="E10" s="227" t="s">
        <v>19</v>
      </c>
      <c r="F10" s="228">
        <v>3</v>
      </c>
      <c r="G10" s="229">
        <v>0</v>
      </c>
      <c r="H10" s="230">
        <v>0</v>
      </c>
      <c r="I10" s="231">
        <v>0</v>
      </c>
      <c r="J10" s="232">
        <v>0</v>
      </c>
      <c r="K10" s="233">
        <v>0</v>
      </c>
      <c r="L10" s="232">
        <v>0</v>
      </c>
      <c r="M10" s="234">
        <v>0</v>
      </c>
      <c r="N10" s="229">
        <v>0</v>
      </c>
      <c r="O10" s="230">
        <v>0</v>
      </c>
      <c r="P10" s="231">
        <v>0</v>
      </c>
      <c r="Q10" s="232">
        <v>0</v>
      </c>
      <c r="R10" s="233">
        <v>0</v>
      </c>
      <c r="S10" s="232">
        <v>0</v>
      </c>
      <c r="T10" s="235">
        <v>0</v>
      </c>
      <c r="U10" s="236"/>
    </row>
    <row r="11" spans="1:22" s="3" customFormat="1" ht="14.25">
      <c r="A11" s="193"/>
      <c r="B11" s="224" t="s">
        <v>192</v>
      </c>
      <c r="C11" s="238" t="s">
        <v>193</v>
      </c>
      <c r="D11" s="239"/>
      <c r="E11" s="227" t="s">
        <v>19</v>
      </c>
      <c r="F11" s="228">
        <v>3</v>
      </c>
      <c r="G11" s="240">
        <v>0</v>
      </c>
      <c r="H11" s="230">
        <v>0</v>
      </c>
      <c r="I11" s="231">
        <v>0</v>
      </c>
      <c r="J11" s="232">
        <v>0</v>
      </c>
      <c r="K11" s="233">
        <v>0</v>
      </c>
      <c r="L11" s="232">
        <v>0</v>
      </c>
      <c r="M11" s="234">
        <v>0</v>
      </c>
      <c r="N11" s="240">
        <v>0</v>
      </c>
      <c r="O11" s="230">
        <v>0</v>
      </c>
      <c r="P11" s="231">
        <v>0</v>
      </c>
      <c r="Q11" s="232">
        <v>0</v>
      </c>
      <c r="R11" s="233">
        <v>0</v>
      </c>
      <c r="S11" s="232">
        <v>0</v>
      </c>
      <c r="T11" s="234">
        <v>0</v>
      </c>
      <c r="U11" s="241"/>
    </row>
    <row r="12" spans="1:22" s="3" customFormat="1" ht="14.25">
      <c r="A12" s="193"/>
      <c r="B12" s="224" t="s">
        <v>194</v>
      </c>
      <c r="C12" s="238" t="s">
        <v>195</v>
      </c>
      <c r="D12" s="239"/>
      <c r="E12" s="227" t="s">
        <v>19</v>
      </c>
      <c r="F12" s="228">
        <v>3</v>
      </c>
      <c r="G12" s="240">
        <v>0</v>
      </c>
      <c r="H12" s="230">
        <v>0</v>
      </c>
      <c r="I12" s="231">
        <v>0</v>
      </c>
      <c r="J12" s="232">
        <v>0</v>
      </c>
      <c r="K12" s="233">
        <v>0</v>
      </c>
      <c r="L12" s="232">
        <v>0</v>
      </c>
      <c r="M12" s="234">
        <v>0</v>
      </c>
      <c r="N12" s="240">
        <v>0</v>
      </c>
      <c r="O12" s="230">
        <v>0</v>
      </c>
      <c r="P12" s="231">
        <v>0</v>
      </c>
      <c r="Q12" s="232">
        <v>0</v>
      </c>
      <c r="R12" s="233">
        <v>0</v>
      </c>
      <c r="S12" s="232">
        <v>0</v>
      </c>
      <c r="T12" s="234">
        <v>0</v>
      </c>
      <c r="U12" s="241"/>
    </row>
    <row r="13" spans="1:22" s="3" customFormat="1" ht="38.25">
      <c r="A13" s="193"/>
      <c r="B13" s="224" t="s">
        <v>196</v>
      </c>
      <c r="C13" s="238" t="s">
        <v>197</v>
      </c>
      <c r="D13" s="239"/>
      <c r="E13" s="227" t="s">
        <v>19</v>
      </c>
      <c r="F13" s="228">
        <v>3</v>
      </c>
      <c r="G13" s="240">
        <v>0</v>
      </c>
      <c r="H13" s="230">
        <v>0</v>
      </c>
      <c r="I13" s="231">
        <v>0</v>
      </c>
      <c r="J13" s="232">
        <v>0</v>
      </c>
      <c r="K13" s="233">
        <v>4.116196707320019E-4</v>
      </c>
      <c r="L13" s="232">
        <v>13.821044579140647</v>
      </c>
      <c r="M13" s="234">
        <v>13.821456198811379</v>
      </c>
      <c r="N13" s="240">
        <v>0</v>
      </c>
      <c r="O13" s="230">
        <v>0</v>
      </c>
      <c r="P13" s="231">
        <v>0</v>
      </c>
      <c r="Q13" s="232">
        <v>0</v>
      </c>
      <c r="R13" s="233">
        <v>4.2197960387992166E-4</v>
      </c>
      <c r="S13" s="232">
        <v>14.044156866646249</v>
      </c>
      <c r="T13" s="234">
        <v>14.044578846250129</v>
      </c>
      <c r="U13" s="241" t="s">
        <v>1808</v>
      </c>
    </row>
    <row r="14" spans="1:22" s="3" customFormat="1" ht="38.25">
      <c r="A14" s="193"/>
      <c r="B14" s="224" t="s">
        <v>198</v>
      </c>
      <c r="C14" s="238" t="s">
        <v>199</v>
      </c>
      <c r="D14" s="239"/>
      <c r="E14" s="227" t="s">
        <v>19</v>
      </c>
      <c r="F14" s="228">
        <v>3</v>
      </c>
      <c r="G14" s="240">
        <v>0</v>
      </c>
      <c r="H14" s="230">
        <v>-2.0239703069257001E-2</v>
      </c>
      <c r="I14" s="231">
        <v>5.1474213042626577E-3</v>
      </c>
      <c r="J14" s="232">
        <v>0</v>
      </c>
      <c r="K14" s="233">
        <v>4.4085354736374715E-6</v>
      </c>
      <c r="L14" s="232">
        <v>0</v>
      </c>
      <c r="M14" s="234">
        <v>-1.5087873229520706E-2</v>
      </c>
      <c r="N14" s="240">
        <v>0</v>
      </c>
      <c r="O14" s="230">
        <v>-1.0241659131182291E-2</v>
      </c>
      <c r="P14" s="231">
        <v>7.2631023687142217E-6</v>
      </c>
      <c r="Q14" s="232">
        <v>0</v>
      </c>
      <c r="R14" s="233">
        <v>4.4999999999999993E-6</v>
      </c>
      <c r="S14" s="232">
        <v>0</v>
      </c>
      <c r="T14" s="234">
        <v>-1.0229896028813577E-2</v>
      </c>
      <c r="U14" s="241" t="s">
        <v>1809</v>
      </c>
    </row>
    <row r="15" spans="1:22" s="3" customFormat="1" ht="38.25">
      <c r="A15" s="193"/>
      <c r="B15" s="224" t="s">
        <v>200</v>
      </c>
      <c r="C15" s="238" t="s">
        <v>201</v>
      </c>
      <c r="D15" s="239"/>
      <c r="E15" s="227" t="s">
        <v>19</v>
      </c>
      <c r="F15" s="228">
        <v>3</v>
      </c>
      <c r="G15" s="240">
        <v>0</v>
      </c>
      <c r="H15" s="230">
        <v>-8.4306960368294492E-2</v>
      </c>
      <c r="I15" s="231">
        <v>-0.27711173690689722</v>
      </c>
      <c r="J15" s="232">
        <v>0</v>
      </c>
      <c r="K15" s="233">
        <v>1.9649332443277064E-4</v>
      </c>
      <c r="L15" s="232">
        <v>-7.9204264521330649E-3</v>
      </c>
      <c r="M15" s="234">
        <v>-0.36914263040289202</v>
      </c>
      <c r="N15" s="240">
        <v>0</v>
      </c>
      <c r="O15" s="230">
        <v>-1.0241639131182289E-2</v>
      </c>
      <c r="P15" s="231">
        <v>7.2631023687142217E-6</v>
      </c>
      <c r="Q15" s="232">
        <v>0</v>
      </c>
      <c r="R15" s="233">
        <v>4.4999999999999993E-6</v>
      </c>
      <c r="S15" s="232">
        <v>0</v>
      </c>
      <c r="T15" s="234">
        <v>-1.0229876028813575E-2</v>
      </c>
      <c r="U15" s="241" t="s">
        <v>1809</v>
      </c>
    </row>
    <row r="16" spans="1:22" s="3" customFormat="1" ht="165.75">
      <c r="A16" s="193"/>
      <c r="B16" s="224" t="s">
        <v>202</v>
      </c>
      <c r="C16" s="238" t="s">
        <v>203</v>
      </c>
      <c r="D16" s="239"/>
      <c r="E16" s="227" t="s">
        <v>19</v>
      </c>
      <c r="F16" s="228">
        <v>3</v>
      </c>
      <c r="G16" s="240">
        <v>0</v>
      </c>
      <c r="H16" s="230">
        <v>1.6112707318870112E-3</v>
      </c>
      <c r="I16" s="231">
        <v>-1.2436616261874318E-3</v>
      </c>
      <c r="J16" s="232">
        <v>0</v>
      </c>
      <c r="K16" s="233">
        <v>0</v>
      </c>
      <c r="L16" s="232">
        <v>33.921286719926293</v>
      </c>
      <c r="M16" s="234">
        <v>33.921654329031995</v>
      </c>
      <c r="N16" s="240">
        <v>0</v>
      </c>
      <c r="O16" s="230">
        <v>0</v>
      </c>
      <c r="P16" s="231">
        <v>-6.5164165547432875E-3</v>
      </c>
      <c r="Q16" s="232">
        <v>0</v>
      </c>
      <c r="R16" s="233">
        <v>0</v>
      </c>
      <c r="S16" s="232">
        <v>33.444766110098676</v>
      </c>
      <c r="T16" s="234">
        <v>33.438249693543931</v>
      </c>
      <c r="U16" s="241" t="s">
        <v>1810</v>
      </c>
    </row>
    <row r="17" spans="1:22" s="3" customFormat="1" ht="165.75">
      <c r="A17" s="193"/>
      <c r="B17" s="224" t="s">
        <v>204</v>
      </c>
      <c r="C17" s="238" t="s">
        <v>205</v>
      </c>
      <c r="D17" s="239"/>
      <c r="E17" s="227" t="s">
        <v>19</v>
      </c>
      <c r="F17" s="228">
        <v>3</v>
      </c>
      <c r="G17" s="240">
        <v>0</v>
      </c>
      <c r="H17" s="230">
        <v>-1.1993175837393319E-4</v>
      </c>
      <c r="I17" s="231">
        <v>-6.9383582776244207E-2</v>
      </c>
      <c r="J17" s="232">
        <v>0</v>
      </c>
      <c r="K17" s="233">
        <v>0</v>
      </c>
      <c r="L17" s="232">
        <v>23.965094436364403</v>
      </c>
      <c r="M17" s="234">
        <v>23.895590921829786</v>
      </c>
      <c r="N17" s="240">
        <v>0</v>
      </c>
      <c r="O17" s="230">
        <v>0</v>
      </c>
      <c r="P17" s="231">
        <v>0.17160162080675462</v>
      </c>
      <c r="Q17" s="232">
        <v>0</v>
      </c>
      <c r="R17" s="233">
        <v>0</v>
      </c>
      <c r="S17" s="232">
        <v>24.30458220088294</v>
      </c>
      <c r="T17" s="234">
        <v>24.476183821689695</v>
      </c>
      <c r="U17" s="241" t="s">
        <v>1810</v>
      </c>
    </row>
    <row r="18" spans="1:22" s="3" customFormat="1" ht="25.5">
      <c r="A18" s="193"/>
      <c r="B18" s="224" t="s">
        <v>206</v>
      </c>
      <c r="C18" s="238" t="s">
        <v>207</v>
      </c>
      <c r="D18" s="239"/>
      <c r="E18" s="227" t="s">
        <v>19</v>
      </c>
      <c r="F18" s="228">
        <v>3</v>
      </c>
      <c r="G18" s="240">
        <v>0</v>
      </c>
      <c r="H18" s="230">
        <v>0</v>
      </c>
      <c r="I18" s="231">
        <v>2.3639311762301895E-2</v>
      </c>
      <c r="J18" s="232">
        <v>0</v>
      </c>
      <c r="K18" s="233">
        <v>2.3639311762301895E-2</v>
      </c>
      <c r="L18" s="232">
        <v>26.441074908546835</v>
      </c>
      <c r="M18" s="234">
        <v>26.488353532071439</v>
      </c>
      <c r="N18" s="240">
        <v>0</v>
      </c>
      <c r="O18" s="230">
        <v>0</v>
      </c>
      <c r="P18" s="231">
        <v>0</v>
      </c>
      <c r="Q18" s="232">
        <v>0</v>
      </c>
      <c r="R18" s="233">
        <v>0</v>
      </c>
      <c r="S18" s="232">
        <v>26.373209507620487</v>
      </c>
      <c r="T18" s="234">
        <v>26.373209507620487</v>
      </c>
      <c r="U18" s="241" t="s">
        <v>1811</v>
      </c>
    </row>
    <row r="19" spans="1:22" s="3" customFormat="1" ht="25.5">
      <c r="A19" s="193"/>
      <c r="B19" s="224" t="s">
        <v>208</v>
      </c>
      <c r="C19" s="238" t="s">
        <v>209</v>
      </c>
      <c r="D19" s="242"/>
      <c r="E19" s="227" t="s">
        <v>19</v>
      </c>
      <c r="F19" s="228">
        <v>3</v>
      </c>
      <c r="G19" s="240">
        <v>0</v>
      </c>
      <c r="H19" s="230">
        <v>0</v>
      </c>
      <c r="I19" s="231">
        <v>0</v>
      </c>
      <c r="J19" s="232">
        <v>0</v>
      </c>
      <c r="K19" s="233">
        <v>0</v>
      </c>
      <c r="L19" s="232">
        <v>37.055479424545403</v>
      </c>
      <c r="M19" s="234">
        <v>37.055479424545403</v>
      </c>
      <c r="N19" s="240">
        <v>0</v>
      </c>
      <c r="O19" s="230">
        <v>0</v>
      </c>
      <c r="P19" s="231">
        <v>0</v>
      </c>
      <c r="Q19" s="232">
        <v>0</v>
      </c>
      <c r="R19" s="233">
        <v>0</v>
      </c>
      <c r="S19" s="232">
        <v>37.478246529999993</v>
      </c>
      <c r="T19" s="234">
        <v>37.478246529999993</v>
      </c>
      <c r="U19" s="241" t="s">
        <v>1811</v>
      </c>
    </row>
    <row r="20" spans="1:22" s="3" customFormat="1" ht="14.25">
      <c r="A20" s="193"/>
      <c r="B20" s="224" t="s">
        <v>210</v>
      </c>
      <c r="C20" s="238" t="s">
        <v>211</v>
      </c>
      <c r="D20" s="239"/>
      <c r="E20" s="227" t="s">
        <v>19</v>
      </c>
      <c r="F20" s="228">
        <v>3</v>
      </c>
      <c r="G20" s="240">
        <v>0</v>
      </c>
      <c r="H20" s="230">
        <v>0</v>
      </c>
      <c r="I20" s="231">
        <v>0</v>
      </c>
      <c r="J20" s="232">
        <v>0</v>
      </c>
      <c r="K20" s="233">
        <v>6.9041047877125457E-3</v>
      </c>
      <c r="L20" s="232">
        <v>0</v>
      </c>
      <c r="M20" s="234">
        <v>6.9041047877125457E-3</v>
      </c>
      <c r="N20" s="240">
        <v>0</v>
      </c>
      <c r="O20" s="230">
        <v>0</v>
      </c>
      <c r="P20" s="231">
        <v>0</v>
      </c>
      <c r="Q20" s="232">
        <v>0</v>
      </c>
      <c r="R20" s="233">
        <v>4.6344605253427651E-2</v>
      </c>
      <c r="S20" s="232">
        <v>0</v>
      </c>
      <c r="T20" s="234">
        <v>4.6344605253427651E-2</v>
      </c>
      <c r="U20" s="241"/>
    </row>
    <row r="21" spans="1:22" s="3" customFormat="1" ht="38.25">
      <c r="A21" s="193"/>
      <c r="B21" s="224" t="s">
        <v>212</v>
      </c>
      <c r="C21" s="238" t="s">
        <v>213</v>
      </c>
      <c r="D21" s="239"/>
      <c r="E21" s="227" t="s">
        <v>19</v>
      </c>
      <c r="F21" s="228">
        <v>3</v>
      </c>
      <c r="G21" s="240">
        <v>0</v>
      </c>
      <c r="H21" s="230">
        <v>0</v>
      </c>
      <c r="I21" s="231">
        <v>0</v>
      </c>
      <c r="J21" s="232">
        <v>0</v>
      </c>
      <c r="K21" s="233">
        <v>0.30244553580654265</v>
      </c>
      <c r="L21" s="232">
        <v>3.5263529067253501E-3</v>
      </c>
      <c r="M21" s="234">
        <v>0.30597188871326803</v>
      </c>
      <c r="N21" s="240">
        <v>0</v>
      </c>
      <c r="O21" s="230">
        <v>0</v>
      </c>
      <c r="P21" s="231">
        <v>0</v>
      </c>
      <c r="Q21" s="232">
        <v>0</v>
      </c>
      <c r="R21" s="233">
        <v>1.5302398073059496</v>
      </c>
      <c r="S21" s="232">
        <v>3.599776146293763E-3</v>
      </c>
      <c r="T21" s="234">
        <v>1.5338395834522434</v>
      </c>
      <c r="U21" s="241" t="s">
        <v>1812</v>
      </c>
    </row>
    <row r="22" spans="1:22" s="3" customFormat="1" ht="38.25">
      <c r="A22" s="193"/>
      <c r="B22" s="224" t="s">
        <v>214</v>
      </c>
      <c r="C22" s="238" t="s">
        <v>215</v>
      </c>
      <c r="D22" s="239"/>
      <c r="E22" s="227" t="s">
        <v>19</v>
      </c>
      <c r="F22" s="228">
        <v>3</v>
      </c>
      <c r="G22" s="240">
        <v>0</v>
      </c>
      <c r="H22" s="230">
        <v>0</v>
      </c>
      <c r="I22" s="231">
        <v>4.1364213465994787E-3</v>
      </c>
      <c r="J22" s="232">
        <v>0</v>
      </c>
      <c r="K22" s="233">
        <v>21.112295528765863</v>
      </c>
      <c r="L22" s="232">
        <v>16.893990412920498</v>
      </c>
      <c r="M22" s="234">
        <v>38.010422363032959</v>
      </c>
      <c r="N22" s="240">
        <v>0</v>
      </c>
      <c r="O22" s="230">
        <v>0</v>
      </c>
      <c r="P22" s="231">
        <v>4.2222402816097506E-3</v>
      </c>
      <c r="Q22" s="232">
        <v>0</v>
      </c>
      <c r="R22" s="233">
        <v>21.550339333301739</v>
      </c>
      <c r="S22" s="232">
        <v>17.24574519701731</v>
      </c>
      <c r="T22" s="234">
        <v>38.800306770600656</v>
      </c>
      <c r="U22" s="241" t="s">
        <v>1813</v>
      </c>
    </row>
    <row r="23" spans="1:22" s="3" customFormat="1" ht="14.25">
      <c r="A23" s="193"/>
      <c r="B23" s="224" t="s">
        <v>216</v>
      </c>
      <c r="C23" s="238" t="s">
        <v>217</v>
      </c>
      <c r="D23" s="239"/>
      <c r="E23" s="227" t="s">
        <v>19</v>
      </c>
      <c r="F23" s="228">
        <v>3</v>
      </c>
      <c r="G23" s="229">
        <v>0</v>
      </c>
      <c r="H23" s="230">
        <v>0</v>
      </c>
      <c r="I23" s="231">
        <v>0</v>
      </c>
      <c r="J23" s="232">
        <v>0</v>
      </c>
      <c r="K23" s="233">
        <v>0</v>
      </c>
      <c r="L23" s="232">
        <v>0</v>
      </c>
      <c r="M23" s="234">
        <v>0</v>
      </c>
      <c r="N23" s="229">
        <v>0</v>
      </c>
      <c r="O23" s="230">
        <v>0</v>
      </c>
      <c r="P23" s="231">
        <v>0</v>
      </c>
      <c r="Q23" s="232">
        <v>0</v>
      </c>
      <c r="R23" s="233">
        <v>0</v>
      </c>
      <c r="S23" s="232">
        <v>0</v>
      </c>
      <c r="T23" s="235">
        <v>0</v>
      </c>
      <c r="U23" s="241"/>
    </row>
    <row r="24" spans="1:22" s="3" customFormat="1" ht="14.25">
      <c r="A24" s="193"/>
      <c r="B24" s="224" t="s">
        <v>218</v>
      </c>
      <c r="C24" s="238" t="s">
        <v>219</v>
      </c>
      <c r="D24" s="239"/>
      <c r="E24" s="227" t="s">
        <v>19</v>
      </c>
      <c r="F24" s="228">
        <v>3</v>
      </c>
      <c r="G24" s="229">
        <v>0</v>
      </c>
      <c r="H24" s="230">
        <v>0</v>
      </c>
      <c r="I24" s="231">
        <v>0</v>
      </c>
      <c r="J24" s="232">
        <v>0</v>
      </c>
      <c r="K24" s="233">
        <v>0</v>
      </c>
      <c r="L24" s="232">
        <v>0</v>
      </c>
      <c r="M24" s="234">
        <v>0</v>
      </c>
      <c r="N24" s="229">
        <v>0</v>
      </c>
      <c r="O24" s="230">
        <v>0</v>
      </c>
      <c r="P24" s="231">
        <v>0</v>
      </c>
      <c r="Q24" s="232">
        <v>0</v>
      </c>
      <c r="R24" s="233">
        <v>0</v>
      </c>
      <c r="S24" s="232">
        <v>0</v>
      </c>
      <c r="T24" s="235">
        <v>0</v>
      </c>
      <c r="U24" s="241"/>
    </row>
    <row r="25" spans="1:22" s="3" customFormat="1" ht="14.25">
      <c r="A25" s="193"/>
      <c r="B25" s="224" t="s">
        <v>220</v>
      </c>
      <c r="C25" s="238" t="s">
        <v>221</v>
      </c>
      <c r="D25" s="242"/>
      <c r="E25" s="227" t="s">
        <v>19</v>
      </c>
      <c r="F25" s="228">
        <v>3</v>
      </c>
      <c r="G25" s="240">
        <v>0</v>
      </c>
      <c r="H25" s="230">
        <v>0</v>
      </c>
      <c r="I25" s="231">
        <v>0</v>
      </c>
      <c r="J25" s="232">
        <v>0</v>
      </c>
      <c r="K25" s="233">
        <v>0</v>
      </c>
      <c r="L25" s="232">
        <v>0</v>
      </c>
      <c r="M25" s="234">
        <v>0</v>
      </c>
      <c r="N25" s="240">
        <v>0</v>
      </c>
      <c r="O25" s="230">
        <v>0</v>
      </c>
      <c r="P25" s="231">
        <v>0</v>
      </c>
      <c r="Q25" s="232">
        <v>0</v>
      </c>
      <c r="R25" s="233">
        <v>0</v>
      </c>
      <c r="S25" s="232">
        <v>0</v>
      </c>
      <c r="T25" s="234">
        <v>0</v>
      </c>
      <c r="U25" s="241"/>
    </row>
    <row r="26" spans="1:22" s="3" customFormat="1" ht="14.25">
      <c r="A26" s="193"/>
      <c r="B26" s="224" t="s">
        <v>222</v>
      </c>
      <c r="C26" s="238" t="s">
        <v>223</v>
      </c>
      <c r="D26" s="239"/>
      <c r="E26" s="227" t="s">
        <v>19</v>
      </c>
      <c r="F26" s="228">
        <v>3</v>
      </c>
      <c r="G26" s="240">
        <v>0</v>
      </c>
      <c r="H26" s="230">
        <v>0</v>
      </c>
      <c r="I26" s="231">
        <v>0</v>
      </c>
      <c r="J26" s="232">
        <v>0</v>
      </c>
      <c r="K26" s="233">
        <v>0</v>
      </c>
      <c r="L26" s="232">
        <v>0</v>
      </c>
      <c r="M26" s="234">
        <v>0</v>
      </c>
      <c r="N26" s="240">
        <v>0</v>
      </c>
      <c r="O26" s="230">
        <v>0</v>
      </c>
      <c r="P26" s="231">
        <v>0</v>
      </c>
      <c r="Q26" s="232">
        <v>0</v>
      </c>
      <c r="R26" s="233">
        <v>0</v>
      </c>
      <c r="S26" s="232">
        <v>0</v>
      </c>
      <c r="T26" s="234">
        <v>0</v>
      </c>
      <c r="U26" s="241"/>
    </row>
    <row r="27" spans="1:22" s="3" customFormat="1" ht="38.25">
      <c r="A27" s="193"/>
      <c r="B27" s="224" t="s">
        <v>224</v>
      </c>
      <c r="C27" s="238" t="s">
        <v>225</v>
      </c>
      <c r="D27" s="239"/>
      <c r="E27" s="227" t="s">
        <v>19</v>
      </c>
      <c r="F27" s="228">
        <v>3</v>
      </c>
      <c r="G27" s="240">
        <v>0</v>
      </c>
      <c r="H27" s="230">
        <v>0</v>
      </c>
      <c r="I27" s="231">
        <v>0</v>
      </c>
      <c r="J27" s="232">
        <v>0</v>
      </c>
      <c r="K27" s="233">
        <v>0</v>
      </c>
      <c r="L27" s="232">
        <v>6.0568690211702725</v>
      </c>
      <c r="M27" s="234">
        <v>6.0568690211702725</v>
      </c>
      <c r="N27" s="240">
        <v>0</v>
      </c>
      <c r="O27" s="230">
        <v>0</v>
      </c>
      <c r="P27" s="231">
        <v>0</v>
      </c>
      <c r="Q27" s="232">
        <v>0</v>
      </c>
      <c r="R27" s="233">
        <v>0</v>
      </c>
      <c r="S27" s="232">
        <v>6.1829808771516195</v>
      </c>
      <c r="T27" s="234">
        <v>6.1829808771516195</v>
      </c>
      <c r="U27" s="241" t="s">
        <v>1814</v>
      </c>
    </row>
    <row r="28" spans="1:22" s="3" customFormat="1" ht="76.5">
      <c r="A28" s="193"/>
      <c r="B28" s="224" t="s">
        <v>226</v>
      </c>
      <c r="C28" s="239" t="s">
        <v>227</v>
      </c>
      <c r="D28" s="239"/>
      <c r="E28" s="227" t="s">
        <v>19</v>
      </c>
      <c r="F28" s="228">
        <v>3</v>
      </c>
      <c r="G28" s="240">
        <v>0</v>
      </c>
      <c r="H28" s="230">
        <v>0</v>
      </c>
      <c r="I28" s="231">
        <v>0</v>
      </c>
      <c r="J28" s="232">
        <v>0</v>
      </c>
      <c r="K28" s="233">
        <v>0</v>
      </c>
      <c r="L28" s="232">
        <v>18.381369219284885</v>
      </c>
      <c r="M28" s="234">
        <v>18.381369219284885</v>
      </c>
      <c r="N28" s="240">
        <v>0</v>
      </c>
      <c r="O28" s="230">
        <v>0</v>
      </c>
      <c r="P28" s="231">
        <v>0</v>
      </c>
      <c r="Q28" s="232">
        <v>0</v>
      </c>
      <c r="R28" s="233">
        <v>0</v>
      </c>
      <c r="S28" s="232">
        <v>18.763440728573276</v>
      </c>
      <c r="T28" s="234">
        <v>18.763440728573276</v>
      </c>
      <c r="U28" s="241" t="s">
        <v>1815</v>
      </c>
    </row>
    <row r="29" spans="1:22" s="3" customFormat="1" ht="14.25">
      <c r="A29" s="193"/>
      <c r="B29" s="224" t="s">
        <v>228</v>
      </c>
      <c r="C29" s="239" t="s">
        <v>229</v>
      </c>
      <c r="D29" s="239"/>
      <c r="E29" s="227" t="s">
        <v>19</v>
      </c>
      <c r="F29" s="228">
        <v>3</v>
      </c>
      <c r="G29" s="240">
        <v>0</v>
      </c>
      <c r="H29" s="230">
        <v>0</v>
      </c>
      <c r="I29" s="231">
        <v>0</v>
      </c>
      <c r="J29" s="232">
        <v>0</v>
      </c>
      <c r="K29" s="233">
        <v>0</v>
      </c>
      <c r="L29" s="232">
        <v>0.36656515814184581</v>
      </c>
      <c r="M29" s="234">
        <v>0.36656515814184581</v>
      </c>
      <c r="N29" s="240">
        <v>0</v>
      </c>
      <c r="O29" s="230">
        <v>0</v>
      </c>
      <c r="P29" s="231">
        <v>0</v>
      </c>
      <c r="Q29" s="232">
        <v>0</v>
      </c>
      <c r="R29" s="233">
        <v>0</v>
      </c>
      <c r="S29" s="232">
        <v>0</v>
      </c>
      <c r="T29" s="234">
        <v>0</v>
      </c>
      <c r="U29" s="241"/>
    </row>
    <row r="30" spans="1:22" s="3" customFormat="1" ht="15" thickBot="1">
      <c r="A30" s="193"/>
      <c r="B30" s="224" t="s">
        <v>230</v>
      </c>
      <c r="C30" s="244" t="s">
        <v>2008</v>
      </c>
      <c r="D30" s="239"/>
      <c r="E30" s="227" t="s">
        <v>19</v>
      </c>
      <c r="F30" s="228">
        <v>3</v>
      </c>
      <c r="G30" s="240">
        <v>0</v>
      </c>
      <c r="H30" s="230">
        <v>5.2705451087877914E-2</v>
      </c>
      <c r="I30" s="231">
        <v>0</v>
      </c>
      <c r="J30" s="232">
        <v>0</v>
      </c>
      <c r="K30" s="233">
        <v>1.9418144628835081</v>
      </c>
      <c r="L30" s="232">
        <v>0</v>
      </c>
      <c r="M30" s="234">
        <v>1.9945199139713861</v>
      </c>
      <c r="N30" s="240">
        <v>0</v>
      </c>
      <c r="O30" s="230">
        <v>5.4007208743654576E-2</v>
      </c>
      <c r="P30" s="231">
        <v>0</v>
      </c>
      <c r="Q30" s="232">
        <v>0</v>
      </c>
      <c r="R30" s="233">
        <v>2.795311069836286</v>
      </c>
      <c r="S30" s="232">
        <v>0</v>
      </c>
      <c r="T30" s="234">
        <v>2.8493182785799407</v>
      </c>
      <c r="U30" s="241"/>
    </row>
    <row r="31" spans="1:22" s="3" customFormat="1" ht="24.75" customHeight="1" thickBot="1">
      <c r="A31" s="193"/>
      <c r="B31" s="251" t="s">
        <v>231</v>
      </c>
      <c r="C31" s="252" t="s">
        <v>232</v>
      </c>
      <c r="D31" s="253"/>
      <c r="E31" s="248" t="s">
        <v>19</v>
      </c>
      <c r="F31" s="249">
        <v>3</v>
      </c>
      <c r="G31" s="254">
        <v>0</v>
      </c>
      <c r="H31" s="255">
        <v>17.879665235602303</v>
      </c>
      <c r="I31" s="256">
        <v>-0.29935812018447683</v>
      </c>
      <c r="J31" s="257">
        <v>0</v>
      </c>
      <c r="K31" s="258">
        <v>23.387711465536565</v>
      </c>
      <c r="L31" s="256">
        <v>186.56376006792044</v>
      </c>
      <c r="M31" s="259">
        <v>227.53177864887482</v>
      </c>
      <c r="N31" s="254">
        <v>0</v>
      </c>
      <c r="O31" s="255">
        <v>24.377135942140704</v>
      </c>
      <c r="P31" s="257">
        <v>0.18510038073835852</v>
      </c>
      <c r="Q31" s="258">
        <v>0</v>
      </c>
      <c r="R31" s="256">
        <v>25.922665795301285</v>
      </c>
      <c r="S31" s="256">
        <v>193.89484825413683</v>
      </c>
      <c r="T31" s="259">
        <v>244.37975037231718</v>
      </c>
      <c r="U31" s="260"/>
    </row>
    <row r="32" spans="1:22" s="3" customFormat="1" ht="14.25">
      <c r="A32" s="193"/>
      <c r="B32" s="203"/>
      <c r="C32" s="204"/>
      <c r="D32" s="204"/>
      <c r="E32" s="205"/>
      <c r="F32" s="206"/>
      <c r="G32" s="207">
        <f>IF('4J'!G40=0,(IF(ROUND(G31,3)=ROUND('4J'!G24+'4J'!G25+'4J'!G26,3),0,1)),0)</f>
        <v>0</v>
      </c>
      <c r="H32" s="207">
        <f>IF('4J'!H40=0,(IF(ROUND(H31,3)=ROUND('4J'!H24+'4J'!H25+'4J'!H26,3),0,1)),0)</f>
        <v>0</v>
      </c>
      <c r="I32" s="207">
        <f>IF('4J'!I40=0,(IF(ROUND(I31,3)=ROUND('4J'!I24+'4J'!I25+'4J'!I26,3),0,1)),0)</f>
        <v>0</v>
      </c>
      <c r="J32" s="207">
        <f>IF('4J'!J40=0,(IF(ROUND(J31,3)=ROUND('4J'!J24+'4J'!J25+'4J'!J26,3),0,1)),0)</f>
        <v>0</v>
      </c>
      <c r="K32" s="207">
        <f>IF('4J'!K40=0,(IF(ROUND(K31,3)=ROUND('4J'!K24+'4J'!K25+'4J'!K26,3),0,1)),0)</f>
        <v>0</v>
      </c>
      <c r="L32" s="207">
        <f>IF('4J'!L40=0,(IF(ROUND(L31,3)=ROUND('4J'!L24+'4J'!L25+'4J'!L26,3),0,1)),0)</f>
        <v>0</v>
      </c>
      <c r="M32" s="207">
        <f>IF('4J'!M40=0,(IF(ROUND(M31,3)=ROUND('4J'!M24+'4J'!M25+'4J'!M26,3),0,1)),0)</f>
        <v>0</v>
      </c>
      <c r="N32" s="206"/>
      <c r="O32" s="206"/>
      <c r="P32" s="206"/>
      <c r="Q32" s="206"/>
      <c r="R32" s="206"/>
      <c r="S32" s="206"/>
      <c r="T32" s="206"/>
      <c r="U32" s="206"/>
      <c r="V32" s="206"/>
    </row>
    <row r="33" spans="1:22" s="3" customFormat="1" ht="14.25">
      <c r="A33" s="193"/>
      <c r="B33" s="903" t="s">
        <v>79</v>
      </c>
      <c r="C33" s="903"/>
      <c r="D33" s="204"/>
      <c r="E33" s="205"/>
      <c r="F33" s="206"/>
      <c r="G33" s="206"/>
      <c r="H33" s="206"/>
      <c r="I33" s="206"/>
      <c r="J33" s="206"/>
      <c r="K33" s="206"/>
      <c r="L33" s="206"/>
      <c r="M33" s="206"/>
      <c r="N33" s="206"/>
      <c r="O33" s="206"/>
      <c r="P33" s="206"/>
      <c r="Q33" s="206"/>
      <c r="R33" s="206"/>
      <c r="S33" s="206"/>
      <c r="T33" s="206"/>
      <c r="U33" s="206"/>
      <c r="V33" s="206"/>
    </row>
    <row r="34" spans="1:22" s="3" customFormat="1" ht="14.25">
      <c r="A34" s="193"/>
      <c r="B34" s="203"/>
      <c r="C34" s="261"/>
      <c r="D34" s="204"/>
      <c r="E34" s="205"/>
      <c r="F34" s="206"/>
      <c r="G34" s="206"/>
      <c r="H34" s="206"/>
      <c r="I34" s="206"/>
      <c r="J34" s="206"/>
      <c r="K34" s="206"/>
      <c r="L34" s="206"/>
      <c r="M34" s="206"/>
      <c r="N34" s="206"/>
      <c r="O34" s="206"/>
      <c r="P34" s="206"/>
      <c r="Q34" s="206"/>
      <c r="R34" s="206"/>
      <c r="S34" s="206"/>
      <c r="T34" s="206"/>
      <c r="U34" s="206"/>
      <c r="V34" s="206"/>
    </row>
    <row r="35" spans="1:22" s="127" customFormat="1" ht="12">
      <c r="B35" s="130"/>
      <c r="C35" s="131" t="s">
        <v>80</v>
      </c>
      <c r="D35" s="131"/>
    </row>
    <row r="36" spans="1:22" s="127" customFormat="1" ht="12">
      <c r="B36" s="128"/>
      <c r="C36" s="129"/>
      <c r="D36" s="129"/>
    </row>
    <row r="37" spans="1:22" s="127" customFormat="1" ht="12">
      <c r="B37" s="132"/>
      <c r="C37" s="131" t="s">
        <v>82</v>
      </c>
      <c r="D37" s="131"/>
    </row>
    <row r="38" spans="1:22" s="263" customFormat="1" ht="14.25">
      <c r="C38" s="264"/>
      <c r="D38" s="264"/>
    </row>
    <row r="39" spans="1:22" s="263" customFormat="1" ht="15" thickBot="1">
      <c r="C39" s="264"/>
      <c r="D39" s="264"/>
    </row>
    <row r="40" spans="1:22" s="263" customFormat="1" ht="16.5" thickBot="1">
      <c r="B40" s="135" t="str">
        <f>'4K'!B52</f>
        <v>Please refer to RAG 4.08 - Guideline for the table definitions in the annual performance report for the reporting year 2019-20</v>
      </c>
      <c r="C40" s="265"/>
      <c r="D40" s="265"/>
      <c r="E40" s="265"/>
      <c r="F40" s="265"/>
      <c r="G40" s="265"/>
      <c r="H40" s="265"/>
      <c r="I40" s="265"/>
      <c r="J40" s="265"/>
      <c r="K40" s="265"/>
      <c r="L40" s="265"/>
      <c r="M40" s="265"/>
      <c r="N40" s="265"/>
      <c r="O40" s="266"/>
    </row>
    <row r="41" spans="1:22" s="263" customFormat="1" ht="15" thickBot="1">
      <c r="C41" s="264"/>
      <c r="D41" s="264"/>
    </row>
    <row r="42" spans="1:22" s="263" customFormat="1" ht="16.5" hidden="1" thickBot="1">
      <c r="A42" s="267"/>
      <c r="B42" s="962" t="str">
        <f ca="1" xml:space="preserve"> RIGHT(CELL("filename", $A$1), LEN(CELL("filename", $A$1)) - SEARCH("]", CELL("filename", $A$1)))&amp;" - Line definitions"</f>
        <v>4L - Line definitions</v>
      </c>
      <c r="C42" s="963"/>
      <c r="D42" s="963"/>
      <c r="E42" s="963"/>
      <c r="F42" s="963"/>
      <c r="G42" s="963"/>
      <c r="H42" s="963"/>
      <c r="I42" s="963"/>
      <c r="J42" s="963"/>
      <c r="K42" s="963"/>
      <c r="L42" s="963"/>
      <c r="M42" s="963"/>
      <c r="N42" s="963"/>
      <c r="O42" s="964"/>
    </row>
    <row r="43" spans="1:22" s="263" customFormat="1" ht="15" hidden="1" thickBot="1">
      <c r="A43" s="267"/>
      <c r="B43" s="193"/>
      <c r="C43" s="268"/>
      <c r="D43" s="268"/>
      <c r="E43" s="193"/>
      <c r="F43" s="193"/>
      <c r="G43" s="193"/>
      <c r="H43" s="193"/>
      <c r="I43" s="193"/>
      <c r="J43" s="193"/>
      <c r="K43" s="193"/>
      <c r="L43" s="193"/>
      <c r="M43" s="193"/>
      <c r="N43" s="193"/>
      <c r="O43" s="193"/>
      <c r="P43" s="193"/>
      <c r="Q43" s="193"/>
      <c r="R43" s="193"/>
      <c r="S43" s="193"/>
      <c r="T43" s="193"/>
      <c r="U43" s="193"/>
      <c r="V43" s="193"/>
    </row>
    <row r="44" spans="1:22" s="133" customFormat="1" ht="14.25" hidden="1" thickBot="1">
      <c r="A44" s="269"/>
      <c r="B44" s="270" t="s">
        <v>83</v>
      </c>
      <c r="C44" s="965" t="s">
        <v>84</v>
      </c>
      <c r="D44" s="966"/>
      <c r="E44" s="966"/>
      <c r="F44" s="966"/>
      <c r="G44" s="966"/>
      <c r="H44" s="966"/>
      <c r="I44" s="966"/>
      <c r="J44" s="966"/>
      <c r="K44" s="966"/>
      <c r="L44" s="966"/>
      <c r="M44" s="966"/>
      <c r="N44" s="966"/>
      <c r="O44" s="967"/>
      <c r="P44" s="193"/>
      <c r="Q44" s="193"/>
      <c r="R44" s="193"/>
      <c r="S44" s="193"/>
      <c r="T44" s="193"/>
      <c r="U44" s="193"/>
      <c r="V44" s="193"/>
    </row>
    <row r="45" spans="1:22" s="263" customFormat="1" ht="15" hidden="1" thickBot="1">
      <c r="A45" s="267"/>
      <c r="B45" s="271">
        <v>1</v>
      </c>
      <c r="C45" s="959" t="s">
        <v>233</v>
      </c>
      <c r="D45" s="960"/>
      <c r="E45" s="960"/>
      <c r="F45" s="960"/>
      <c r="G45" s="960"/>
      <c r="H45" s="960"/>
      <c r="I45" s="960"/>
      <c r="J45" s="960"/>
      <c r="K45" s="960"/>
      <c r="L45" s="960"/>
      <c r="M45" s="960"/>
      <c r="N45" s="960"/>
      <c r="O45" s="961"/>
    </row>
    <row r="46" spans="1:22" s="263" customFormat="1" ht="15" hidden="1" thickBot="1">
      <c r="A46" s="267"/>
      <c r="B46" s="273">
        <f>+B45+1</f>
        <v>2</v>
      </c>
      <c r="C46" s="959" t="s">
        <v>234</v>
      </c>
      <c r="D46" s="960"/>
      <c r="E46" s="960"/>
      <c r="F46" s="960"/>
      <c r="G46" s="960"/>
      <c r="H46" s="960"/>
      <c r="I46" s="960"/>
      <c r="J46" s="960"/>
      <c r="K46" s="960"/>
      <c r="L46" s="960"/>
      <c r="M46" s="960"/>
      <c r="N46" s="960"/>
      <c r="O46" s="961"/>
    </row>
    <row r="47" spans="1:22" s="263" customFormat="1" ht="15" hidden="1" thickBot="1">
      <c r="A47" s="267"/>
      <c r="B47" s="273">
        <f t="shared" ref="B47:B66" si="0">+B46+1</f>
        <v>3</v>
      </c>
      <c r="C47" s="959" t="s">
        <v>235</v>
      </c>
      <c r="D47" s="960"/>
      <c r="E47" s="960"/>
      <c r="F47" s="960"/>
      <c r="G47" s="960"/>
      <c r="H47" s="960"/>
      <c r="I47" s="960"/>
      <c r="J47" s="960"/>
      <c r="K47" s="960"/>
      <c r="L47" s="960"/>
      <c r="M47" s="960"/>
      <c r="N47" s="960"/>
      <c r="O47" s="961"/>
    </row>
    <row r="48" spans="1:22" s="263" customFormat="1" ht="15" hidden="1" thickBot="1">
      <c r="A48" s="267"/>
      <c r="B48" s="273">
        <f t="shared" si="0"/>
        <v>4</v>
      </c>
      <c r="C48" s="959" t="s">
        <v>236</v>
      </c>
      <c r="D48" s="960"/>
      <c r="E48" s="960"/>
      <c r="F48" s="960"/>
      <c r="G48" s="960"/>
      <c r="H48" s="960"/>
      <c r="I48" s="960"/>
      <c r="J48" s="960"/>
      <c r="K48" s="960"/>
      <c r="L48" s="960"/>
      <c r="M48" s="960"/>
      <c r="N48" s="960"/>
      <c r="O48" s="961"/>
    </row>
    <row r="49" spans="1:22" s="263" customFormat="1" ht="15" hidden="1" thickBot="1">
      <c r="A49" s="267"/>
      <c r="B49" s="273">
        <f t="shared" si="0"/>
        <v>5</v>
      </c>
      <c r="C49" s="959" t="s">
        <v>237</v>
      </c>
      <c r="D49" s="960"/>
      <c r="E49" s="960"/>
      <c r="F49" s="960"/>
      <c r="G49" s="960"/>
      <c r="H49" s="960"/>
      <c r="I49" s="960"/>
      <c r="J49" s="960"/>
      <c r="K49" s="960"/>
      <c r="L49" s="960"/>
      <c r="M49" s="960"/>
      <c r="N49" s="960"/>
      <c r="O49" s="961"/>
    </row>
    <row r="50" spans="1:22" s="263" customFormat="1" ht="40.5" hidden="1" customHeight="1">
      <c r="A50" s="267"/>
      <c r="B50" s="273">
        <f t="shared" si="0"/>
        <v>6</v>
      </c>
      <c r="C50" s="959" t="s">
        <v>238</v>
      </c>
      <c r="D50" s="960"/>
      <c r="E50" s="960"/>
      <c r="F50" s="960"/>
      <c r="G50" s="960"/>
      <c r="H50" s="960"/>
      <c r="I50" s="960"/>
      <c r="J50" s="960"/>
      <c r="K50" s="960"/>
      <c r="L50" s="960"/>
      <c r="M50" s="960"/>
      <c r="N50" s="960"/>
      <c r="O50" s="961"/>
    </row>
    <row r="51" spans="1:22" s="263" customFormat="1" ht="24" hidden="1" customHeight="1">
      <c r="A51" s="267"/>
      <c r="B51" s="273">
        <f t="shared" si="0"/>
        <v>7</v>
      </c>
      <c r="C51" s="959" t="s">
        <v>239</v>
      </c>
      <c r="D51" s="960"/>
      <c r="E51" s="960"/>
      <c r="F51" s="960"/>
      <c r="G51" s="960"/>
      <c r="H51" s="960"/>
      <c r="I51" s="960"/>
      <c r="J51" s="960"/>
      <c r="K51" s="960"/>
      <c r="L51" s="960"/>
      <c r="M51" s="960"/>
      <c r="N51" s="960"/>
      <c r="O51" s="961"/>
    </row>
    <row r="52" spans="1:22" s="263" customFormat="1" ht="24" hidden="1" customHeight="1">
      <c r="A52" s="267"/>
      <c r="B52" s="273">
        <f t="shared" si="0"/>
        <v>8</v>
      </c>
      <c r="C52" s="959" t="s">
        <v>240</v>
      </c>
      <c r="D52" s="960"/>
      <c r="E52" s="960"/>
      <c r="F52" s="960"/>
      <c r="G52" s="960"/>
      <c r="H52" s="960"/>
      <c r="I52" s="960"/>
      <c r="J52" s="960"/>
      <c r="K52" s="960"/>
      <c r="L52" s="960"/>
      <c r="M52" s="960"/>
      <c r="N52" s="960"/>
      <c r="O52" s="961"/>
    </row>
    <row r="53" spans="1:22" s="263" customFormat="1" ht="24" hidden="1" customHeight="1">
      <c r="A53" s="267"/>
      <c r="B53" s="273">
        <f t="shared" si="0"/>
        <v>9</v>
      </c>
      <c r="C53" s="959" t="s">
        <v>241</v>
      </c>
      <c r="D53" s="960"/>
      <c r="E53" s="960"/>
      <c r="F53" s="960"/>
      <c r="G53" s="960"/>
      <c r="H53" s="960"/>
      <c r="I53" s="960"/>
      <c r="J53" s="960"/>
      <c r="K53" s="960"/>
      <c r="L53" s="960"/>
      <c r="M53" s="960"/>
      <c r="N53" s="960"/>
      <c r="O53" s="961"/>
    </row>
    <row r="54" spans="1:22" s="263" customFormat="1" ht="24" hidden="1" customHeight="1">
      <c r="A54" s="267"/>
      <c r="B54" s="273">
        <f t="shared" si="0"/>
        <v>10</v>
      </c>
      <c r="C54" s="959" t="s">
        <v>242</v>
      </c>
      <c r="D54" s="960"/>
      <c r="E54" s="960"/>
      <c r="F54" s="960"/>
      <c r="G54" s="960"/>
      <c r="H54" s="960"/>
      <c r="I54" s="960"/>
      <c r="J54" s="960"/>
      <c r="K54" s="960"/>
      <c r="L54" s="960"/>
      <c r="M54" s="960"/>
      <c r="N54" s="960"/>
      <c r="O54" s="961"/>
    </row>
    <row r="55" spans="1:22" s="263" customFormat="1" ht="31.5" hidden="1" customHeight="1">
      <c r="A55" s="267"/>
      <c r="B55" s="273">
        <f t="shared" si="0"/>
        <v>11</v>
      </c>
      <c r="C55" s="959" t="s">
        <v>243</v>
      </c>
      <c r="D55" s="960"/>
      <c r="E55" s="960"/>
      <c r="F55" s="960"/>
      <c r="G55" s="960"/>
      <c r="H55" s="960"/>
      <c r="I55" s="960"/>
      <c r="J55" s="960"/>
      <c r="K55" s="960"/>
      <c r="L55" s="960"/>
      <c r="M55" s="960"/>
      <c r="N55" s="960"/>
      <c r="O55" s="961"/>
    </row>
    <row r="56" spans="1:22" s="263" customFormat="1" ht="15" hidden="1" customHeight="1">
      <c r="A56" s="267"/>
      <c r="B56" s="273">
        <f t="shared" si="0"/>
        <v>12</v>
      </c>
      <c r="C56" s="959" t="s">
        <v>244</v>
      </c>
      <c r="D56" s="960"/>
      <c r="E56" s="960"/>
      <c r="F56" s="960"/>
      <c r="G56" s="960"/>
      <c r="H56" s="960"/>
      <c r="I56" s="960"/>
      <c r="J56" s="960"/>
      <c r="K56" s="960"/>
      <c r="L56" s="960"/>
      <c r="M56" s="960"/>
      <c r="N56" s="960"/>
      <c r="O56" s="961"/>
    </row>
    <row r="57" spans="1:22" ht="15" hidden="1" thickBot="1">
      <c r="A57" s="274"/>
      <c r="B57" s="273">
        <f>+B56+1</f>
        <v>13</v>
      </c>
      <c r="C57" s="959" t="s">
        <v>245</v>
      </c>
      <c r="D57" s="960"/>
      <c r="E57" s="960"/>
      <c r="F57" s="960"/>
      <c r="G57" s="960"/>
      <c r="H57" s="960"/>
      <c r="I57" s="960"/>
      <c r="J57" s="960"/>
      <c r="K57" s="960"/>
      <c r="L57" s="960"/>
      <c r="M57" s="960"/>
      <c r="N57" s="960"/>
      <c r="O57" s="961"/>
      <c r="P57" s="263"/>
      <c r="Q57" s="263"/>
      <c r="R57" s="263"/>
      <c r="S57" s="263"/>
      <c r="T57" s="263"/>
      <c r="U57" s="263"/>
      <c r="V57" s="263"/>
    </row>
    <row r="58" spans="1:22" s="263" customFormat="1" ht="15" hidden="1" thickBot="1">
      <c r="A58" s="267"/>
      <c r="B58" s="273">
        <f t="shared" si="0"/>
        <v>14</v>
      </c>
      <c r="C58" s="959" t="s">
        <v>246</v>
      </c>
      <c r="D58" s="960"/>
      <c r="E58" s="960"/>
      <c r="F58" s="960"/>
      <c r="G58" s="960"/>
      <c r="H58" s="960"/>
      <c r="I58" s="960"/>
      <c r="J58" s="960"/>
      <c r="K58" s="960"/>
      <c r="L58" s="960"/>
      <c r="M58" s="960"/>
      <c r="N58" s="960"/>
      <c r="O58" s="961"/>
    </row>
    <row r="59" spans="1:22" ht="36" hidden="1" customHeight="1">
      <c r="A59" s="274"/>
      <c r="B59" s="273">
        <f t="shared" si="0"/>
        <v>15</v>
      </c>
      <c r="C59" s="959" t="s">
        <v>247</v>
      </c>
      <c r="D59" s="960"/>
      <c r="E59" s="960"/>
      <c r="F59" s="960"/>
      <c r="G59" s="960"/>
      <c r="H59" s="960"/>
      <c r="I59" s="960"/>
      <c r="J59" s="960"/>
      <c r="K59" s="960"/>
      <c r="L59" s="960"/>
      <c r="M59" s="960"/>
      <c r="N59" s="960"/>
      <c r="O59" s="961"/>
      <c r="P59" s="263"/>
      <c r="Q59" s="263"/>
      <c r="R59" s="263"/>
      <c r="S59" s="263"/>
      <c r="T59" s="263"/>
      <c r="U59" s="263"/>
      <c r="V59" s="263"/>
    </row>
    <row r="60" spans="1:22" ht="36" hidden="1" customHeight="1">
      <c r="A60" s="274"/>
      <c r="B60" s="273">
        <f t="shared" si="0"/>
        <v>16</v>
      </c>
      <c r="C60" s="959" t="s">
        <v>248</v>
      </c>
      <c r="D60" s="960"/>
      <c r="E60" s="960"/>
      <c r="F60" s="960"/>
      <c r="G60" s="960"/>
      <c r="H60" s="960"/>
      <c r="I60" s="960"/>
      <c r="J60" s="960"/>
      <c r="K60" s="960"/>
      <c r="L60" s="960"/>
      <c r="M60" s="960"/>
      <c r="N60" s="960"/>
      <c r="O60" s="961"/>
      <c r="P60" s="263"/>
      <c r="Q60" s="263"/>
      <c r="R60" s="263"/>
      <c r="S60" s="263"/>
      <c r="T60" s="263"/>
      <c r="U60" s="263"/>
      <c r="V60" s="263"/>
    </row>
    <row r="61" spans="1:22" ht="36" hidden="1" customHeight="1">
      <c r="A61" s="274"/>
      <c r="B61" s="273">
        <f t="shared" si="0"/>
        <v>17</v>
      </c>
      <c r="C61" s="959" t="s">
        <v>249</v>
      </c>
      <c r="D61" s="960"/>
      <c r="E61" s="960"/>
      <c r="F61" s="960"/>
      <c r="G61" s="960"/>
      <c r="H61" s="960"/>
      <c r="I61" s="960"/>
      <c r="J61" s="960"/>
      <c r="K61" s="960"/>
      <c r="L61" s="960"/>
      <c r="M61" s="960"/>
      <c r="N61" s="960"/>
      <c r="O61" s="961"/>
      <c r="P61" s="263"/>
      <c r="Q61" s="263"/>
      <c r="R61" s="263"/>
      <c r="S61" s="263"/>
      <c r="T61" s="263"/>
      <c r="U61" s="263"/>
      <c r="V61" s="263"/>
    </row>
    <row r="62" spans="1:22" ht="15" hidden="1" thickBot="1">
      <c r="A62" s="274"/>
      <c r="B62" s="273">
        <f t="shared" si="0"/>
        <v>18</v>
      </c>
      <c r="C62" s="959" t="s">
        <v>250</v>
      </c>
      <c r="D62" s="960"/>
      <c r="E62" s="960"/>
      <c r="F62" s="960"/>
      <c r="G62" s="960"/>
      <c r="H62" s="960"/>
      <c r="I62" s="960"/>
      <c r="J62" s="960"/>
      <c r="K62" s="960"/>
      <c r="L62" s="960"/>
      <c r="M62" s="960"/>
      <c r="N62" s="960"/>
      <c r="O62" s="961"/>
      <c r="P62" s="263"/>
      <c r="Q62" s="263"/>
      <c r="R62" s="263"/>
      <c r="S62" s="263"/>
      <c r="T62" s="263"/>
      <c r="U62" s="263"/>
      <c r="V62" s="263"/>
    </row>
    <row r="63" spans="1:22" ht="15" hidden="1" thickBot="1">
      <c r="A63" s="274"/>
      <c r="B63" s="273">
        <f t="shared" si="0"/>
        <v>19</v>
      </c>
      <c r="C63" s="959" t="s">
        <v>251</v>
      </c>
      <c r="D63" s="960"/>
      <c r="E63" s="960"/>
      <c r="F63" s="960"/>
      <c r="G63" s="960"/>
      <c r="H63" s="960"/>
      <c r="I63" s="960"/>
      <c r="J63" s="960"/>
      <c r="K63" s="960"/>
      <c r="L63" s="960"/>
      <c r="M63" s="960"/>
      <c r="N63" s="960"/>
      <c r="O63" s="961"/>
      <c r="P63" s="263"/>
      <c r="Q63" s="263"/>
      <c r="R63" s="263"/>
      <c r="S63" s="263"/>
      <c r="T63" s="263"/>
      <c r="U63" s="263"/>
      <c r="V63" s="263"/>
    </row>
    <row r="64" spans="1:22" ht="15" hidden="1" thickBot="1">
      <c r="A64" s="274"/>
      <c r="B64" s="273">
        <f t="shared" si="0"/>
        <v>20</v>
      </c>
      <c r="C64" s="959" t="s">
        <v>252</v>
      </c>
      <c r="D64" s="960"/>
      <c r="E64" s="960"/>
      <c r="F64" s="960"/>
      <c r="G64" s="960"/>
      <c r="H64" s="960"/>
      <c r="I64" s="960"/>
      <c r="J64" s="960"/>
      <c r="K64" s="960"/>
      <c r="L64" s="960"/>
      <c r="M64" s="960"/>
      <c r="N64" s="960"/>
      <c r="O64" s="961"/>
      <c r="P64" s="263"/>
      <c r="Q64" s="263"/>
      <c r="R64" s="263"/>
      <c r="S64" s="263"/>
      <c r="T64" s="263"/>
      <c r="U64" s="263"/>
      <c r="V64" s="263"/>
    </row>
    <row r="65" spans="1:68" ht="14.25" hidden="1" customHeight="1">
      <c r="A65" s="274"/>
      <c r="B65" s="273">
        <f t="shared" si="0"/>
        <v>21</v>
      </c>
      <c r="C65" s="959" t="s">
        <v>253</v>
      </c>
      <c r="D65" s="960"/>
      <c r="E65" s="960"/>
      <c r="F65" s="960"/>
      <c r="G65" s="960"/>
      <c r="H65" s="960"/>
      <c r="I65" s="960"/>
      <c r="J65" s="960"/>
      <c r="K65" s="960"/>
      <c r="L65" s="960"/>
      <c r="M65" s="960"/>
      <c r="N65" s="960"/>
      <c r="O65" s="961"/>
      <c r="P65" s="263"/>
      <c r="Q65" s="263"/>
      <c r="R65" s="263"/>
      <c r="S65" s="263"/>
      <c r="T65" s="263"/>
      <c r="U65" s="263"/>
      <c r="V65" s="263"/>
    </row>
    <row r="66" spans="1:68" ht="14.25" hidden="1" customHeight="1">
      <c r="A66" s="274"/>
      <c r="B66" s="273">
        <f t="shared" si="0"/>
        <v>22</v>
      </c>
      <c r="C66" s="959" t="s">
        <v>254</v>
      </c>
      <c r="D66" s="960"/>
      <c r="E66" s="960"/>
      <c r="F66" s="960"/>
      <c r="G66" s="960"/>
      <c r="H66" s="960"/>
      <c r="I66" s="960"/>
      <c r="J66" s="960"/>
      <c r="K66" s="960"/>
      <c r="L66" s="960"/>
      <c r="M66" s="960"/>
      <c r="N66" s="960"/>
      <c r="O66" s="961"/>
      <c r="P66" s="263"/>
      <c r="Q66" s="263"/>
      <c r="R66" s="263"/>
      <c r="S66" s="263"/>
      <c r="T66" s="263"/>
      <c r="U66" s="263"/>
      <c r="V66" s="263"/>
    </row>
    <row r="67" spans="1:68" s="3" customFormat="1" ht="15" hidden="1" thickBot="1">
      <c r="A67" s="274"/>
      <c r="B67" s="275" t="s">
        <v>255</v>
      </c>
      <c r="C67" s="959" t="s">
        <v>256</v>
      </c>
      <c r="D67" s="960"/>
      <c r="E67" s="960"/>
      <c r="F67" s="960"/>
      <c r="G67" s="960"/>
      <c r="H67" s="960"/>
      <c r="I67" s="960"/>
      <c r="J67" s="960"/>
      <c r="K67" s="960"/>
      <c r="L67" s="960"/>
      <c r="M67" s="960"/>
      <c r="N67" s="960"/>
      <c r="O67" s="961"/>
      <c r="P67" s="263"/>
      <c r="Q67" s="263"/>
      <c r="R67" s="263"/>
      <c r="S67" s="263"/>
      <c r="T67" s="263"/>
      <c r="U67" s="263"/>
      <c r="V67" s="263"/>
      <c r="W67" s="193"/>
      <c r="X67" s="193"/>
      <c r="Y67" s="193"/>
      <c r="Z67" s="193"/>
      <c r="AA67" s="193"/>
      <c r="AB67" s="193"/>
      <c r="AC67" s="193"/>
      <c r="AD67" s="193"/>
      <c r="AE67" s="193"/>
      <c r="AF67" s="193"/>
      <c r="AG67" s="193"/>
      <c r="AH67" s="193"/>
      <c r="AI67" s="193"/>
      <c r="AJ67" s="193"/>
      <c r="AK67" s="193"/>
      <c r="AL67" s="193"/>
      <c r="AM67" s="193"/>
      <c r="AN67" s="193"/>
      <c r="AO67" s="193"/>
      <c r="AP67" s="193"/>
      <c r="AQ67" s="193"/>
      <c r="AR67" s="193"/>
      <c r="AS67" s="193"/>
      <c r="AT67" s="193"/>
      <c r="AU67" s="193"/>
      <c r="AV67" s="193"/>
      <c r="AW67" s="193"/>
      <c r="AX67" s="193"/>
      <c r="AY67" s="193"/>
      <c r="AZ67" s="193"/>
      <c r="BA67" s="193"/>
      <c r="BB67" s="193"/>
      <c r="BC67" s="193"/>
      <c r="BD67" s="193"/>
      <c r="BE67" s="193"/>
      <c r="BF67" s="193"/>
      <c r="BG67" s="193"/>
      <c r="BH67" s="193"/>
      <c r="BI67" s="193"/>
      <c r="BJ67" s="193"/>
      <c r="BK67" s="193"/>
      <c r="BL67" s="193"/>
      <c r="BM67" s="193"/>
      <c r="BN67" s="193"/>
      <c r="BO67" s="193"/>
      <c r="BP67" s="193"/>
    </row>
    <row r="68" spans="1:68" s="3" customFormat="1" ht="25.5" hidden="1" customHeight="1" thickBot="1">
      <c r="A68" s="274"/>
      <c r="B68" s="276">
        <v>38</v>
      </c>
      <c r="C68" s="968" t="s">
        <v>257</v>
      </c>
      <c r="D68" s="969"/>
      <c r="E68" s="969"/>
      <c r="F68" s="969"/>
      <c r="G68" s="969"/>
      <c r="H68" s="969"/>
      <c r="I68" s="969"/>
      <c r="J68" s="969"/>
      <c r="K68" s="969"/>
      <c r="L68" s="969"/>
      <c r="M68" s="969"/>
      <c r="N68" s="969"/>
      <c r="O68" s="970"/>
      <c r="P68" s="263"/>
      <c r="Q68" s="263"/>
      <c r="R68" s="263"/>
      <c r="S68" s="263"/>
      <c r="T68" s="263"/>
      <c r="U68" s="263"/>
      <c r="V68" s="263"/>
      <c r="W68" s="193"/>
      <c r="X68" s="193"/>
      <c r="Y68" s="193"/>
      <c r="Z68" s="193"/>
      <c r="AA68" s="193"/>
      <c r="AB68" s="193"/>
      <c r="AC68" s="193"/>
      <c r="AD68" s="193"/>
      <c r="AE68" s="193"/>
      <c r="AF68" s="193"/>
      <c r="AG68" s="193"/>
      <c r="AH68" s="193"/>
      <c r="AI68" s="193"/>
      <c r="AJ68" s="193"/>
      <c r="AK68" s="193"/>
      <c r="AL68" s="193"/>
      <c r="AM68" s="193"/>
      <c r="AN68" s="193"/>
      <c r="AO68" s="193"/>
      <c r="AP68" s="193"/>
      <c r="AQ68" s="193"/>
      <c r="AR68" s="193"/>
      <c r="AS68" s="193"/>
      <c r="AT68" s="193"/>
      <c r="AU68" s="193"/>
      <c r="AV68" s="193"/>
      <c r="AW68" s="193"/>
      <c r="AX68" s="193"/>
      <c r="AY68" s="193"/>
      <c r="AZ68" s="193"/>
      <c r="BA68" s="193"/>
      <c r="BB68" s="193"/>
      <c r="BC68" s="193"/>
      <c r="BD68" s="193"/>
      <c r="BE68" s="193"/>
      <c r="BF68" s="193"/>
      <c r="BG68" s="193"/>
      <c r="BH68" s="193"/>
      <c r="BI68" s="193"/>
      <c r="BJ68" s="193"/>
      <c r="BK68" s="193"/>
      <c r="BL68" s="193"/>
      <c r="BM68" s="193"/>
      <c r="BN68" s="193"/>
      <c r="BO68" s="193"/>
      <c r="BP68" s="193"/>
    </row>
    <row r="69" spans="1:68" s="3" customFormat="1" ht="15" hidden="1" thickBot="1">
      <c r="A69" s="274"/>
      <c r="B69" s="193"/>
      <c r="C69" s="128"/>
      <c r="D69" s="128"/>
      <c r="E69" s="128"/>
      <c r="F69" s="128"/>
      <c r="G69" s="128"/>
      <c r="H69" s="128"/>
      <c r="I69" s="128"/>
      <c r="J69" s="128"/>
      <c r="K69" s="128"/>
      <c r="L69" s="128"/>
      <c r="M69" s="128"/>
      <c r="N69" s="128"/>
      <c r="O69" s="128"/>
      <c r="P69" s="263"/>
      <c r="Q69" s="263"/>
      <c r="R69" s="263"/>
      <c r="S69" s="263"/>
      <c r="T69" s="263"/>
      <c r="U69" s="263"/>
      <c r="V69" s="263"/>
      <c r="W69" s="193"/>
      <c r="X69" s="193"/>
      <c r="Y69" s="193"/>
      <c r="Z69" s="193"/>
      <c r="AA69" s="193"/>
      <c r="AB69" s="193"/>
      <c r="AC69" s="193"/>
      <c r="AD69" s="193"/>
      <c r="AE69" s="193"/>
      <c r="AF69" s="193"/>
      <c r="AG69" s="193"/>
      <c r="AH69" s="193"/>
      <c r="AI69" s="193"/>
      <c r="AJ69" s="193"/>
      <c r="AK69" s="193"/>
      <c r="AL69" s="193"/>
      <c r="AM69" s="193"/>
      <c r="AN69" s="193"/>
      <c r="AO69" s="193"/>
      <c r="AP69" s="193"/>
      <c r="AQ69" s="193"/>
      <c r="AR69" s="193"/>
      <c r="AS69" s="193"/>
      <c r="AT69" s="193"/>
      <c r="AU69" s="193"/>
      <c r="AV69" s="193"/>
      <c r="AW69" s="193"/>
      <c r="AX69" s="193"/>
      <c r="AY69" s="193"/>
      <c r="AZ69" s="193"/>
      <c r="BA69" s="193"/>
      <c r="BB69" s="193"/>
      <c r="BC69" s="193"/>
      <c r="BD69" s="193"/>
      <c r="BE69" s="193"/>
      <c r="BF69" s="193"/>
      <c r="BG69" s="193"/>
      <c r="BH69" s="193"/>
      <c r="BI69" s="193"/>
      <c r="BJ69" s="193"/>
      <c r="BK69" s="193"/>
      <c r="BL69" s="193"/>
      <c r="BM69" s="193"/>
      <c r="BN69" s="193"/>
      <c r="BO69" s="193"/>
      <c r="BP69" s="193"/>
    </row>
    <row r="70" spans="1:68" s="3" customFormat="1" ht="16.5" thickBot="1">
      <c r="A70" s="193"/>
      <c r="B70" s="971" t="s">
        <v>258</v>
      </c>
      <c r="C70" s="972"/>
      <c r="D70" s="972"/>
      <c r="E70" s="972"/>
      <c r="F70" s="972"/>
      <c r="G70" s="972"/>
      <c r="H70" s="972"/>
      <c r="I70" s="972"/>
      <c r="J70" s="972"/>
      <c r="K70" s="972"/>
      <c r="L70" s="972"/>
      <c r="M70" s="972"/>
      <c r="N70" s="972"/>
      <c r="O70" s="973"/>
      <c r="P70" s="263"/>
      <c r="Q70" s="263"/>
      <c r="R70" s="263"/>
      <c r="S70" s="263"/>
      <c r="T70" s="263"/>
      <c r="U70" s="263"/>
      <c r="V70" s="263"/>
      <c r="W70" s="193"/>
      <c r="X70" s="193"/>
      <c r="Y70" s="193"/>
      <c r="Z70" s="193"/>
      <c r="AA70" s="193"/>
      <c r="AB70" s="193"/>
      <c r="AC70" s="193"/>
      <c r="AD70" s="193"/>
      <c r="AE70" s="193"/>
      <c r="AF70" s="193"/>
      <c r="AG70" s="193"/>
      <c r="AH70" s="193"/>
      <c r="AI70" s="193"/>
      <c r="AJ70" s="193"/>
      <c r="AK70" s="193"/>
      <c r="AL70" s="193"/>
      <c r="AM70" s="193"/>
      <c r="AN70" s="193"/>
      <c r="AO70" s="193"/>
      <c r="AP70" s="193"/>
      <c r="AQ70" s="193"/>
      <c r="AR70" s="193"/>
      <c r="AS70" s="193"/>
      <c r="AT70" s="193"/>
      <c r="AU70" s="193"/>
      <c r="AV70" s="193"/>
      <c r="AW70" s="193"/>
      <c r="AX70" s="193"/>
      <c r="AY70" s="193"/>
      <c r="AZ70" s="193"/>
      <c r="BA70" s="193"/>
      <c r="BB70" s="193"/>
      <c r="BC70" s="193"/>
      <c r="BD70" s="193"/>
      <c r="BE70" s="193"/>
      <c r="BF70" s="193"/>
      <c r="BG70" s="193"/>
      <c r="BH70" s="193"/>
      <c r="BI70" s="193"/>
      <c r="BJ70" s="193"/>
      <c r="BK70" s="193"/>
      <c r="BL70" s="193"/>
      <c r="BM70" s="193"/>
      <c r="BN70" s="193"/>
      <c r="BO70" s="193"/>
      <c r="BP70" s="193"/>
    </row>
    <row r="71" spans="1:68" s="3" customFormat="1" ht="27.75" customHeight="1" thickBot="1">
      <c r="A71" s="193"/>
      <c r="B71" s="974" t="s">
        <v>259</v>
      </c>
      <c r="C71" s="975"/>
      <c r="D71" s="975"/>
      <c r="E71" s="975"/>
      <c r="F71" s="975"/>
      <c r="G71" s="975"/>
      <c r="H71" s="975"/>
      <c r="I71" s="975"/>
      <c r="J71" s="975"/>
      <c r="K71" s="975"/>
      <c r="L71" s="975"/>
      <c r="M71" s="975"/>
      <c r="N71" s="975"/>
      <c r="O71" s="976"/>
      <c r="P71" s="263"/>
      <c r="Q71" s="263"/>
      <c r="R71" s="263"/>
      <c r="S71" s="263"/>
      <c r="T71" s="263"/>
      <c r="U71" s="263"/>
      <c r="V71" s="263"/>
      <c r="W71" s="193"/>
      <c r="X71" s="193"/>
      <c r="Y71" s="193"/>
      <c r="Z71" s="193"/>
      <c r="AA71" s="193"/>
      <c r="AB71" s="193"/>
      <c r="AC71" s="193"/>
      <c r="AD71" s="193"/>
      <c r="AE71" s="193"/>
      <c r="AF71" s="193"/>
      <c r="AG71" s="193"/>
      <c r="AH71" s="193"/>
      <c r="AI71" s="193"/>
      <c r="AJ71" s="193"/>
      <c r="AK71" s="193"/>
      <c r="AL71" s="193"/>
      <c r="AM71" s="193"/>
      <c r="AN71" s="193"/>
      <c r="AO71" s="193"/>
      <c r="AP71" s="193"/>
      <c r="AQ71" s="193"/>
      <c r="AR71" s="193"/>
      <c r="AS71" s="193"/>
      <c r="AT71" s="193"/>
      <c r="AU71" s="193"/>
      <c r="AV71" s="193"/>
      <c r="AW71" s="193"/>
      <c r="AX71" s="193"/>
      <c r="AY71" s="193"/>
      <c r="AZ71" s="193"/>
      <c r="BA71" s="193"/>
      <c r="BB71" s="193"/>
      <c r="BC71" s="193"/>
      <c r="BD71" s="193"/>
      <c r="BE71" s="193"/>
      <c r="BF71" s="193"/>
      <c r="BG71" s="193"/>
      <c r="BH71" s="193"/>
      <c r="BI71" s="193"/>
      <c r="BJ71" s="193"/>
      <c r="BK71" s="193"/>
      <c r="BL71" s="193"/>
      <c r="BM71" s="193"/>
      <c r="BN71" s="193"/>
      <c r="BO71" s="193"/>
      <c r="BP71" s="193"/>
    </row>
    <row r="72" spans="1:68" s="3" customFormat="1" ht="14.25">
      <c r="A72" s="193"/>
      <c r="B72" s="193"/>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93"/>
      <c r="AI72" s="193"/>
      <c r="AJ72" s="193"/>
      <c r="AK72" s="193"/>
      <c r="AL72" s="193"/>
      <c r="AM72" s="193"/>
      <c r="AN72" s="193"/>
      <c r="AO72" s="193"/>
      <c r="AP72" s="193"/>
      <c r="AQ72" s="193"/>
      <c r="AR72" s="193"/>
      <c r="AS72" s="193"/>
      <c r="AT72" s="193"/>
      <c r="AU72" s="193"/>
      <c r="AV72" s="193"/>
      <c r="AW72" s="193"/>
      <c r="AX72" s="193"/>
      <c r="AY72" s="193"/>
      <c r="AZ72" s="193"/>
      <c r="BA72" s="193"/>
      <c r="BB72" s="193"/>
      <c r="BC72" s="193"/>
      <c r="BD72" s="193"/>
      <c r="BE72" s="193"/>
      <c r="BF72" s="193"/>
      <c r="BG72" s="193"/>
      <c r="BH72" s="193"/>
      <c r="BI72" s="193"/>
      <c r="BJ72" s="193"/>
      <c r="BK72" s="193"/>
      <c r="BL72" s="193"/>
      <c r="BM72" s="193"/>
      <c r="BN72" s="193"/>
      <c r="BO72" s="193"/>
      <c r="BP72" s="193"/>
    </row>
    <row r="73" spans="1:68"/>
    <row r="74" spans="1:68"/>
    <row r="75" spans="1:68"/>
    <row r="76" spans="1:68"/>
    <row r="77" spans="1:68"/>
    <row r="78" spans="1:68"/>
    <row r="79" spans="1:68"/>
    <row r="80" spans="1:68"/>
    <row r="81"/>
    <row r="82"/>
    <row r="83"/>
    <row r="84"/>
    <row r="85"/>
    <row r="86"/>
  </sheetData>
  <mergeCells count="42">
    <mergeCell ref="C66:O66"/>
    <mergeCell ref="C67:O67"/>
    <mergeCell ref="C68:O68"/>
    <mergeCell ref="B70:O70"/>
    <mergeCell ref="B71:O71"/>
    <mergeCell ref="C65:O65"/>
    <mergeCell ref="C54:O54"/>
    <mergeCell ref="C55:O55"/>
    <mergeCell ref="C56:O56"/>
    <mergeCell ref="C57:O57"/>
    <mergeCell ref="C58:O58"/>
    <mergeCell ref="C59:O59"/>
    <mergeCell ref="C60:O60"/>
    <mergeCell ref="C61:O61"/>
    <mergeCell ref="C62:O62"/>
    <mergeCell ref="C63:O63"/>
    <mergeCell ref="C64:O64"/>
    <mergeCell ref="C53:O53"/>
    <mergeCell ref="B33:C33"/>
    <mergeCell ref="B42:O42"/>
    <mergeCell ref="C44:O44"/>
    <mergeCell ref="C45:O45"/>
    <mergeCell ref="C46:O46"/>
    <mergeCell ref="C47:O47"/>
    <mergeCell ref="C48:O48"/>
    <mergeCell ref="C49:O49"/>
    <mergeCell ref="C50:O50"/>
    <mergeCell ref="C51:O51"/>
    <mergeCell ref="C52:O52"/>
    <mergeCell ref="U3:U5"/>
    <mergeCell ref="G4:H4"/>
    <mergeCell ref="I4:L4"/>
    <mergeCell ref="M4:M5"/>
    <mergeCell ref="N4:O4"/>
    <mergeCell ref="P4:S4"/>
    <mergeCell ref="T4:T5"/>
    <mergeCell ref="N3:T3"/>
    <mergeCell ref="B3:C5"/>
    <mergeCell ref="D3:D5"/>
    <mergeCell ref="E3:E5"/>
    <mergeCell ref="F3:F5"/>
    <mergeCell ref="G3:M3"/>
  </mergeCells>
  <printOptions horizontalCentered="1"/>
  <pageMargins left="0.39370078740157483" right="0.39370078740157483" top="0.78740157480314965" bottom="0.78740157480314965" header="0.31496062992125984" footer="0.31496062992125984"/>
  <pageSetup paperSize="9" scale="27"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33EB19-1D03-4EF1-94C6-DC3323E32476}">
  <sheetPr>
    <pageSetUpPr fitToPage="1"/>
  </sheetPr>
  <dimension ref="A1:CA96"/>
  <sheetViews>
    <sheetView showGridLines="0" workbookViewId="0">
      <selection activeCell="C87" sqref="C87"/>
    </sheetView>
  </sheetViews>
  <sheetFormatPr defaultColWidth="0" defaultRowHeight="14.25" zeroHeight="1"/>
  <cols>
    <col min="1" max="1" width="0.625" customWidth="1"/>
    <col min="2" max="2" width="8.625" customWidth="1"/>
    <col min="3" max="3" width="66.125" customWidth="1"/>
    <col min="4" max="4" width="1.125" hidden="1" customWidth="1"/>
    <col min="5" max="6" width="8.625" customWidth="1"/>
    <col min="7" max="7" width="11.625" customWidth="1"/>
    <col min="8" max="8" width="11.125" customWidth="1"/>
    <col min="9" max="24" width="10.625" customWidth="1"/>
    <col min="25" max="25" width="29.625" customWidth="1"/>
    <col min="26" max="26" width="1.5" customWidth="1"/>
    <col min="27" max="27" width="3.125" customWidth="1"/>
    <col min="28" max="28" width="0" hidden="1" customWidth="1"/>
    <col min="29" max="29" width="1.125" hidden="1" customWidth="1"/>
    <col min="30" max="30" width="5.125" hidden="1" customWidth="1"/>
    <col min="31" max="47" width="4" hidden="1" customWidth="1"/>
    <col min="48" max="48" width="1.125" hidden="1" customWidth="1"/>
    <col min="49" max="49" width="12.125" hidden="1" customWidth="1"/>
    <col min="50" max="50" width="1.125" hidden="1" customWidth="1"/>
    <col min="51" max="52" width="0" hidden="1" customWidth="1"/>
    <col min="53" max="53" width="67.5" hidden="1" customWidth="1"/>
    <col min="54" max="54" width="1.125" hidden="1" customWidth="1"/>
    <col min="55" max="79" width="0" hidden="1" customWidth="1"/>
    <col min="80" max="16384" width="8.625" hidden="1"/>
  </cols>
  <sheetData>
    <row r="1" spans="1:26" ht="20.25">
      <c r="A1" s="277"/>
      <c r="B1" s="278" t="s">
        <v>260</v>
      </c>
      <c r="C1" s="279"/>
      <c r="D1" s="280"/>
      <c r="E1" s="2"/>
      <c r="F1" s="2"/>
      <c r="G1" s="2"/>
      <c r="H1" s="2"/>
      <c r="I1" s="2"/>
      <c r="J1" s="2"/>
      <c r="K1" s="2"/>
      <c r="L1" s="2"/>
      <c r="M1" s="2"/>
      <c r="N1" s="2"/>
      <c r="O1" s="2"/>
      <c r="P1" s="2"/>
      <c r="Q1" s="2"/>
      <c r="R1" s="2"/>
      <c r="S1" s="2"/>
      <c r="T1" s="2"/>
      <c r="U1" s="2"/>
      <c r="V1" s="2"/>
      <c r="W1" s="2"/>
      <c r="X1" s="2"/>
      <c r="Y1" s="2" t="s">
        <v>1970</v>
      </c>
      <c r="Z1" s="2"/>
    </row>
    <row r="2" spans="1:26" ht="16.5" thickBot="1">
      <c r="A2" s="281"/>
      <c r="B2" s="4" t="str">
        <f>'4L'!B2</f>
        <v>For the 12 months ended 31 March 2020</v>
      </c>
      <c r="C2" s="282"/>
      <c r="D2" s="282"/>
      <c r="E2" s="281"/>
      <c r="F2" s="281"/>
      <c r="G2" s="281"/>
      <c r="H2" s="281"/>
      <c r="I2" s="281"/>
      <c r="J2" s="281"/>
      <c r="K2" s="281"/>
      <c r="L2" s="281"/>
      <c r="M2" s="281"/>
      <c r="N2" s="281"/>
      <c r="O2" s="281"/>
      <c r="Y2" s="281"/>
    </row>
    <row r="3" spans="1:26" ht="16.5" hidden="1" thickBot="1">
      <c r="A3" s="283"/>
      <c r="B3" s="889" t="s">
        <v>1</v>
      </c>
      <c r="C3" s="890"/>
      <c r="D3" s="949" t="s">
        <v>2</v>
      </c>
      <c r="E3" s="949" t="s">
        <v>3</v>
      </c>
      <c r="F3" s="952" t="s">
        <v>4</v>
      </c>
      <c r="G3" s="993" t="s">
        <v>183</v>
      </c>
      <c r="H3" s="994"/>
      <c r="I3" s="994"/>
      <c r="J3" s="956"/>
      <c r="K3" s="956"/>
      <c r="L3" s="956"/>
      <c r="M3" s="956"/>
      <c r="N3" s="956"/>
      <c r="O3" s="995"/>
      <c r="P3" s="955" t="s">
        <v>184</v>
      </c>
      <c r="Q3" s="956"/>
      <c r="R3" s="956"/>
      <c r="S3" s="956"/>
      <c r="T3" s="956"/>
      <c r="U3" s="956"/>
      <c r="V3" s="956"/>
      <c r="W3" s="956"/>
      <c r="X3" s="994"/>
      <c r="Y3" s="990" t="s">
        <v>8</v>
      </c>
    </row>
    <row r="4" spans="1:26" ht="28.5" customHeight="1">
      <c r="A4" s="283"/>
      <c r="B4" s="947"/>
      <c r="C4" s="948"/>
      <c r="D4" s="950"/>
      <c r="E4" s="950"/>
      <c r="F4" s="953"/>
      <c r="G4" s="931" t="s">
        <v>261</v>
      </c>
      <c r="H4" s="932"/>
      <c r="I4" s="933"/>
      <c r="J4" s="934" t="s">
        <v>262</v>
      </c>
      <c r="K4" s="933"/>
      <c r="L4" s="934" t="s">
        <v>118</v>
      </c>
      <c r="M4" s="932"/>
      <c r="N4" s="933"/>
      <c r="O4" s="887" t="s">
        <v>7</v>
      </c>
      <c r="P4" s="931" t="s">
        <v>261</v>
      </c>
      <c r="Q4" s="932"/>
      <c r="R4" s="933"/>
      <c r="S4" s="934" t="s">
        <v>262</v>
      </c>
      <c r="T4" s="933"/>
      <c r="U4" s="934" t="s">
        <v>118</v>
      </c>
      <c r="V4" s="932"/>
      <c r="W4" s="933"/>
      <c r="X4" s="887" t="s">
        <v>7</v>
      </c>
      <c r="Y4" s="991"/>
    </row>
    <row r="5" spans="1:26" ht="48.75" customHeight="1" thickBot="1">
      <c r="A5" s="283"/>
      <c r="B5" s="891"/>
      <c r="C5" s="892"/>
      <c r="D5" s="951"/>
      <c r="E5" s="951"/>
      <c r="F5" s="954"/>
      <c r="G5" s="158" t="s">
        <v>120</v>
      </c>
      <c r="H5" s="159" t="s">
        <v>121</v>
      </c>
      <c r="I5" s="160" t="s">
        <v>122</v>
      </c>
      <c r="J5" s="161" t="s">
        <v>123</v>
      </c>
      <c r="K5" s="160" t="s">
        <v>124</v>
      </c>
      <c r="L5" s="161" t="s">
        <v>125</v>
      </c>
      <c r="M5" s="159" t="s">
        <v>126</v>
      </c>
      <c r="N5" s="160" t="s">
        <v>127</v>
      </c>
      <c r="O5" s="977"/>
      <c r="P5" s="158" t="s">
        <v>120</v>
      </c>
      <c r="Q5" s="159" t="s">
        <v>121</v>
      </c>
      <c r="R5" s="160" t="s">
        <v>122</v>
      </c>
      <c r="S5" s="161" t="s">
        <v>123</v>
      </c>
      <c r="T5" s="160" t="s">
        <v>124</v>
      </c>
      <c r="U5" s="161" t="s">
        <v>125</v>
      </c>
      <c r="V5" s="159" t="s">
        <v>126</v>
      </c>
      <c r="W5" s="160" t="s">
        <v>127</v>
      </c>
      <c r="X5" s="977"/>
      <c r="Y5" s="992"/>
    </row>
    <row r="6" spans="1:26" ht="16.5" thickBot="1">
      <c r="A6" s="283"/>
      <c r="B6" s="287"/>
      <c r="C6" s="286"/>
      <c r="D6" s="286"/>
      <c r="E6" s="193"/>
      <c r="F6" s="193"/>
      <c r="G6" s="193"/>
      <c r="H6" s="193"/>
      <c r="I6" s="193"/>
      <c r="J6" s="193"/>
      <c r="K6" s="193"/>
      <c r="L6" s="193"/>
      <c r="M6" s="193"/>
      <c r="N6" s="193"/>
      <c r="O6" s="193"/>
      <c r="P6" s="193"/>
      <c r="Q6" s="193"/>
      <c r="R6" s="193"/>
      <c r="S6" s="193"/>
      <c r="T6" s="193"/>
      <c r="U6" s="193"/>
      <c r="V6" s="193"/>
      <c r="W6" s="193"/>
      <c r="X6" s="193"/>
      <c r="Y6" s="193"/>
      <c r="Z6" s="193"/>
    </row>
    <row r="7" spans="1:26" ht="16.5" thickBot="1">
      <c r="A7" s="283"/>
      <c r="B7" s="209" t="s">
        <v>15</v>
      </c>
      <c r="C7" s="288" t="s">
        <v>263</v>
      </c>
      <c r="D7" s="286"/>
      <c r="E7" s="193"/>
      <c r="F7" s="193"/>
      <c r="G7" s="193"/>
      <c r="H7" s="193"/>
      <c r="I7" s="193"/>
      <c r="J7" s="193"/>
      <c r="K7" s="193"/>
      <c r="L7" s="193"/>
      <c r="M7" s="193"/>
      <c r="N7" s="193"/>
      <c r="O7" s="193"/>
      <c r="P7" s="193"/>
      <c r="Q7" s="193"/>
      <c r="R7" s="193"/>
      <c r="S7" s="193"/>
      <c r="T7" s="193"/>
      <c r="U7" s="193"/>
      <c r="V7" s="193"/>
      <c r="W7" s="193"/>
      <c r="X7" s="193"/>
    </row>
    <row r="8" spans="1:26" ht="51">
      <c r="A8" s="281"/>
      <c r="B8" s="211" t="s">
        <v>264</v>
      </c>
      <c r="C8" s="289" t="s">
        <v>265</v>
      </c>
      <c r="D8" s="289"/>
      <c r="E8" s="290" t="s">
        <v>19</v>
      </c>
      <c r="F8" s="291">
        <v>3</v>
      </c>
      <c r="G8" s="292">
        <v>1.3914735340852138</v>
      </c>
      <c r="H8" s="293">
        <v>0</v>
      </c>
      <c r="I8" s="294">
        <v>0</v>
      </c>
      <c r="J8" s="295">
        <v>0</v>
      </c>
      <c r="K8" s="294">
        <v>0</v>
      </c>
      <c r="L8" s="296">
        <v>0</v>
      </c>
      <c r="M8" s="297">
        <v>0</v>
      </c>
      <c r="N8" s="294">
        <v>0</v>
      </c>
      <c r="O8" s="298">
        <v>1.3914735340852138</v>
      </c>
      <c r="P8" s="292">
        <v>0</v>
      </c>
      <c r="Q8" s="293">
        <v>0</v>
      </c>
      <c r="R8" s="294">
        <v>0</v>
      </c>
      <c r="S8" s="295">
        <v>0</v>
      </c>
      <c r="T8" s="294">
        <v>0</v>
      </c>
      <c r="U8" s="296">
        <v>0</v>
      </c>
      <c r="V8" s="297">
        <v>0</v>
      </c>
      <c r="W8" s="294">
        <v>0</v>
      </c>
      <c r="X8" s="298">
        <v>0</v>
      </c>
      <c r="Y8" s="299" t="s">
        <v>1816</v>
      </c>
    </row>
    <row r="9" spans="1:26" ht="15.75">
      <c r="A9" s="281"/>
      <c r="B9" s="224" t="s">
        <v>266</v>
      </c>
      <c r="C9" s="239" t="s">
        <v>267</v>
      </c>
      <c r="D9" s="239"/>
      <c r="E9" s="227" t="s">
        <v>19</v>
      </c>
      <c r="F9" s="228">
        <v>3</v>
      </c>
      <c r="G9" s="300">
        <v>0</v>
      </c>
      <c r="H9" s="301">
        <v>0</v>
      </c>
      <c r="I9" s="302">
        <v>0</v>
      </c>
      <c r="J9" s="303">
        <v>0</v>
      </c>
      <c r="K9" s="302">
        <v>0</v>
      </c>
      <c r="L9" s="304">
        <v>0</v>
      </c>
      <c r="M9" s="305">
        <v>6.6821561526681836E-19</v>
      </c>
      <c r="N9" s="302">
        <v>0</v>
      </c>
      <c r="O9" s="234">
        <v>6.6821561526681836E-19</v>
      </c>
      <c r="P9" s="300">
        <v>0</v>
      </c>
      <c r="Q9" s="301">
        <v>0</v>
      </c>
      <c r="R9" s="302">
        <v>0</v>
      </c>
      <c r="S9" s="303">
        <v>0</v>
      </c>
      <c r="T9" s="302">
        <v>0</v>
      </c>
      <c r="U9" s="304">
        <v>0</v>
      </c>
      <c r="V9" s="305">
        <v>0</v>
      </c>
      <c r="W9" s="302">
        <v>0</v>
      </c>
      <c r="X9" s="234">
        <v>0</v>
      </c>
      <c r="Y9" s="306" t="s">
        <v>1817</v>
      </c>
    </row>
    <row r="10" spans="1:26" ht="25.5">
      <c r="A10" s="281"/>
      <c r="B10" s="224" t="s">
        <v>268</v>
      </c>
      <c r="C10" s="239" t="s">
        <v>269</v>
      </c>
      <c r="D10" s="239"/>
      <c r="E10" s="227" t="s">
        <v>19</v>
      </c>
      <c r="F10" s="228">
        <v>3</v>
      </c>
      <c r="G10" s="300">
        <v>0</v>
      </c>
      <c r="H10" s="301">
        <v>0</v>
      </c>
      <c r="I10" s="302">
        <v>0</v>
      </c>
      <c r="J10" s="303">
        <v>0</v>
      </c>
      <c r="K10" s="302">
        <v>0</v>
      </c>
      <c r="L10" s="304">
        <v>-8.4859409494772857E-5</v>
      </c>
      <c r="M10" s="305">
        <v>2.4473494097358106</v>
      </c>
      <c r="N10" s="302">
        <v>8.4683068075827841E-5</v>
      </c>
      <c r="O10" s="234">
        <v>2.4473492333943914</v>
      </c>
      <c r="P10" s="300">
        <v>0</v>
      </c>
      <c r="Q10" s="301">
        <v>0</v>
      </c>
      <c r="R10" s="302">
        <v>0</v>
      </c>
      <c r="S10" s="303">
        <v>0</v>
      </c>
      <c r="T10" s="302">
        <v>0</v>
      </c>
      <c r="U10" s="304">
        <v>0</v>
      </c>
      <c r="V10" s="305">
        <v>0.89324454045244039</v>
      </c>
      <c r="W10" s="302">
        <v>0</v>
      </c>
      <c r="X10" s="234">
        <v>0.89324454045244039</v>
      </c>
      <c r="Y10" s="306" t="s">
        <v>1818</v>
      </c>
    </row>
    <row r="11" spans="1:26" ht="38.25">
      <c r="A11" s="281"/>
      <c r="B11" s="224" t="s">
        <v>270</v>
      </c>
      <c r="C11" s="239" t="s">
        <v>271</v>
      </c>
      <c r="D11" s="239"/>
      <c r="E11" s="227" t="s">
        <v>19</v>
      </c>
      <c r="F11" s="228">
        <v>3</v>
      </c>
      <c r="G11" s="300">
        <v>0</v>
      </c>
      <c r="H11" s="301">
        <v>-0.19222381850685261</v>
      </c>
      <c r="I11" s="302">
        <v>0</v>
      </c>
      <c r="J11" s="303">
        <v>0</v>
      </c>
      <c r="K11" s="302">
        <v>0</v>
      </c>
      <c r="L11" s="304">
        <v>0</v>
      </c>
      <c r="M11" s="305">
        <v>0</v>
      </c>
      <c r="N11" s="302">
        <v>0</v>
      </c>
      <c r="O11" s="234">
        <v>-0.19222381850685261</v>
      </c>
      <c r="P11" s="300">
        <v>0</v>
      </c>
      <c r="Q11" s="301">
        <v>0</v>
      </c>
      <c r="R11" s="302">
        <v>0</v>
      </c>
      <c r="S11" s="303">
        <v>0</v>
      </c>
      <c r="T11" s="302">
        <v>0</v>
      </c>
      <c r="U11" s="304">
        <v>0</v>
      </c>
      <c r="V11" s="305">
        <v>0</v>
      </c>
      <c r="W11" s="302">
        <v>0</v>
      </c>
      <c r="X11" s="234">
        <v>0</v>
      </c>
      <c r="Y11" s="306" t="s">
        <v>1819</v>
      </c>
    </row>
    <row r="12" spans="1:26" ht="15.75">
      <c r="A12" s="281"/>
      <c r="B12" s="224" t="s">
        <v>272</v>
      </c>
      <c r="C12" s="239" t="s">
        <v>273</v>
      </c>
      <c r="D12" s="239"/>
      <c r="E12" s="227" t="s">
        <v>19</v>
      </c>
      <c r="F12" s="228">
        <v>3</v>
      </c>
      <c r="G12" s="300">
        <v>0</v>
      </c>
      <c r="H12" s="301">
        <v>0</v>
      </c>
      <c r="I12" s="302">
        <v>0</v>
      </c>
      <c r="J12" s="303">
        <v>0</v>
      </c>
      <c r="K12" s="302">
        <v>0</v>
      </c>
      <c r="L12" s="304">
        <v>0</v>
      </c>
      <c r="M12" s="305">
        <v>0</v>
      </c>
      <c r="N12" s="302">
        <v>0</v>
      </c>
      <c r="O12" s="234">
        <v>0</v>
      </c>
      <c r="P12" s="300">
        <v>0</v>
      </c>
      <c r="Q12" s="301">
        <v>0</v>
      </c>
      <c r="R12" s="302">
        <v>0</v>
      </c>
      <c r="S12" s="303">
        <v>0</v>
      </c>
      <c r="T12" s="302">
        <v>0</v>
      </c>
      <c r="U12" s="304">
        <v>0</v>
      </c>
      <c r="V12" s="305">
        <v>0</v>
      </c>
      <c r="W12" s="302">
        <v>0</v>
      </c>
      <c r="X12" s="234">
        <v>0</v>
      </c>
      <c r="Y12" s="306" t="s">
        <v>1817</v>
      </c>
    </row>
    <row r="13" spans="1:26" ht="25.5">
      <c r="A13" s="281"/>
      <c r="B13" s="224" t="s">
        <v>274</v>
      </c>
      <c r="C13" s="239" t="s">
        <v>275</v>
      </c>
      <c r="D13" s="239"/>
      <c r="E13" s="227" t="s">
        <v>19</v>
      </c>
      <c r="F13" s="228">
        <v>3</v>
      </c>
      <c r="G13" s="300">
        <v>4.3055806588409222</v>
      </c>
      <c r="H13" s="301">
        <v>0</v>
      </c>
      <c r="I13" s="302">
        <v>0</v>
      </c>
      <c r="J13" s="303">
        <v>0</v>
      </c>
      <c r="K13" s="302">
        <v>0</v>
      </c>
      <c r="L13" s="304">
        <v>0</v>
      </c>
      <c r="M13" s="305">
        <v>0</v>
      </c>
      <c r="N13" s="302">
        <v>0</v>
      </c>
      <c r="O13" s="234">
        <v>4.3055806588409222</v>
      </c>
      <c r="P13" s="300">
        <v>4.8458455590019867</v>
      </c>
      <c r="Q13" s="301">
        <v>0</v>
      </c>
      <c r="R13" s="302">
        <v>0</v>
      </c>
      <c r="S13" s="303">
        <v>0</v>
      </c>
      <c r="T13" s="302">
        <v>0</v>
      </c>
      <c r="U13" s="304">
        <v>0</v>
      </c>
      <c r="V13" s="305">
        <v>0</v>
      </c>
      <c r="W13" s="302">
        <v>0</v>
      </c>
      <c r="X13" s="234">
        <v>4.8458455590019867</v>
      </c>
      <c r="Y13" s="306" t="s">
        <v>1820</v>
      </c>
    </row>
    <row r="14" spans="1:26" ht="38.25">
      <c r="A14" s="281"/>
      <c r="B14" s="224" t="s">
        <v>276</v>
      </c>
      <c r="C14" s="239" t="s">
        <v>277</v>
      </c>
      <c r="D14" s="239"/>
      <c r="E14" s="227" t="s">
        <v>19</v>
      </c>
      <c r="F14" s="228">
        <v>3</v>
      </c>
      <c r="G14" s="300">
        <v>0</v>
      </c>
      <c r="H14" s="301">
        <v>0</v>
      </c>
      <c r="I14" s="302">
        <v>0</v>
      </c>
      <c r="J14" s="303">
        <v>0.68059794466291379</v>
      </c>
      <c r="K14" s="302">
        <v>0</v>
      </c>
      <c r="L14" s="304">
        <v>0</v>
      </c>
      <c r="M14" s="305">
        <v>0</v>
      </c>
      <c r="N14" s="302">
        <v>0</v>
      </c>
      <c r="O14" s="234">
        <v>0.68059794466291379</v>
      </c>
      <c r="P14" s="300">
        <v>0</v>
      </c>
      <c r="Q14" s="301">
        <v>0</v>
      </c>
      <c r="R14" s="302">
        <v>0</v>
      </c>
      <c r="S14" s="303">
        <v>2.438808493150717</v>
      </c>
      <c r="T14" s="302">
        <v>0</v>
      </c>
      <c r="U14" s="304">
        <v>0</v>
      </c>
      <c r="V14" s="305">
        <v>0</v>
      </c>
      <c r="W14" s="302">
        <v>0</v>
      </c>
      <c r="X14" s="234">
        <v>2.438808493150717</v>
      </c>
      <c r="Y14" s="306" t="s">
        <v>1821</v>
      </c>
    </row>
    <row r="15" spans="1:26" ht="15.75">
      <c r="A15" s="281"/>
      <c r="B15" s="224" t="s">
        <v>278</v>
      </c>
      <c r="C15" s="239" t="s">
        <v>279</v>
      </c>
      <c r="D15" s="239"/>
      <c r="E15" s="227" t="s">
        <v>19</v>
      </c>
      <c r="F15" s="228">
        <v>3</v>
      </c>
      <c r="G15" s="300">
        <v>0</v>
      </c>
      <c r="H15" s="301">
        <v>0</v>
      </c>
      <c r="I15" s="302">
        <v>0</v>
      </c>
      <c r="J15" s="303">
        <v>0</v>
      </c>
      <c r="K15" s="302">
        <v>0</v>
      </c>
      <c r="L15" s="304">
        <v>0</v>
      </c>
      <c r="M15" s="305">
        <v>0</v>
      </c>
      <c r="N15" s="302">
        <v>0</v>
      </c>
      <c r="O15" s="234">
        <v>0</v>
      </c>
      <c r="P15" s="300">
        <v>0</v>
      </c>
      <c r="Q15" s="301">
        <v>0</v>
      </c>
      <c r="R15" s="302">
        <v>0</v>
      </c>
      <c r="S15" s="303">
        <v>0</v>
      </c>
      <c r="T15" s="302">
        <v>0</v>
      </c>
      <c r="U15" s="304">
        <v>0</v>
      </c>
      <c r="V15" s="305">
        <v>0</v>
      </c>
      <c r="W15" s="302">
        <v>0</v>
      </c>
      <c r="X15" s="234">
        <v>0</v>
      </c>
      <c r="Y15" s="306" t="s">
        <v>1817</v>
      </c>
    </row>
    <row r="16" spans="1:26" ht="15.75">
      <c r="A16" s="281"/>
      <c r="B16" s="224" t="s">
        <v>280</v>
      </c>
      <c r="C16" s="239" t="s">
        <v>281</v>
      </c>
      <c r="D16" s="239"/>
      <c r="E16" s="227" t="s">
        <v>19</v>
      </c>
      <c r="F16" s="228">
        <v>3</v>
      </c>
      <c r="G16" s="300">
        <v>0</v>
      </c>
      <c r="H16" s="301">
        <v>0</v>
      </c>
      <c r="I16" s="302">
        <v>0</v>
      </c>
      <c r="J16" s="303">
        <v>0</v>
      </c>
      <c r="K16" s="302">
        <v>0</v>
      </c>
      <c r="L16" s="304">
        <v>0</v>
      </c>
      <c r="M16" s="305">
        <v>0</v>
      </c>
      <c r="N16" s="302">
        <v>0</v>
      </c>
      <c r="O16" s="234">
        <v>0</v>
      </c>
      <c r="P16" s="300">
        <v>0</v>
      </c>
      <c r="Q16" s="301">
        <v>0</v>
      </c>
      <c r="R16" s="302">
        <v>0</v>
      </c>
      <c r="S16" s="303">
        <v>0</v>
      </c>
      <c r="T16" s="302">
        <v>0</v>
      </c>
      <c r="U16" s="304">
        <v>0</v>
      </c>
      <c r="V16" s="305">
        <v>0</v>
      </c>
      <c r="W16" s="302">
        <v>0</v>
      </c>
      <c r="X16" s="234">
        <v>0</v>
      </c>
      <c r="Y16" s="306" t="s">
        <v>1817</v>
      </c>
    </row>
    <row r="17" spans="1:25" ht="15.75">
      <c r="A17" s="281"/>
      <c r="B17" s="224" t="s">
        <v>282</v>
      </c>
      <c r="C17" s="239" t="s">
        <v>283</v>
      </c>
      <c r="D17" s="239"/>
      <c r="E17" s="227" t="s">
        <v>19</v>
      </c>
      <c r="F17" s="228">
        <v>3</v>
      </c>
      <c r="G17" s="300">
        <v>0</v>
      </c>
      <c r="H17" s="301">
        <v>0</v>
      </c>
      <c r="I17" s="302">
        <v>0</v>
      </c>
      <c r="J17" s="303">
        <v>0</v>
      </c>
      <c r="K17" s="302">
        <v>0</v>
      </c>
      <c r="L17" s="304">
        <v>0</v>
      </c>
      <c r="M17" s="305">
        <v>0</v>
      </c>
      <c r="N17" s="302">
        <v>0</v>
      </c>
      <c r="O17" s="234">
        <v>0</v>
      </c>
      <c r="P17" s="300">
        <v>0</v>
      </c>
      <c r="Q17" s="301">
        <v>0</v>
      </c>
      <c r="R17" s="302">
        <v>0</v>
      </c>
      <c r="S17" s="303">
        <v>0</v>
      </c>
      <c r="T17" s="302">
        <v>0</v>
      </c>
      <c r="U17" s="304">
        <v>0</v>
      </c>
      <c r="V17" s="305">
        <v>0</v>
      </c>
      <c r="W17" s="302">
        <v>0</v>
      </c>
      <c r="X17" s="234">
        <v>0</v>
      </c>
      <c r="Y17" s="306" t="s">
        <v>1817</v>
      </c>
    </row>
    <row r="18" spans="1:25" ht="15.75">
      <c r="A18" s="281"/>
      <c r="B18" s="224" t="s">
        <v>284</v>
      </c>
      <c r="C18" s="239" t="s">
        <v>285</v>
      </c>
      <c r="D18" s="239"/>
      <c r="E18" s="227" t="s">
        <v>19</v>
      </c>
      <c r="F18" s="228">
        <v>3</v>
      </c>
      <c r="G18" s="300">
        <v>0</v>
      </c>
      <c r="H18" s="301">
        <v>0</v>
      </c>
      <c r="I18" s="302">
        <v>0</v>
      </c>
      <c r="J18" s="303">
        <v>0</v>
      </c>
      <c r="K18" s="302">
        <v>0</v>
      </c>
      <c r="L18" s="304">
        <v>0</v>
      </c>
      <c r="M18" s="305">
        <v>0</v>
      </c>
      <c r="N18" s="302">
        <v>0</v>
      </c>
      <c r="O18" s="234">
        <v>0</v>
      </c>
      <c r="P18" s="300">
        <v>0</v>
      </c>
      <c r="Q18" s="301">
        <v>0</v>
      </c>
      <c r="R18" s="302">
        <v>0</v>
      </c>
      <c r="S18" s="303">
        <v>0</v>
      </c>
      <c r="T18" s="302">
        <v>0</v>
      </c>
      <c r="U18" s="304">
        <v>0</v>
      </c>
      <c r="V18" s="305">
        <v>0</v>
      </c>
      <c r="W18" s="302">
        <v>0</v>
      </c>
      <c r="X18" s="234">
        <v>0</v>
      </c>
      <c r="Y18" s="306" t="s">
        <v>1817</v>
      </c>
    </row>
    <row r="19" spans="1:25" ht="38.25">
      <c r="A19" s="281"/>
      <c r="B19" s="224" t="s">
        <v>286</v>
      </c>
      <c r="C19" s="239" t="s">
        <v>287</v>
      </c>
      <c r="D19" s="239"/>
      <c r="E19" s="227" t="s">
        <v>19</v>
      </c>
      <c r="F19" s="228">
        <v>3</v>
      </c>
      <c r="G19" s="300">
        <v>0</v>
      </c>
      <c r="H19" s="301">
        <v>0</v>
      </c>
      <c r="I19" s="302">
        <v>0</v>
      </c>
      <c r="J19" s="303">
        <v>0.58586855513635616</v>
      </c>
      <c r="K19" s="302">
        <v>0</v>
      </c>
      <c r="L19" s="304">
        <v>0</v>
      </c>
      <c r="M19" s="305">
        <v>0</v>
      </c>
      <c r="N19" s="302">
        <v>0</v>
      </c>
      <c r="O19" s="234">
        <v>0.58586855513635616</v>
      </c>
      <c r="P19" s="300">
        <v>0</v>
      </c>
      <c r="Q19" s="301">
        <v>0</v>
      </c>
      <c r="R19" s="302">
        <v>0</v>
      </c>
      <c r="S19" s="303">
        <v>1.2795130458312713</v>
      </c>
      <c r="T19" s="302">
        <v>0</v>
      </c>
      <c r="U19" s="304">
        <v>0</v>
      </c>
      <c r="V19" s="305">
        <v>0</v>
      </c>
      <c r="W19" s="302">
        <v>0</v>
      </c>
      <c r="X19" s="234">
        <v>1.2795130458312713</v>
      </c>
      <c r="Y19" s="306" t="s">
        <v>1821</v>
      </c>
    </row>
    <row r="20" spans="1:25" ht="38.25">
      <c r="A20" s="281"/>
      <c r="B20" s="224" t="s">
        <v>288</v>
      </c>
      <c r="C20" s="239" t="s">
        <v>289</v>
      </c>
      <c r="D20" s="239"/>
      <c r="E20" s="227" t="s">
        <v>19</v>
      </c>
      <c r="F20" s="228">
        <v>3</v>
      </c>
      <c r="G20" s="300">
        <v>0</v>
      </c>
      <c r="H20" s="301">
        <v>0</v>
      </c>
      <c r="I20" s="302">
        <v>0</v>
      </c>
      <c r="J20" s="303">
        <v>-7.0576710009312593E-2</v>
      </c>
      <c r="K20" s="302">
        <v>0</v>
      </c>
      <c r="L20" s="304">
        <v>0</v>
      </c>
      <c r="M20" s="305">
        <v>0</v>
      </c>
      <c r="N20" s="302">
        <v>0</v>
      </c>
      <c r="O20" s="234">
        <v>-7.0576710009312593E-2</v>
      </c>
      <c r="P20" s="300">
        <v>0</v>
      </c>
      <c r="Q20" s="301">
        <v>0</v>
      </c>
      <c r="R20" s="302">
        <v>0</v>
      </c>
      <c r="S20" s="303">
        <v>0</v>
      </c>
      <c r="T20" s="302">
        <v>0</v>
      </c>
      <c r="U20" s="304">
        <v>0</v>
      </c>
      <c r="V20" s="305">
        <v>0</v>
      </c>
      <c r="W20" s="302">
        <v>0</v>
      </c>
      <c r="X20" s="234">
        <v>0</v>
      </c>
      <c r="Y20" s="306" t="s">
        <v>1822</v>
      </c>
    </row>
    <row r="21" spans="1:25" ht="15.75">
      <c r="A21" s="281"/>
      <c r="B21" s="224" t="s">
        <v>290</v>
      </c>
      <c r="C21" s="239" t="s">
        <v>291</v>
      </c>
      <c r="D21" s="239"/>
      <c r="E21" s="227" t="s">
        <v>19</v>
      </c>
      <c r="F21" s="228">
        <v>3</v>
      </c>
      <c r="G21" s="300">
        <v>0</v>
      </c>
      <c r="H21" s="301">
        <v>0</v>
      </c>
      <c r="I21" s="302">
        <v>0</v>
      </c>
      <c r="J21" s="303">
        <v>0</v>
      </c>
      <c r="K21" s="302">
        <v>0</v>
      </c>
      <c r="L21" s="304">
        <v>0</v>
      </c>
      <c r="M21" s="305">
        <v>0</v>
      </c>
      <c r="N21" s="302">
        <v>0</v>
      </c>
      <c r="O21" s="234">
        <v>0</v>
      </c>
      <c r="P21" s="300">
        <v>0</v>
      </c>
      <c r="Q21" s="301">
        <v>0</v>
      </c>
      <c r="R21" s="302">
        <v>0</v>
      </c>
      <c r="S21" s="303">
        <v>0</v>
      </c>
      <c r="T21" s="302">
        <v>0</v>
      </c>
      <c r="U21" s="304">
        <v>0</v>
      </c>
      <c r="V21" s="305">
        <v>0</v>
      </c>
      <c r="W21" s="302">
        <v>0</v>
      </c>
      <c r="X21" s="234">
        <v>0</v>
      </c>
      <c r="Y21" s="306" t="s">
        <v>1817</v>
      </c>
    </row>
    <row r="22" spans="1:25" ht="15.75">
      <c r="A22" s="281"/>
      <c r="B22" s="224" t="s">
        <v>292</v>
      </c>
      <c r="C22" s="239" t="s">
        <v>221</v>
      </c>
      <c r="D22" s="239"/>
      <c r="E22" s="227" t="s">
        <v>19</v>
      </c>
      <c r="F22" s="228">
        <v>3</v>
      </c>
      <c r="G22" s="300">
        <v>-2.0658045173512073E-6</v>
      </c>
      <c r="H22" s="301">
        <v>9.2778190740041793E-7</v>
      </c>
      <c r="I22" s="302">
        <v>0</v>
      </c>
      <c r="J22" s="303">
        <v>0</v>
      </c>
      <c r="K22" s="302">
        <v>0</v>
      </c>
      <c r="L22" s="304">
        <v>0</v>
      </c>
      <c r="M22" s="305">
        <v>0</v>
      </c>
      <c r="N22" s="302">
        <v>0</v>
      </c>
      <c r="O22" s="234">
        <v>-1.1380226099507895E-6</v>
      </c>
      <c r="P22" s="300">
        <v>0</v>
      </c>
      <c r="Q22" s="301">
        <v>0</v>
      </c>
      <c r="R22" s="302">
        <v>0</v>
      </c>
      <c r="S22" s="303">
        <v>0</v>
      </c>
      <c r="T22" s="302">
        <v>0</v>
      </c>
      <c r="U22" s="304">
        <v>0</v>
      </c>
      <c r="V22" s="305">
        <v>0</v>
      </c>
      <c r="W22" s="302">
        <v>0</v>
      </c>
      <c r="X22" s="234">
        <v>0</v>
      </c>
      <c r="Y22" s="306" t="s">
        <v>1817</v>
      </c>
    </row>
    <row r="23" spans="1:25" ht="15.75">
      <c r="A23" s="281"/>
      <c r="B23" s="224" t="s">
        <v>293</v>
      </c>
      <c r="C23" s="239" t="s">
        <v>294</v>
      </c>
      <c r="D23" s="239"/>
      <c r="E23" s="227" t="s">
        <v>19</v>
      </c>
      <c r="F23" s="228">
        <v>3</v>
      </c>
      <c r="G23" s="300">
        <v>0</v>
      </c>
      <c r="H23" s="301">
        <v>0</v>
      </c>
      <c r="I23" s="302">
        <v>0</v>
      </c>
      <c r="J23" s="303">
        <v>0</v>
      </c>
      <c r="K23" s="302">
        <v>0</v>
      </c>
      <c r="L23" s="304">
        <v>0</v>
      </c>
      <c r="M23" s="305">
        <v>0</v>
      </c>
      <c r="N23" s="302">
        <v>0</v>
      </c>
      <c r="O23" s="234">
        <v>0</v>
      </c>
      <c r="P23" s="300">
        <v>0</v>
      </c>
      <c r="Q23" s="301">
        <v>0</v>
      </c>
      <c r="R23" s="302">
        <v>0</v>
      </c>
      <c r="S23" s="303">
        <v>0</v>
      </c>
      <c r="T23" s="302">
        <v>0</v>
      </c>
      <c r="U23" s="304">
        <v>0</v>
      </c>
      <c r="V23" s="305">
        <v>0</v>
      </c>
      <c r="W23" s="302">
        <v>0</v>
      </c>
      <c r="X23" s="234">
        <v>0</v>
      </c>
      <c r="Y23" s="306" t="s">
        <v>1817</v>
      </c>
    </row>
    <row r="24" spans="1:25" ht="153">
      <c r="A24" s="281"/>
      <c r="B24" s="224" t="s">
        <v>295</v>
      </c>
      <c r="C24" s="239" t="s">
        <v>296</v>
      </c>
      <c r="D24" s="239"/>
      <c r="E24" s="227" t="s">
        <v>19</v>
      </c>
      <c r="F24" s="228">
        <v>3</v>
      </c>
      <c r="G24" s="300">
        <v>0</v>
      </c>
      <c r="H24" s="301">
        <v>0</v>
      </c>
      <c r="I24" s="302">
        <v>0</v>
      </c>
      <c r="J24" s="303">
        <v>-2.3249302958032723</v>
      </c>
      <c r="K24" s="302">
        <v>0</v>
      </c>
      <c r="L24" s="304">
        <v>0</v>
      </c>
      <c r="M24" s="305">
        <v>0</v>
      </c>
      <c r="N24" s="302">
        <v>0</v>
      </c>
      <c r="O24" s="234">
        <v>-2.3249302958032723</v>
      </c>
      <c r="P24" s="300">
        <v>0</v>
      </c>
      <c r="Q24" s="301">
        <v>0</v>
      </c>
      <c r="R24" s="302">
        <v>0</v>
      </c>
      <c r="S24" s="303">
        <v>0.98172045242319395</v>
      </c>
      <c r="T24" s="302">
        <v>0</v>
      </c>
      <c r="U24" s="304">
        <v>0</v>
      </c>
      <c r="V24" s="305">
        <v>0</v>
      </c>
      <c r="W24" s="302">
        <v>0</v>
      </c>
      <c r="X24" s="234">
        <v>0.98172045242319395</v>
      </c>
      <c r="Y24" s="306" t="s">
        <v>1823</v>
      </c>
    </row>
    <row r="25" spans="1:25" ht="127.5">
      <c r="A25" s="281"/>
      <c r="B25" s="224" t="s">
        <v>297</v>
      </c>
      <c r="C25" s="239" t="s">
        <v>298</v>
      </c>
      <c r="D25" s="239"/>
      <c r="E25" s="227" t="s">
        <v>19</v>
      </c>
      <c r="F25" s="228">
        <v>3</v>
      </c>
      <c r="G25" s="300">
        <v>0</v>
      </c>
      <c r="H25" s="301">
        <v>0</v>
      </c>
      <c r="I25" s="302">
        <v>0</v>
      </c>
      <c r="J25" s="303">
        <v>21.112905488180317</v>
      </c>
      <c r="K25" s="302">
        <v>0</v>
      </c>
      <c r="L25" s="304">
        <v>0</v>
      </c>
      <c r="M25" s="305">
        <v>0</v>
      </c>
      <c r="N25" s="302">
        <v>0</v>
      </c>
      <c r="O25" s="234">
        <v>21.112905488180317</v>
      </c>
      <c r="P25" s="300">
        <v>0</v>
      </c>
      <c r="Q25" s="301">
        <v>0</v>
      </c>
      <c r="R25" s="302">
        <v>0</v>
      </c>
      <c r="S25" s="303">
        <v>47.012577002480747</v>
      </c>
      <c r="T25" s="302">
        <v>0</v>
      </c>
      <c r="U25" s="304">
        <v>0</v>
      </c>
      <c r="V25" s="305">
        <v>0</v>
      </c>
      <c r="W25" s="302">
        <v>0</v>
      </c>
      <c r="X25" s="234">
        <v>47.012577002480747</v>
      </c>
      <c r="Y25" s="306" t="s">
        <v>1824</v>
      </c>
    </row>
    <row r="26" spans="1:25" ht="25.5">
      <c r="A26" s="281"/>
      <c r="B26" s="224" t="s">
        <v>299</v>
      </c>
      <c r="C26" s="239" t="s">
        <v>300</v>
      </c>
      <c r="D26" s="239"/>
      <c r="E26" s="227" t="s">
        <v>19</v>
      </c>
      <c r="F26" s="228">
        <v>3</v>
      </c>
      <c r="G26" s="300">
        <v>0</v>
      </c>
      <c r="H26" s="301">
        <v>0</v>
      </c>
      <c r="I26" s="302">
        <v>0</v>
      </c>
      <c r="J26" s="303">
        <v>34.402408041781293</v>
      </c>
      <c r="K26" s="302">
        <v>0</v>
      </c>
      <c r="L26" s="304">
        <v>0</v>
      </c>
      <c r="M26" s="305">
        <v>0</v>
      </c>
      <c r="N26" s="302">
        <v>0</v>
      </c>
      <c r="O26" s="234">
        <v>34.402408041781293</v>
      </c>
      <c r="P26" s="300">
        <v>0</v>
      </c>
      <c r="Q26" s="301">
        <v>0</v>
      </c>
      <c r="R26" s="302">
        <v>0</v>
      </c>
      <c r="S26" s="303">
        <v>43.658391784943092</v>
      </c>
      <c r="T26" s="302">
        <v>0</v>
      </c>
      <c r="U26" s="304">
        <v>0</v>
      </c>
      <c r="V26" s="305">
        <v>0</v>
      </c>
      <c r="W26" s="302">
        <v>0</v>
      </c>
      <c r="X26" s="234">
        <v>43.658391784943092</v>
      </c>
      <c r="Y26" s="306" t="s">
        <v>1820</v>
      </c>
    </row>
    <row r="27" spans="1:25" ht="15.75">
      <c r="A27" s="281"/>
      <c r="B27" s="224" t="s">
        <v>301</v>
      </c>
      <c r="C27" s="239" t="s">
        <v>302</v>
      </c>
      <c r="D27" s="239"/>
      <c r="E27" s="227" t="s">
        <v>19</v>
      </c>
      <c r="F27" s="228">
        <v>3</v>
      </c>
      <c r="G27" s="300">
        <v>0</v>
      </c>
      <c r="H27" s="301">
        <v>0</v>
      </c>
      <c r="I27" s="302">
        <v>0</v>
      </c>
      <c r="J27" s="303">
        <v>0</v>
      </c>
      <c r="K27" s="302">
        <v>0</v>
      </c>
      <c r="L27" s="304">
        <v>0</v>
      </c>
      <c r="M27" s="305">
        <v>0</v>
      </c>
      <c r="N27" s="302">
        <v>0</v>
      </c>
      <c r="O27" s="234">
        <v>0</v>
      </c>
      <c r="P27" s="300">
        <v>0</v>
      </c>
      <c r="Q27" s="301">
        <v>0</v>
      </c>
      <c r="R27" s="302">
        <v>0</v>
      </c>
      <c r="S27" s="303">
        <v>0</v>
      </c>
      <c r="T27" s="302">
        <v>0</v>
      </c>
      <c r="U27" s="304">
        <v>0</v>
      </c>
      <c r="V27" s="305">
        <v>0</v>
      </c>
      <c r="W27" s="302">
        <v>0</v>
      </c>
      <c r="X27" s="234">
        <v>0</v>
      </c>
      <c r="Y27" s="306" t="s">
        <v>1817</v>
      </c>
    </row>
    <row r="28" spans="1:25" ht="15.75">
      <c r="A28" s="281"/>
      <c r="B28" s="224" t="s">
        <v>303</v>
      </c>
      <c r="C28" s="239" t="s">
        <v>304</v>
      </c>
      <c r="D28" s="239"/>
      <c r="E28" s="227" t="s">
        <v>19</v>
      </c>
      <c r="F28" s="228">
        <v>3</v>
      </c>
      <c r="G28" s="300">
        <v>0</v>
      </c>
      <c r="H28" s="301">
        <v>0</v>
      </c>
      <c r="I28" s="302">
        <v>0</v>
      </c>
      <c r="J28" s="303">
        <v>0</v>
      </c>
      <c r="K28" s="302">
        <v>0</v>
      </c>
      <c r="L28" s="304">
        <v>0</v>
      </c>
      <c r="M28" s="305">
        <v>0</v>
      </c>
      <c r="N28" s="302">
        <v>0</v>
      </c>
      <c r="O28" s="234">
        <v>0</v>
      </c>
      <c r="P28" s="300">
        <v>0</v>
      </c>
      <c r="Q28" s="301">
        <v>0</v>
      </c>
      <c r="R28" s="302">
        <v>0</v>
      </c>
      <c r="S28" s="303">
        <v>0</v>
      </c>
      <c r="T28" s="302">
        <v>0</v>
      </c>
      <c r="U28" s="304">
        <v>0</v>
      </c>
      <c r="V28" s="305">
        <v>0</v>
      </c>
      <c r="W28" s="302">
        <v>0</v>
      </c>
      <c r="X28" s="234">
        <v>0</v>
      </c>
      <c r="Y28" s="306" t="s">
        <v>1817</v>
      </c>
    </row>
    <row r="29" spans="1:25" ht="15.75">
      <c r="A29" s="281"/>
      <c r="B29" s="224" t="s">
        <v>305</v>
      </c>
      <c r="C29" s="239" t="s">
        <v>306</v>
      </c>
      <c r="D29" s="239"/>
      <c r="E29" s="227" t="s">
        <v>19</v>
      </c>
      <c r="F29" s="228">
        <v>3</v>
      </c>
      <c r="G29" s="300">
        <v>0</v>
      </c>
      <c r="H29" s="301">
        <v>0</v>
      </c>
      <c r="I29" s="302">
        <v>0</v>
      </c>
      <c r="J29" s="303">
        <v>1.7535856841632974E-3</v>
      </c>
      <c r="K29" s="302">
        <v>0</v>
      </c>
      <c r="L29" s="304">
        <v>0</v>
      </c>
      <c r="M29" s="305">
        <v>0</v>
      </c>
      <c r="N29" s="302">
        <v>0</v>
      </c>
      <c r="O29" s="234">
        <v>1.7535856841632974E-3</v>
      </c>
      <c r="P29" s="300">
        <v>0</v>
      </c>
      <c r="Q29" s="301">
        <v>0</v>
      </c>
      <c r="R29" s="302">
        <v>0</v>
      </c>
      <c r="S29" s="303">
        <v>0</v>
      </c>
      <c r="T29" s="302">
        <v>0</v>
      </c>
      <c r="U29" s="304">
        <v>0</v>
      </c>
      <c r="V29" s="305">
        <v>0</v>
      </c>
      <c r="W29" s="302">
        <v>0</v>
      </c>
      <c r="X29" s="234">
        <v>0</v>
      </c>
      <c r="Y29" s="306" t="s">
        <v>1825</v>
      </c>
    </row>
    <row r="30" spans="1:25" ht="38.25">
      <c r="A30" s="281"/>
      <c r="B30" s="224" t="s">
        <v>307</v>
      </c>
      <c r="C30" s="239" t="s">
        <v>308</v>
      </c>
      <c r="D30" s="239"/>
      <c r="E30" s="227" t="s">
        <v>19</v>
      </c>
      <c r="F30" s="228">
        <v>3</v>
      </c>
      <c r="G30" s="300">
        <v>0</v>
      </c>
      <c r="H30" s="301">
        <v>0</v>
      </c>
      <c r="I30" s="302">
        <v>0</v>
      </c>
      <c r="J30" s="303">
        <v>0.43361729771903518</v>
      </c>
      <c r="K30" s="302">
        <v>0</v>
      </c>
      <c r="L30" s="304">
        <v>0</v>
      </c>
      <c r="M30" s="305">
        <v>-9.8803913608193095E-5</v>
      </c>
      <c r="N30" s="302">
        <v>-9.8809975082461208E-5</v>
      </c>
      <c r="O30" s="234">
        <v>0.43341968383034457</v>
      </c>
      <c r="P30" s="300">
        <v>0</v>
      </c>
      <c r="Q30" s="301">
        <v>0</v>
      </c>
      <c r="R30" s="302">
        <v>0</v>
      </c>
      <c r="S30" s="303">
        <v>0</v>
      </c>
      <c r="T30" s="302">
        <v>0</v>
      </c>
      <c r="U30" s="304">
        <v>0</v>
      </c>
      <c r="V30" s="305">
        <v>0</v>
      </c>
      <c r="W30" s="302">
        <v>0</v>
      </c>
      <c r="X30" s="234">
        <v>0</v>
      </c>
      <c r="Y30" s="306" t="s">
        <v>1821</v>
      </c>
    </row>
    <row r="31" spans="1:25" ht="25.5">
      <c r="A31" s="281"/>
      <c r="B31" s="224" t="s">
        <v>309</v>
      </c>
      <c r="C31" s="239" t="s">
        <v>310</v>
      </c>
      <c r="D31" s="239"/>
      <c r="E31" s="227" t="s">
        <v>19</v>
      </c>
      <c r="F31" s="228">
        <v>3</v>
      </c>
      <c r="G31" s="300">
        <v>19.124437736314309</v>
      </c>
      <c r="H31" s="301">
        <v>1.8102281384715095E-3</v>
      </c>
      <c r="I31" s="302">
        <v>0</v>
      </c>
      <c r="J31" s="303">
        <v>0</v>
      </c>
      <c r="K31" s="302">
        <v>0</v>
      </c>
      <c r="L31" s="304">
        <v>0</v>
      </c>
      <c r="M31" s="305">
        <v>0</v>
      </c>
      <c r="N31" s="302">
        <v>0</v>
      </c>
      <c r="O31" s="234">
        <v>19.12624796445278</v>
      </c>
      <c r="P31" s="300">
        <v>16.30739756537762</v>
      </c>
      <c r="Q31" s="301">
        <v>0</v>
      </c>
      <c r="R31" s="302">
        <v>0</v>
      </c>
      <c r="S31" s="303">
        <v>0</v>
      </c>
      <c r="T31" s="302">
        <v>0</v>
      </c>
      <c r="U31" s="304">
        <v>0</v>
      </c>
      <c r="V31" s="305">
        <v>0</v>
      </c>
      <c r="W31" s="302">
        <v>0</v>
      </c>
      <c r="X31" s="234">
        <v>16.30739756537762</v>
      </c>
      <c r="Y31" s="306" t="s">
        <v>1826</v>
      </c>
    </row>
    <row r="32" spans="1:25" ht="38.25">
      <c r="A32" s="281"/>
      <c r="B32" s="224" t="s">
        <v>311</v>
      </c>
      <c r="C32" s="239" t="s">
        <v>312</v>
      </c>
      <c r="D32" s="239"/>
      <c r="E32" s="227" t="s">
        <v>19</v>
      </c>
      <c r="F32" s="228">
        <v>3</v>
      </c>
      <c r="G32" s="300">
        <v>5.0612210675104585E-7</v>
      </c>
      <c r="H32" s="301">
        <v>0</v>
      </c>
      <c r="I32" s="302">
        <v>0</v>
      </c>
      <c r="J32" s="303">
        <v>11.42728940442348</v>
      </c>
      <c r="K32" s="302">
        <v>0</v>
      </c>
      <c r="L32" s="304">
        <v>0</v>
      </c>
      <c r="M32" s="305">
        <v>0</v>
      </c>
      <c r="N32" s="302">
        <v>0</v>
      </c>
      <c r="O32" s="234">
        <v>11.427289910545586</v>
      </c>
      <c r="P32" s="300">
        <v>0</v>
      </c>
      <c r="Q32" s="301">
        <v>0</v>
      </c>
      <c r="R32" s="302">
        <v>0</v>
      </c>
      <c r="S32" s="303">
        <v>30.082839307982955</v>
      </c>
      <c r="T32" s="302">
        <v>0</v>
      </c>
      <c r="U32" s="304">
        <v>0</v>
      </c>
      <c r="V32" s="305">
        <v>0</v>
      </c>
      <c r="W32" s="302">
        <v>0</v>
      </c>
      <c r="X32" s="234">
        <v>30.082839307982955</v>
      </c>
      <c r="Y32" s="306" t="s">
        <v>1821</v>
      </c>
    </row>
    <row r="33" spans="1:27" ht="25.5">
      <c r="A33" s="281"/>
      <c r="B33" s="224" t="s">
        <v>313</v>
      </c>
      <c r="C33" s="239" t="s">
        <v>213</v>
      </c>
      <c r="D33" s="239"/>
      <c r="E33" s="227" t="s">
        <v>19</v>
      </c>
      <c r="F33" s="228">
        <v>3</v>
      </c>
      <c r="G33" s="300">
        <v>0</v>
      </c>
      <c r="H33" s="301">
        <v>0</v>
      </c>
      <c r="I33" s="302">
        <v>0</v>
      </c>
      <c r="J33" s="303">
        <v>0.69105861339975461</v>
      </c>
      <c r="K33" s="302">
        <v>0</v>
      </c>
      <c r="L33" s="304">
        <v>0</v>
      </c>
      <c r="M33" s="305">
        <v>0</v>
      </c>
      <c r="N33" s="302">
        <v>0</v>
      </c>
      <c r="O33" s="234">
        <v>0.69105861339975461</v>
      </c>
      <c r="P33" s="300">
        <v>0</v>
      </c>
      <c r="Q33" s="301">
        <v>0</v>
      </c>
      <c r="R33" s="302">
        <v>0</v>
      </c>
      <c r="S33" s="303">
        <v>1.1728561338750423</v>
      </c>
      <c r="T33" s="302">
        <v>0</v>
      </c>
      <c r="U33" s="304">
        <v>0</v>
      </c>
      <c r="V33" s="305">
        <v>0</v>
      </c>
      <c r="W33" s="302">
        <v>0</v>
      </c>
      <c r="X33" s="234">
        <v>1.1728561338750423</v>
      </c>
      <c r="Y33" s="306" t="s">
        <v>1826</v>
      </c>
    </row>
    <row r="34" spans="1:27" ht="25.5">
      <c r="A34" s="281"/>
      <c r="B34" s="224" t="s">
        <v>314</v>
      </c>
      <c r="C34" s="239" t="s">
        <v>215</v>
      </c>
      <c r="D34" s="239"/>
      <c r="E34" s="227" t="s">
        <v>19</v>
      </c>
      <c r="F34" s="228">
        <v>3</v>
      </c>
      <c r="G34" s="300">
        <v>2.9405622374090608</v>
      </c>
      <c r="H34" s="301">
        <v>0</v>
      </c>
      <c r="I34" s="302">
        <v>0</v>
      </c>
      <c r="J34" s="303">
        <v>4.6201541717844616</v>
      </c>
      <c r="K34" s="302">
        <v>0</v>
      </c>
      <c r="L34" s="304">
        <v>-2.3512189192733181E-7</v>
      </c>
      <c r="M34" s="305">
        <v>0</v>
      </c>
      <c r="N34" s="302">
        <v>0</v>
      </c>
      <c r="O34" s="234">
        <v>7.5607161740716311</v>
      </c>
      <c r="P34" s="300">
        <v>2.8928198579798057</v>
      </c>
      <c r="Q34" s="301">
        <v>0</v>
      </c>
      <c r="R34" s="302">
        <v>0</v>
      </c>
      <c r="S34" s="303">
        <v>4.6893350309855037</v>
      </c>
      <c r="T34" s="302">
        <v>0</v>
      </c>
      <c r="U34" s="304">
        <v>0</v>
      </c>
      <c r="V34" s="305">
        <v>0</v>
      </c>
      <c r="W34" s="302">
        <v>0</v>
      </c>
      <c r="X34" s="234">
        <v>7.5821548889653094</v>
      </c>
      <c r="Y34" s="306" t="s">
        <v>1826</v>
      </c>
    </row>
    <row r="35" spans="1:27" ht="38.25">
      <c r="A35" s="281"/>
      <c r="B35" s="224" t="s">
        <v>315</v>
      </c>
      <c r="C35" s="239" t="s">
        <v>316</v>
      </c>
      <c r="D35" s="239"/>
      <c r="E35" s="227" t="s">
        <v>19</v>
      </c>
      <c r="F35" s="228">
        <v>3</v>
      </c>
      <c r="G35" s="300">
        <v>33.753054594009122</v>
      </c>
      <c r="H35" s="301">
        <v>6.941926919086856</v>
      </c>
      <c r="I35" s="302">
        <v>0</v>
      </c>
      <c r="J35" s="303">
        <v>-3.2414677713110664E-6</v>
      </c>
      <c r="K35" s="302">
        <v>0</v>
      </c>
      <c r="L35" s="304">
        <v>0</v>
      </c>
      <c r="M35" s="305">
        <v>0</v>
      </c>
      <c r="N35" s="302">
        <v>0</v>
      </c>
      <c r="O35" s="234">
        <v>40.694978271628202</v>
      </c>
      <c r="P35" s="300">
        <v>109.76192356103084</v>
      </c>
      <c r="Q35" s="301">
        <v>-9.0281953238184595E-2</v>
      </c>
      <c r="R35" s="302">
        <v>0</v>
      </c>
      <c r="S35" s="303">
        <v>3.2318016287405659E-4</v>
      </c>
      <c r="T35" s="302">
        <v>0</v>
      </c>
      <c r="U35" s="304">
        <v>0</v>
      </c>
      <c r="V35" s="305">
        <v>0</v>
      </c>
      <c r="W35" s="302">
        <v>0</v>
      </c>
      <c r="X35" s="234">
        <v>109.67196478795553</v>
      </c>
      <c r="Y35" s="306" t="s">
        <v>1827</v>
      </c>
    </row>
    <row r="36" spans="1:27" ht="25.5">
      <c r="A36" s="281"/>
      <c r="B36" s="224" t="s">
        <v>317</v>
      </c>
      <c r="C36" s="238" t="s">
        <v>318</v>
      </c>
      <c r="D36" s="239"/>
      <c r="E36" s="227" t="s">
        <v>19</v>
      </c>
      <c r="F36" s="228">
        <v>3</v>
      </c>
      <c r="G36" s="300">
        <v>9.8142535655575376</v>
      </c>
      <c r="H36" s="301">
        <v>0</v>
      </c>
      <c r="I36" s="302">
        <v>0</v>
      </c>
      <c r="J36" s="303">
        <v>0</v>
      </c>
      <c r="K36" s="302">
        <v>0</v>
      </c>
      <c r="L36" s="304">
        <v>0</v>
      </c>
      <c r="M36" s="305">
        <v>0</v>
      </c>
      <c r="N36" s="302">
        <v>0</v>
      </c>
      <c r="O36" s="234">
        <v>9.8142535655575376</v>
      </c>
      <c r="P36" s="300">
        <v>9.8142535655575376</v>
      </c>
      <c r="Q36" s="301">
        <v>0</v>
      </c>
      <c r="R36" s="302">
        <v>0</v>
      </c>
      <c r="S36" s="303">
        <v>0</v>
      </c>
      <c r="T36" s="302">
        <v>0</v>
      </c>
      <c r="U36" s="304">
        <v>0</v>
      </c>
      <c r="V36" s="305">
        <v>0</v>
      </c>
      <c r="W36" s="302">
        <v>0</v>
      </c>
      <c r="X36" s="234">
        <v>9.8142535655575376</v>
      </c>
      <c r="Y36" s="307" t="s">
        <v>1826</v>
      </c>
      <c r="AA36" s="176"/>
    </row>
    <row r="37" spans="1:27" ht="15.75">
      <c r="A37" s="281"/>
      <c r="B37" s="224" t="s">
        <v>319</v>
      </c>
      <c r="C37" s="308" t="s">
        <v>2009</v>
      </c>
      <c r="D37" s="239"/>
      <c r="E37" s="227" t="s">
        <v>19</v>
      </c>
      <c r="F37" s="228">
        <v>3</v>
      </c>
      <c r="G37" s="300">
        <v>0</v>
      </c>
      <c r="H37" s="301">
        <v>0</v>
      </c>
      <c r="I37" s="302">
        <v>0</v>
      </c>
      <c r="J37" s="303">
        <v>0</v>
      </c>
      <c r="K37" s="302">
        <v>0</v>
      </c>
      <c r="L37" s="304">
        <v>0</v>
      </c>
      <c r="M37" s="305">
        <v>0</v>
      </c>
      <c r="N37" s="302">
        <v>0</v>
      </c>
      <c r="O37" s="234">
        <v>0</v>
      </c>
      <c r="P37" s="300">
        <v>0</v>
      </c>
      <c r="Q37" s="301">
        <v>0</v>
      </c>
      <c r="R37" s="302">
        <v>0</v>
      </c>
      <c r="S37" s="303">
        <v>0</v>
      </c>
      <c r="T37" s="302">
        <v>0</v>
      </c>
      <c r="U37" s="304">
        <v>0</v>
      </c>
      <c r="V37" s="305">
        <v>0</v>
      </c>
      <c r="W37" s="302">
        <v>0</v>
      </c>
      <c r="X37" s="234">
        <v>0</v>
      </c>
      <c r="Y37" s="307" t="s">
        <v>1817</v>
      </c>
    </row>
    <row r="38" spans="1:27" ht="38.25">
      <c r="A38" s="281"/>
      <c r="B38" s="224" t="s">
        <v>320</v>
      </c>
      <c r="C38" s="308" t="s">
        <v>2010</v>
      </c>
      <c r="D38" s="239"/>
      <c r="E38" s="227" t="s">
        <v>19</v>
      </c>
      <c r="F38" s="228">
        <v>3</v>
      </c>
      <c r="G38" s="300">
        <v>1.2911278233445049E-6</v>
      </c>
      <c r="H38" s="301">
        <v>0</v>
      </c>
      <c r="I38" s="302">
        <v>0</v>
      </c>
      <c r="J38" s="303">
        <v>-4.3738459929501539E-2</v>
      </c>
      <c r="K38" s="302">
        <v>0</v>
      </c>
      <c r="L38" s="304">
        <v>-8.4761442039803128E-5</v>
      </c>
      <c r="M38" s="305">
        <v>0</v>
      </c>
      <c r="N38" s="302">
        <v>0</v>
      </c>
      <c r="O38" s="234">
        <v>-4.3821930243717999E-2</v>
      </c>
      <c r="P38" s="300">
        <v>0</v>
      </c>
      <c r="Q38" s="301">
        <v>0</v>
      </c>
      <c r="R38" s="302">
        <v>0</v>
      </c>
      <c r="S38" s="303">
        <v>0</v>
      </c>
      <c r="T38" s="302">
        <v>0</v>
      </c>
      <c r="U38" s="304">
        <v>0</v>
      </c>
      <c r="V38" s="305">
        <v>0</v>
      </c>
      <c r="W38" s="302">
        <v>0</v>
      </c>
      <c r="X38" s="234">
        <v>0</v>
      </c>
      <c r="Y38" s="307" t="s">
        <v>1822</v>
      </c>
    </row>
    <row r="39" spans="1:27" ht="25.5">
      <c r="A39" s="281"/>
      <c r="B39" s="224" t="s">
        <v>321</v>
      </c>
      <c r="C39" s="308" t="s">
        <v>2011</v>
      </c>
      <c r="D39" s="239"/>
      <c r="E39" s="227" t="s">
        <v>19</v>
      </c>
      <c r="F39" s="228">
        <v>3</v>
      </c>
      <c r="G39" s="300">
        <v>3.8397413063592754</v>
      </c>
      <c r="H39" s="301">
        <v>0</v>
      </c>
      <c r="I39" s="302">
        <v>0</v>
      </c>
      <c r="J39" s="303">
        <v>0</v>
      </c>
      <c r="K39" s="302">
        <v>0</v>
      </c>
      <c r="L39" s="304">
        <v>0</v>
      </c>
      <c r="M39" s="305">
        <v>0</v>
      </c>
      <c r="N39" s="302">
        <v>0</v>
      </c>
      <c r="O39" s="234">
        <v>3.8397413063592754</v>
      </c>
      <c r="P39" s="300">
        <v>0</v>
      </c>
      <c r="Q39" s="301">
        <v>0</v>
      </c>
      <c r="R39" s="302">
        <v>0</v>
      </c>
      <c r="S39" s="303">
        <v>0</v>
      </c>
      <c r="T39" s="302">
        <v>0</v>
      </c>
      <c r="U39" s="304">
        <v>0</v>
      </c>
      <c r="V39" s="305">
        <v>0</v>
      </c>
      <c r="W39" s="302">
        <v>0</v>
      </c>
      <c r="X39" s="234">
        <v>0</v>
      </c>
      <c r="Y39" s="307" t="s">
        <v>1828</v>
      </c>
    </row>
    <row r="40" spans="1:27" ht="25.5">
      <c r="A40" s="281"/>
      <c r="B40" s="224" t="s">
        <v>322</v>
      </c>
      <c r="C40" s="308" t="s">
        <v>2012</v>
      </c>
      <c r="D40" s="239"/>
      <c r="E40" s="227" t="s">
        <v>19</v>
      </c>
      <c r="F40" s="228">
        <v>3</v>
      </c>
      <c r="G40" s="300">
        <v>0.86149884271306876</v>
      </c>
      <c r="H40" s="301">
        <v>0</v>
      </c>
      <c r="I40" s="302">
        <v>0</v>
      </c>
      <c r="J40" s="303">
        <v>0.58440467926276241</v>
      </c>
      <c r="K40" s="302">
        <v>0</v>
      </c>
      <c r="L40" s="304">
        <v>0</v>
      </c>
      <c r="M40" s="305">
        <v>0</v>
      </c>
      <c r="N40" s="302">
        <v>0</v>
      </c>
      <c r="O40" s="234">
        <v>1.4459035219758312</v>
      </c>
      <c r="P40" s="300">
        <v>0.89306119494068514</v>
      </c>
      <c r="Q40" s="301">
        <v>0</v>
      </c>
      <c r="R40" s="302">
        <v>0</v>
      </c>
      <c r="S40" s="303">
        <v>0.62513511503091423</v>
      </c>
      <c r="T40" s="302">
        <v>0</v>
      </c>
      <c r="U40" s="304">
        <v>0</v>
      </c>
      <c r="V40" s="305">
        <v>0</v>
      </c>
      <c r="W40" s="302">
        <v>0</v>
      </c>
      <c r="X40" s="234">
        <v>1.5181963099715994</v>
      </c>
      <c r="Y40" s="307" t="s">
        <v>1820</v>
      </c>
    </row>
    <row r="41" spans="1:27" ht="39" thickBot="1">
      <c r="A41" s="281"/>
      <c r="B41" s="224" t="s">
        <v>323</v>
      </c>
      <c r="C41" s="308" t="s">
        <v>2013</v>
      </c>
      <c r="D41" s="239"/>
      <c r="E41" s="227" t="s">
        <v>19</v>
      </c>
      <c r="F41" s="228">
        <v>3</v>
      </c>
      <c r="G41" s="300">
        <v>-1.0253376418902559E-3</v>
      </c>
      <c r="H41" s="301">
        <v>-2.6277874465497188E-4</v>
      </c>
      <c r="I41" s="302">
        <v>-1.2832960915768119E-4</v>
      </c>
      <c r="J41" s="303">
        <v>-1.4673330034716263E-3</v>
      </c>
      <c r="K41" s="302">
        <v>-1.1754458551210611E-5</v>
      </c>
      <c r="L41" s="304">
        <v>-6.3468240184267558E-5</v>
      </c>
      <c r="M41" s="305">
        <v>-7.405906656790535E-4</v>
      </c>
      <c r="N41" s="302">
        <v>-6.7743677488258736E-5</v>
      </c>
      <c r="O41" s="234">
        <v>-3.767336041077326E-3</v>
      </c>
      <c r="P41" s="300">
        <v>-1.0084676978901197E-3</v>
      </c>
      <c r="Q41" s="301">
        <v>1.6976124410036697E-4</v>
      </c>
      <c r="R41" s="302">
        <v>-1.2832960915768119E-4</v>
      </c>
      <c r="S41" s="303">
        <v>-1.4892152196182944E-3</v>
      </c>
      <c r="T41" s="302">
        <v>-1.1754458551210611E-5</v>
      </c>
      <c r="U41" s="304">
        <v>-5.9944213610770884E-5</v>
      </c>
      <c r="V41" s="305">
        <v>-7.1520570578128954E-4</v>
      </c>
      <c r="W41" s="302">
        <v>-6.7450584494892603E-5</v>
      </c>
      <c r="X41" s="234">
        <v>-3.310606245003892E-3</v>
      </c>
      <c r="Y41" s="307" t="s">
        <v>1829</v>
      </c>
    </row>
    <row r="42" spans="1:27" ht="23.25" customHeight="1" thickBot="1">
      <c r="A42" s="281"/>
      <c r="B42" s="251" t="s">
        <v>324</v>
      </c>
      <c r="C42" s="252" t="s">
        <v>232</v>
      </c>
      <c r="D42" s="248"/>
      <c r="E42" s="248" t="s">
        <v>19</v>
      </c>
      <c r="F42" s="249">
        <v>3</v>
      </c>
      <c r="G42" s="311">
        <v>76.02957686909204</v>
      </c>
      <c r="H42" s="312">
        <v>6.7512514777557273</v>
      </c>
      <c r="I42" s="313">
        <v>-1.2832960915768119E-4</v>
      </c>
      <c r="J42" s="314">
        <v>72.09934174182122</v>
      </c>
      <c r="K42" s="313">
        <v>-1.1754458551210611E-5</v>
      </c>
      <c r="L42" s="315">
        <v>-2.3332421361077087E-4</v>
      </c>
      <c r="M42" s="316">
        <v>2.4465100151565236</v>
      </c>
      <c r="N42" s="313">
        <v>-8.1870584494892103E-5</v>
      </c>
      <c r="O42" s="317">
        <v>157.32622482495972</v>
      </c>
      <c r="P42" s="314">
        <v>144.51429283619061</v>
      </c>
      <c r="Q42" s="312">
        <v>-9.0112191994084226E-2</v>
      </c>
      <c r="R42" s="313">
        <v>-1.2832960915768119E-4</v>
      </c>
      <c r="S42" s="314">
        <v>131.94001033164668</v>
      </c>
      <c r="T42" s="313">
        <v>-1.1754458551210611E-5</v>
      </c>
      <c r="U42" s="315">
        <v>-5.9944213610770884E-5</v>
      </c>
      <c r="V42" s="316">
        <v>0.89252933474665908</v>
      </c>
      <c r="W42" s="313">
        <v>-6.7450584494892603E-5</v>
      </c>
      <c r="X42" s="317">
        <v>277.25645283172406</v>
      </c>
      <c r="Y42" s="310"/>
    </row>
    <row r="43" spans="1:27" ht="15.75">
      <c r="A43" s="281"/>
      <c r="B43" s="281"/>
      <c r="C43" s="281"/>
      <c r="D43" s="281"/>
      <c r="E43" s="281"/>
      <c r="F43" s="281"/>
      <c r="G43" s="207">
        <f>IF('4K'!G40=0,(IF(G42='4K'!G24+'4K'!G25+'4K'!G26,0,1)),0)</f>
        <v>0</v>
      </c>
      <c r="H43" s="207">
        <f>IF('4K'!H40=0,(IF(H42='4K'!H24+'4K'!H25+'4K'!H26,0,1)),0)</f>
        <v>0</v>
      </c>
      <c r="I43" s="207">
        <f>IF('4K'!I40=0,(IF(I42='4K'!I24+'4K'!I25+'4K'!I26,0,1)),0)</f>
        <v>0</v>
      </c>
      <c r="J43" s="207">
        <f>IF('4K'!J40=0,(IF(J42='4K'!J24+'4K'!J25+'4K'!J26,0,1)),0)</f>
        <v>0</v>
      </c>
      <c r="K43" s="207">
        <f>IF('4K'!K40=0,(IF(K42='4K'!K24+'4K'!K25+'4K'!K26,0,1)),0)</f>
        <v>0</v>
      </c>
      <c r="L43" s="207">
        <f>IF('4K'!L40=0,(IF(L42='4K'!L24+'4K'!L25+'4K'!L26,0,1)),0)</f>
        <v>0</v>
      </c>
      <c r="M43" s="207">
        <f>IF('4K'!M40=0,(IF(M42='4K'!M24+'4K'!M25+'4K'!M26,0,1)),0)</f>
        <v>0</v>
      </c>
      <c r="N43" s="207">
        <f>IF('4K'!N40=0,(IF(N42='4K'!N24+'4K'!N25+'4K'!N26,0,1)),0)</f>
        <v>0</v>
      </c>
      <c r="O43" s="318">
        <f>SUM(G43:N43)</f>
        <v>0</v>
      </c>
    </row>
    <row r="44" spans="1:27" ht="15.75">
      <c r="A44" s="281"/>
      <c r="B44" s="319" t="s">
        <v>79</v>
      </c>
      <c r="C44" s="69"/>
      <c r="D44" s="69"/>
      <c r="E44" s="281"/>
      <c r="F44" s="281"/>
      <c r="G44" s="281"/>
      <c r="H44" s="281"/>
      <c r="I44" s="281"/>
      <c r="J44" s="281"/>
      <c r="K44" s="281"/>
      <c r="L44" s="281"/>
      <c r="M44" s="281"/>
      <c r="N44" s="281"/>
      <c r="O44" s="281"/>
    </row>
    <row r="45" spans="1:27" ht="15.75">
      <c r="A45" s="281"/>
      <c r="B45" s="203"/>
      <c r="C45" s="261"/>
      <c r="D45" s="261"/>
      <c r="E45" s="281"/>
      <c r="F45" s="281"/>
      <c r="G45" s="281"/>
      <c r="H45" s="281"/>
      <c r="I45" s="281"/>
      <c r="J45" s="281"/>
      <c r="K45" s="281"/>
      <c r="L45" s="281"/>
      <c r="M45" s="281"/>
      <c r="N45" s="281"/>
      <c r="O45" s="281"/>
    </row>
    <row r="46" spans="1:27" ht="15.75">
      <c r="A46" s="281"/>
      <c r="B46" s="130"/>
      <c r="C46" s="131" t="s">
        <v>80</v>
      </c>
      <c r="D46" s="131"/>
      <c r="E46" s="281"/>
      <c r="F46" s="281"/>
      <c r="G46" s="281"/>
      <c r="H46" s="281"/>
      <c r="I46" s="281"/>
      <c r="J46" s="281"/>
      <c r="K46" s="281"/>
      <c r="L46" s="281"/>
      <c r="M46" s="281"/>
      <c r="N46" s="281"/>
      <c r="O46" s="281"/>
    </row>
    <row r="47" spans="1:27" ht="15.75">
      <c r="A47" s="281"/>
      <c r="B47" s="128"/>
      <c r="C47" s="129"/>
      <c r="D47" s="129"/>
      <c r="E47" s="281"/>
      <c r="F47" s="281"/>
      <c r="G47" s="281"/>
      <c r="H47" s="281"/>
      <c r="I47" s="281"/>
      <c r="J47" s="281"/>
      <c r="K47" s="281"/>
      <c r="L47" s="281"/>
      <c r="M47" s="281"/>
      <c r="N47" s="281"/>
      <c r="O47" s="281"/>
    </row>
    <row r="48" spans="1:27" ht="15.75">
      <c r="A48" s="281"/>
      <c r="B48" s="132"/>
      <c r="C48" s="131" t="s">
        <v>158</v>
      </c>
      <c r="D48" s="131"/>
      <c r="E48" s="281"/>
      <c r="F48" s="281"/>
      <c r="G48" s="281"/>
      <c r="H48" s="281"/>
      <c r="I48" s="281"/>
      <c r="J48" s="281"/>
      <c r="K48" s="281"/>
      <c r="L48" s="281"/>
      <c r="M48" s="281"/>
      <c r="N48" s="281"/>
      <c r="O48" s="281"/>
    </row>
    <row r="49" spans="1:15" ht="15.75">
      <c r="A49" s="281"/>
      <c r="B49" s="281"/>
      <c r="C49" s="281"/>
      <c r="D49" s="281"/>
      <c r="E49" s="281"/>
      <c r="F49" s="281"/>
      <c r="G49" s="281"/>
      <c r="H49" s="281"/>
      <c r="I49" s="281"/>
      <c r="J49" s="281"/>
      <c r="K49" s="281"/>
      <c r="L49" s="281"/>
      <c r="M49" s="281"/>
      <c r="N49" s="281"/>
      <c r="O49" s="281"/>
    </row>
    <row r="50" spans="1:15" ht="16.5" thickBot="1">
      <c r="A50" s="281"/>
      <c r="B50" s="281"/>
      <c r="C50" s="281"/>
      <c r="D50" s="281"/>
      <c r="E50" s="281"/>
      <c r="F50" s="281"/>
      <c r="G50" s="281"/>
      <c r="H50" s="281"/>
      <c r="I50" s="281"/>
      <c r="J50" s="281"/>
      <c r="K50" s="281"/>
      <c r="L50" s="281"/>
      <c r="M50" s="281"/>
      <c r="N50" s="281"/>
      <c r="O50" s="281"/>
    </row>
    <row r="51" spans="1:15" ht="16.5" thickBot="1">
      <c r="A51" s="281"/>
      <c r="B51" s="135" t="str">
        <f>'4L'!B40</f>
        <v>Please refer to RAG 4.08 - Guideline for the table definitions in the annual performance report for the reporting year 2019-20</v>
      </c>
      <c r="C51" s="265"/>
      <c r="D51" s="265"/>
      <c r="E51" s="265"/>
      <c r="F51" s="265"/>
      <c r="G51" s="265"/>
      <c r="H51" s="265"/>
      <c r="I51" s="265"/>
      <c r="J51" s="265"/>
      <c r="K51" s="265"/>
      <c r="L51" s="265"/>
      <c r="M51" s="265"/>
      <c r="N51" s="265"/>
      <c r="O51" s="266"/>
    </row>
    <row r="52" spans="1:15" ht="15.75">
      <c r="A52" s="281"/>
      <c r="B52" s="281"/>
      <c r="C52" s="281"/>
      <c r="D52" s="281"/>
      <c r="E52" s="281"/>
      <c r="F52" s="281"/>
      <c r="G52" s="281"/>
      <c r="H52" s="281"/>
      <c r="I52" s="281"/>
      <c r="J52" s="281"/>
      <c r="K52" s="281"/>
      <c r="L52" s="281"/>
      <c r="M52" s="281"/>
      <c r="N52" s="281"/>
      <c r="O52" s="281"/>
    </row>
    <row r="53" spans="1:15" ht="16.5" hidden="1" thickBot="1">
      <c r="A53" s="320"/>
      <c r="B53" s="978" t="str">
        <f ca="1" xml:space="preserve"> RIGHT(CELL("filename", $A$1), LEN(CELL("filename", $A$1)) - SEARCH("]", CELL("filename", $A$1)))&amp;" - Line definitions"</f>
        <v>4M - Line definitions</v>
      </c>
      <c r="C53" s="979"/>
      <c r="D53" s="979"/>
      <c r="E53" s="979"/>
      <c r="F53" s="979"/>
      <c r="G53" s="979"/>
      <c r="H53" s="979"/>
      <c r="I53" s="979"/>
      <c r="J53" s="979"/>
      <c r="K53" s="979"/>
      <c r="L53" s="979"/>
      <c r="M53" s="979"/>
      <c r="N53" s="979"/>
      <c r="O53" s="980"/>
    </row>
    <row r="54" spans="1:15" ht="15.75" hidden="1">
      <c r="A54" s="320"/>
      <c r="B54" s="321"/>
      <c r="C54" s="321"/>
      <c r="D54" s="321"/>
      <c r="E54" s="321"/>
      <c r="F54" s="322"/>
      <c r="G54" s="322"/>
      <c r="H54" s="322"/>
      <c r="I54" s="322"/>
      <c r="J54" s="322"/>
      <c r="K54" s="322"/>
      <c r="L54" s="322"/>
      <c r="M54" s="322"/>
      <c r="N54" s="322"/>
      <c r="O54" s="322"/>
    </row>
    <row r="55" spans="1:15" ht="15.75" hidden="1">
      <c r="A55" s="320"/>
      <c r="B55" s="323" t="s">
        <v>83</v>
      </c>
      <c r="C55" s="981" t="s">
        <v>325</v>
      </c>
      <c r="D55" s="981"/>
      <c r="E55" s="982"/>
      <c r="F55" s="982"/>
      <c r="G55" s="982"/>
      <c r="H55" s="982"/>
      <c r="I55" s="982"/>
      <c r="J55" s="982"/>
      <c r="K55" s="982"/>
      <c r="L55" s="982"/>
      <c r="M55" s="982"/>
      <c r="N55" s="982"/>
      <c r="O55" s="983"/>
    </row>
    <row r="56" spans="1:15" ht="15.75" hidden="1">
      <c r="A56" s="320"/>
      <c r="B56" s="324">
        <v>1</v>
      </c>
      <c r="C56" s="984" t="s">
        <v>326</v>
      </c>
      <c r="D56" s="985"/>
      <c r="E56" s="985"/>
      <c r="F56" s="985"/>
      <c r="G56" s="985"/>
      <c r="H56" s="985"/>
      <c r="I56" s="985"/>
      <c r="J56" s="985"/>
      <c r="K56" s="985"/>
      <c r="L56" s="985"/>
      <c r="M56" s="985"/>
      <c r="N56" s="985"/>
      <c r="O56" s="986"/>
    </row>
    <row r="57" spans="1:15" ht="15.75" hidden="1">
      <c r="A57" s="320"/>
      <c r="B57" s="325">
        <f>+B56+1</f>
        <v>2</v>
      </c>
      <c r="C57" s="987" t="s">
        <v>327</v>
      </c>
      <c r="D57" s="988"/>
      <c r="E57" s="988"/>
      <c r="F57" s="988"/>
      <c r="G57" s="988"/>
      <c r="H57" s="988"/>
      <c r="I57" s="988"/>
      <c r="J57" s="988"/>
      <c r="K57" s="988"/>
      <c r="L57" s="988"/>
      <c r="M57" s="988"/>
      <c r="N57" s="988"/>
      <c r="O57" s="989"/>
    </row>
    <row r="58" spans="1:15" ht="15.75" hidden="1">
      <c r="A58" s="320"/>
      <c r="B58" s="325">
        <f t="shared" ref="B58:B83" si="0">+B57+1</f>
        <v>3</v>
      </c>
      <c r="C58" s="987" t="s">
        <v>328</v>
      </c>
      <c r="D58" s="988"/>
      <c r="E58" s="988"/>
      <c r="F58" s="988"/>
      <c r="G58" s="988"/>
      <c r="H58" s="988"/>
      <c r="I58" s="988"/>
      <c r="J58" s="988"/>
      <c r="K58" s="988"/>
      <c r="L58" s="988"/>
      <c r="M58" s="988"/>
      <c r="N58" s="988"/>
      <c r="O58" s="989"/>
    </row>
    <row r="59" spans="1:15" ht="31.5" hidden="1" customHeight="1">
      <c r="A59" s="320"/>
      <c r="B59" s="325">
        <f t="shared" si="0"/>
        <v>4</v>
      </c>
      <c r="C59" s="987" t="s">
        <v>329</v>
      </c>
      <c r="D59" s="988"/>
      <c r="E59" s="988"/>
      <c r="F59" s="988"/>
      <c r="G59" s="988"/>
      <c r="H59" s="988"/>
      <c r="I59" s="988"/>
      <c r="J59" s="988"/>
      <c r="K59" s="988"/>
      <c r="L59" s="988"/>
      <c r="M59" s="988"/>
      <c r="N59" s="988"/>
      <c r="O59" s="989"/>
    </row>
    <row r="60" spans="1:15" ht="15.75" hidden="1">
      <c r="A60" s="320"/>
      <c r="B60" s="325">
        <f t="shared" si="0"/>
        <v>5</v>
      </c>
      <c r="C60" s="996" t="s">
        <v>330</v>
      </c>
      <c r="D60" s="997"/>
      <c r="E60" s="997"/>
      <c r="F60" s="997"/>
      <c r="G60" s="997"/>
      <c r="H60" s="997"/>
      <c r="I60" s="997"/>
      <c r="J60" s="997"/>
      <c r="K60" s="997"/>
      <c r="L60" s="997"/>
      <c r="M60" s="997"/>
      <c r="N60" s="997"/>
      <c r="O60" s="998"/>
    </row>
    <row r="61" spans="1:15" ht="44.25" hidden="1" customHeight="1">
      <c r="A61" s="320"/>
      <c r="B61" s="325">
        <f t="shared" si="0"/>
        <v>6</v>
      </c>
      <c r="C61" s="987" t="s">
        <v>331</v>
      </c>
      <c r="D61" s="988"/>
      <c r="E61" s="988"/>
      <c r="F61" s="988"/>
      <c r="G61" s="988"/>
      <c r="H61" s="988"/>
      <c r="I61" s="988"/>
      <c r="J61" s="988"/>
      <c r="K61" s="988"/>
      <c r="L61" s="988"/>
      <c r="M61" s="988"/>
      <c r="N61" s="988"/>
      <c r="O61" s="989"/>
    </row>
    <row r="62" spans="1:15" ht="15.75" hidden="1">
      <c r="A62" s="320"/>
      <c r="B62" s="325">
        <f t="shared" si="0"/>
        <v>7</v>
      </c>
      <c r="C62" s="987" t="s">
        <v>332</v>
      </c>
      <c r="D62" s="988"/>
      <c r="E62" s="988"/>
      <c r="F62" s="988"/>
      <c r="G62" s="988"/>
      <c r="H62" s="988"/>
      <c r="I62" s="988"/>
      <c r="J62" s="988"/>
      <c r="K62" s="988"/>
      <c r="L62" s="988"/>
      <c r="M62" s="988"/>
      <c r="N62" s="988"/>
      <c r="O62" s="989"/>
    </row>
    <row r="63" spans="1:15" ht="15.75" hidden="1">
      <c r="A63" s="320"/>
      <c r="B63" s="325">
        <f t="shared" si="0"/>
        <v>8</v>
      </c>
      <c r="C63" s="987" t="s">
        <v>333</v>
      </c>
      <c r="D63" s="988"/>
      <c r="E63" s="988"/>
      <c r="F63" s="988"/>
      <c r="G63" s="988"/>
      <c r="H63" s="988"/>
      <c r="I63" s="988"/>
      <c r="J63" s="988"/>
      <c r="K63" s="988"/>
      <c r="L63" s="988"/>
      <c r="M63" s="988"/>
      <c r="N63" s="988"/>
      <c r="O63" s="989"/>
    </row>
    <row r="64" spans="1:15" ht="15.75" hidden="1">
      <c r="A64" s="320"/>
      <c r="B64" s="325">
        <f t="shared" si="0"/>
        <v>9</v>
      </c>
      <c r="C64" s="996" t="s">
        <v>334</v>
      </c>
      <c r="D64" s="997"/>
      <c r="E64" s="997"/>
      <c r="F64" s="997"/>
      <c r="G64" s="997"/>
      <c r="H64" s="997"/>
      <c r="I64" s="997"/>
      <c r="J64" s="997"/>
      <c r="K64" s="997"/>
      <c r="L64" s="997"/>
      <c r="M64" s="997"/>
      <c r="N64" s="997"/>
      <c r="O64" s="998"/>
    </row>
    <row r="65" spans="1:16" ht="15.75" hidden="1">
      <c r="A65" s="320"/>
      <c r="B65" s="325">
        <f t="shared" si="0"/>
        <v>10</v>
      </c>
      <c r="C65" s="996" t="s">
        <v>335</v>
      </c>
      <c r="D65" s="997"/>
      <c r="E65" s="997"/>
      <c r="F65" s="997"/>
      <c r="G65" s="997"/>
      <c r="H65" s="997"/>
      <c r="I65" s="997"/>
      <c r="J65" s="997"/>
      <c r="K65" s="997"/>
      <c r="L65" s="997"/>
      <c r="M65" s="997"/>
      <c r="N65" s="997"/>
      <c r="O65" s="998"/>
    </row>
    <row r="66" spans="1:16" ht="29.25" hidden="1" customHeight="1">
      <c r="A66" s="320"/>
      <c r="B66" s="325">
        <f t="shared" si="0"/>
        <v>11</v>
      </c>
      <c r="C66" s="987" t="s">
        <v>336</v>
      </c>
      <c r="D66" s="988"/>
      <c r="E66" s="988"/>
      <c r="F66" s="988"/>
      <c r="G66" s="988"/>
      <c r="H66" s="988"/>
      <c r="I66" s="988"/>
      <c r="J66" s="988"/>
      <c r="K66" s="988"/>
      <c r="L66" s="988"/>
      <c r="M66" s="988"/>
      <c r="N66" s="988"/>
      <c r="O66" s="989"/>
    </row>
    <row r="67" spans="1:16" ht="34.5" hidden="1" customHeight="1">
      <c r="A67" s="320"/>
      <c r="B67" s="325">
        <f t="shared" si="0"/>
        <v>12</v>
      </c>
      <c r="C67" s="987" t="s">
        <v>337</v>
      </c>
      <c r="D67" s="988"/>
      <c r="E67" s="988"/>
      <c r="F67" s="988"/>
      <c r="G67" s="988"/>
      <c r="H67" s="988"/>
      <c r="I67" s="988"/>
      <c r="J67" s="988"/>
      <c r="K67" s="988"/>
      <c r="L67" s="988"/>
      <c r="M67" s="988"/>
      <c r="N67" s="988"/>
      <c r="O67" s="989"/>
    </row>
    <row r="68" spans="1:16" ht="34.5" hidden="1" customHeight="1">
      <c r="A68" s="320"/>
      <c r="B68" s="325">
        <f t="shared" si="0"/>
        <v>13</v>
      </c>
      <c r="C68" s="996" t="s">
        <v>338</v>
      </c>
      <c r="D68" s="997"/>
      <c r="E68" s="997"/>
      <c r="F68" s="997"/>
      <c r="G68" s="997"/>
      <c r="H68" s="997"/>
      <c r="I68" s="997"/>
      <c r="J68" s="997"/>
      <c r="K68" s="997"/>
      <c r="L68" s="997"/>
      <c r="M68" s="997"/>
      <c r="N68" s="997"/>
      <c r="O68" s="998"/>
    </row>
    <row r="69" spans="1:16" ht="48" hidden="1" customHeight="1">
      <c r="A69" s="320"/>
      <c r="B69" s="325">
        <f t="shared" si="0"/>
        <v>14</v>
      </c>
      <c r="C69" s="987" t="s">
        <v>339</v>
      </c>
      <c r="D69" s="988"/>
      <c r="E69" s="988"/>
      <c r="F69" s="988"/>
      <c r="G69" s="988"/>
      <c r="H69" s="988"/>
      <c r="I69" s="988"/>
      <c r="J69" s="988"/>
      <c r="K69" s="988"/>
      <c r="L69" s="988"/>
      <c r="M69" s="988"/>
      <c r="N69" s="988"/>
      <c r="O69" s="989"/>
      <c r="P69" s="326" t="s">
        <v>340</v>
      </c>
    </row>
    <row r="70" spans="1:16" ht="60.75" hidden="1">
      <c r="A70" s="320"/>
      <c r="B70" s="325">
        <f t="shared" si="0"/>
        <v>15</v>
      </c>
      <c r="C70" s="987" t="s">
        <v>341</v>
      </c>
      <c r="D70" s="988"/>
      <c r="E70" s="988"/>
      <c r="F70" s="988"/>
      <c r="G70" s="988"/>
      <c r="H70" s="988"/>
      <c r="I70" s="988"/>
      <c r="J70" s="988"/>
      <c r="K70" s="988"/>
      <c r="L70" s="988"/>
      <c r="M70" s="988"/>
      <c r="N70" s="988"/>
      <c r="O70" s="989"/>
      <c r="P70" s="326" t="s">
        <v>342</v>
      </c>
    </row>
    <row r="71" spans="1:16" ht="15.75" hidden="1">
      <c r="A71" s="320"/>
      <c r="B71" s="325">
        <f t="shared" si="0"/>
        <v>16</v>
      </c>
      <c r="C71" s="987" t="s">
        <v>343</v>
      </c>
      <c r="D71" s="988"/>
      <c r="E71" s="988"/>
      <c r="F71" s="988"/>
      <c r="G71" s="988"/>
      <c r="H71" s="988"/>
      <c r="I71" s="988"/>
      <c r="J71" s="988"/>
      <c r="K71" s="988"/>
      <c r="L71" s="988"/>
      <c r="M71" s="988"/>
      <c r="N71" s="988"/>
      <c r="O71" s="989"/>
    </row>
    <row r="72" spans="1:16" ht="28.5" hidden="1" customHeight="1">
      <c r="A72" s="320"/>
      <c r="B72" s="325">
        <f t="shared" si="0"/>
        <v>17</v>
      </c>
      <c r="C72" s="987" t="s">
        <v>344</v>
      </c>
      <c r="D72" s="988"/>
      <c r="E72" s="988"/>
      <c r="F72" s="988"/>
      <c r="G72" s="988"/>
      <c r="H72" s="988"/>
      <c r="I72" s="988"/>
      <c r="J72" s="988"/>
      <c r="K72" s="988"/>
      <c r="L72" s="988"/>
      <c r="M72" s="988"/>
      <c r="N72" s="988"/>
      <c r="O72" s="989"/>
    </row>
    <row r="73" spans="1:16" ht="30" hidden="1" customHeight="1">
      <c r="A73" s="320"/>
      <c r="B73" s="325">
        <f t="shared" si="0"/>
        <v>18</v>
      </c>
      <c r="C73" s="987" t="s">
        <v>345</v>
      </c>
      <c r="D73" s="988"/>
      <c r="E73" s="988"/>
      <c r="F73" s="988"/>
      <c r="G73" s="988"/>
      <c r="H73" s="988"/>
      <c r="I73" s="988"/>
      <c r="J73" s="988"/>
      <c r="K73" s="988"/>
      <c r="L73" s="988"/>
      <c r="M73" s="988"/>
      <c r="N73" s="988"/>
      <c r="O73" s="989"/>
    </row>
    <row r="74" spans="1:16" ht="31.5" hidden="1" customHeight="1">
      <c r="A74" s="320"/>
      <c r="B74" s="325">
        <f t="shared" si="0"/>
        <v>19</v>
      </c>
      <c r="C74" s="987" t="s">
        <v>346</v>
      </c>
      <c r="D74" s="988"/>
      <c r="E74" s="988"/>
      <c r="F74" s="988"/>
      <c r="G74" s="988"/>
      <c r="H74" s="988"/>
      <c r="I74" s="988"/>
      <c r="J74" s="988"/>
      <c r="K74" s="988"/>
      <c r="L74" s="988"/>
      <c r="M74" s="988"/>
      <c r="N74" s="988"/>
      <c r="O74" s="989"/>
    </row>
    <row r="75" spans="1:16" ht="29.25" hidden="1" customHeight="1">
      <c r="A75" s="320"/>
      <c r="B75" s="325">
        <f t="shared" si="0"/>
        <v>20</v>
      </c>
      <c r="C75" s="987" t="s">
        <v>347</v>
      </c>
      <c r="D75" s="988"/>
      <c r="E75" s="988"/>
      <c r="F75" s="988"/>
      <c r="G75" s="988"/>
      <c r="H75" s="988"/>
      <c r="I75" s="988"/>
      <c r="J75" s="988"/>
      <c r="K75" s="988"/>
      <c r="L75" s="988"/>
      <c r="M75" s="988"/>
      <c r="N75" s="988"/>
      <c r="O75" s="989"/>
    </row>
    <row r="76" spans="1:16" ht="27" hidden="1" customHeight="1">
      <c r="A76" s="320"/>
      <c r="B76" s="325">
        <f t="shared" si="0"/>
        <v>21</v>
      </c>
      <c r="C76" s="987" t="s">
        <v>348</v>
      </c>
      <c r="D76" s="988"/>
      <c r="E76" s="988"/>
      <c r="F76" s="988"/>
      <c r="G76" s="988"/>
      <c r="H76" s="988"/>
      <c r="I76" s="988"/>
      <c r="J76" s="988"/>
      <c r="K76" s="988"/>
      <c r="L76" s="988"/>
      <c r="M76" s="988"/>
      <c r="N76" s="988"/>
      <c r="O76" s="989"/>
    </row>
    <row r="77" spans="1:16" ht="31.5" hidden="1" customHeight="1">
      <c r="A77" s="320"/>
      <c r="B77" s="325">
        <f t="shared" si="0"/>
        <v>22</v>
      </c>
      <c r="C77" s="987" t="s">
        <v>349</v>
      </c>
      <c r="D77" s="988"/>
      <c r="E77" s="988"/>
      <c r="F77" s="988"/>
      <c r="G77" s="988"/>
      <c r="H77" s="988"/>
      <c r="I77" s="988"/>
      <c r="J77" s="988"/>
      <c r="K77" s="988"/>
      <c r="L77" s="988"/>
      <c r="M77" s="988"/>
      <c r="N77" s="988"/>
      <c r="O77" s="989"/>
    </row>
    <row r="78" spans="1:16" ht="15.75" hidden="1">
      <c r="A78" s="320"/>
      <c r="B78" s="325">
        <f t="shared" si="0"/>
        <v>23</v>
      </c>
      <c r="C78" s="987" t="s">
        <v>350</v>
      </c>
      <c r="D78" s="988"/>
      <c r="E78" s="988"/>
      <c r="F78" s="988"/>
      <c r="G78" s="988"/>
      <c r="H78" s="988"/>
      <c r="I78" s="988"/>
      <c r="J78" s="988"/>
      <c r="K78" s="988"/>
      <c r="L78" s="988"/>
      <c r="M78" s="988"/>
      <c r="N78" s="988"/>
      <c r="O78" s="989"/>
    </row>
    <row r="79" spans="1:16" ht="48" hidden="1" customHeight="1">
      <c r="A79" s="320"/>
      <c r="B79" s="325">
        <f t="shared" si="0"/>
        <v>24</v>
      </c>
      <c r="C79" s="987" t="s">
        <v>351</v>
      </c>
      <c r="D79" s="988"/>
      <c r="E79" s="988"/>
      <c r="F79" s="988"/>
      <c r="G79" s="988"/>
      <c r="H79" s="988"/>
      <c r="I79" s="988"/>
      <c r="J79" s="988"/>
      <c r="K79" s="988"/>
      <c r="L79" s="988"/>
      <c r="M79" s="988"/>
      <c r="N79" s="988"/>
      <c r="O79" s="989"/>
      <c r="P79" s="326" t="s">
        <v>342</v>
      </c>
    </row>
    <row r="80" spans="1:16" ht="28.15" hidden="1" customHeight="1">
      <c r="A80" s="320"/>
      <c r="B80" s="325">
        <f t="shared" si="0"/>
        <v>25</v>
      </c>
      <c r="C80" s="987" t="s">
        <v>352</v>
      </c>
      <c r="D80" s="988"/>
      <c r="E80" s="988"/>
      <c r="F80" s="988"/>
      <c r="G80" s="988"/>
      <c r="H80" s="988"/>
      <c r="I80" s="988"/>
      <c r="J80" s="988"/>
      <c r="K80" s="988"/>
      <c r="L80" s="988"/>
      <c r="M80" s="988"/>
      <c r="N80" s="988"/>
      <c r="O80" s="989"/>
    </row>
    <row r="81" spans="1:15" ht="32.65" hidden="1" customHeight="1">
      <c r="A81" s="320"/>
      <c r="B81" s="325">
        <f t="shared" si="0"/>
        <v>26</v>
      </c>
      <c r="C81" s="987" t="s">
        <v>353</v>
      </c>
      <c r="D81" s="988"/>
      <c r="E81" s="988"/>
      <c r="F81" s="988"/>
      <c r="G81" s="988"/>
      <c r="H81" s="988"/>
      <c r="I81" s="988"/>
      <c r="J81" s="988"/>
      <c r="K81" s="988"/>
      <c r="L81" s="988"/>
      <c r="M81" s="988"/>
      <c r="N81" s="988"/>
      <c r="O81" s="989"/>
    </row>
    <row r="82" spans="1:15" ht="32.25" hidden="1" customHeight="1">
      <c r="A82" s="320"/>
      <c r="B82" s="325">
        <f t="shared" si="0"/>
        <v>27</v>
      </c>
      <c r="C82" s="987" t="s">
        <v>354</v>
      </c>
      <c r="D82" s="988"/>
      <c r="E82" s="988"/>
      <c r="F82" s="988"/>
      <c r="G82" s="988"/>
      <c r="H82" s="988"/>
      <c r="I82" s="988"/>
      <c r="J82" s="988"/>
      <c r="K82" s="988"/>
      <c r="L82" s="988"/>
      <c r="M82" s="988"/>
      <c r="N82" s="988"/>
      <c r="O82" s="989"/>
    </row>
    <row r="83" spans="1:15" ht="33.75" hidden="1" customHeight="1">
      <c r="A83" s="320"/>
      <c r="B83" s="325">
        <f t="shared" si="0"/>
        <v>28</v>
      </c>
      <c r="C83" s="987" t="s">
        <v>355</v>
      </c>
      <c r="D83" s="988"/>
      <c r="E83" s="988"/>
      <c r="F83" s="988"/>
      <c r="G83" s="988"/>
      <c r="H83" s="988"/>
      <c r="I83" s="988"/>
      <c r="J83" s="988"/>
      <c r="K83" s="988"/>
      <c r="L83" s="988"/>
      <c r="M83" s="988"/>
      <c r="N83" s="988"/>
      <c r="O83" s="989"/>
    </row>
    <row r="84" spans="1:15" ht="33.75" hidden="1" customHeight="1">
      <c r="A84" s="320"/>
      <c r="B84" s="325">
        <v>29</v>
      </c>
      <c r="C84" s="999" t="s">
        <v>356</v>
      </c>
      <c r="D84" s="1000"/>
      <c r="E84" s="1000"/>
      <c r="F84" s="1000"/>
      <c r="G84" s="1000"/>
      <c r="H84" s="1000"/>
      <c r="I84" s="1000"/>
      <c r="J84" s="1000"/>
      <c r="K84" s="1000"/>
      <c r="L84" s="1000"/>
      <c r="M84" s="1000"/>
      <c r="N84" s="1000"/>
      <c r="O84" s="1001"/>
    </row>
    <row r="85" spans="1:15" ht="33.75" hidden="1" customHeight="1">
      <c r="A85" s="320"/>
      <c r="B85" s="325" t="s">
        <v>357</v>
      </c>
      <c r="C85" s="987" t="s">
        <v>358</v>
      </c>
      <c r="D85" s="988"/>
      <c r="E85" s="988"/>
      <c r="F85" s="988"/>
      <c r="G85" s="988"/>
      <c r="H85" s="988"/>
      <c r="I85" s="988"/>
      <c r="J85" s="988"/>
      <c r="K85" s="988"/>
      <c r="L85" s="988"/>
      <c r="M85" s="988"/>
      <c r="N85" s="988"/>
      <c r="O85" s="989"/>
    </row>
    <row r="86" spans="1:15" ht="16.5" hidden="1" thickBot="1">
      <c r="A86" s="320"/>
      <c r="B86" s="327">
        <v>45</v>
      </c>
      <c r="C86" s="1002" t="s">
        <v>359</v>
      </c>
      <c r="D86" s="1003"/>
      <c r="E86" s="1003"/>
      <c r="F86" s="1003"/>
      <c r="G86" s="1003"/>
      <c r="H86" s="1003"/>
      <c r="I86" s="1003"/>
      <c r="J86" s="1003"/>
      <c r="K86" s="1003"/>
      <c r="L86" s="1003"/>
      <c r="M86" s="1003"/>
      <c r="N86" s="1003"/>
      <c r="O86" s="1004"/>
    </row>
    <row r="87" spans="1:15"/>
    <row r="88" spans="1:15"/>
    <row r="89" spans="1:15"/>
    <row r="90" spans="1:15"/>
    <row r="91" spans="1:15"/>
    <row r="92" spans="1:15"/>
    <row r="93" spans="1:15"/>
    <row r="94" spans="1:15"/>
    <row r="95" spans="1:15"/>
    <row r="96" spans="1:15"/>
  </sheetData>
  <mergeCells count="48">
    <mergeCell ref="C82:O82"/>
    <mergeCell ref="C83:O83"/>
    <mergeCell ref="C84:O84"/>
    <mergeCell ref="C85:O85"/>
    <mergeCell ref="C86:O86"/>
    <mergeCell ref="C81:O81"/>
    <mergeCell ref="C70:O70"/>
    <mergeCell ref="C71:O71"/>
    <mergeCell ref="C72:O72"/>
    <mergeCell ref="C73:O73"/>
    <mergeCell ref="C74:O74"/>
    <mergeCell ref="C75:O75"/>
    <mergeCell ref="C76:O76"/>
    <mergeCell ref="C77:O77"/>
    <mergeCell ref="C78:O78"/>
    <mergeCell ref="C79:O79"/>
    <mergeCell ref="C80:O80"/>
    <mergeCell ref="C69:O69"/>
    <mergeCell ref="C58:O58"/>
    <mergeCell ref="C59:O59"/>
    <mergeCell ref="C60:O60"/>
    <mergeCell ref="C61:O61"/>
    <mergeCell ref="C62:O62"/>
    <mergeCell ref="C63:O63"/>
    <mergeCell ref="C64:O64"/>
    <mergeCell ref="C65:O65"/>
    <mergeCell ref="C66:O66"/>
    <mergeCell ref="C67:O67"/>
    <mergeCell ref="C68:O68"/>
    <mergeCell ref="Y3:Y5"/>
    <mergeCell ref="G4:I4"/>
    <mergeCell ref="J4:K4"/>
    <mergeCell ref="L4:N4"/>
    <mergeCell ref="O4:O5"/>
    <mergeCell ref="P4:R4"/>
    <mergeCell ref="S4:T4"/>
    <mergeCell ref="G3:O3"/>
    <mergeCell ref="P3:X3"/>
    <mergeCell ref="U4:W4"/>
    <mergeCell ref="X4:X5"/>
    <mergeCell ref="B53:O53"/>
    <mergeCell ref="C55:O55"/>
    <mergeCell ref="C56:O56"/>
    <mergeCell ref="C57:O57"/>
    <mergeCell ref="B3:C5"/>
    <mergeCell ref="D3:D5"/>
    <mergeCell ref="E3:E5"/>
    <mergeCell ref="F3:F5"/>
  </mergeCells>
  <conditionalFormatting sqref="G8:Y42">
    <cfRule type="expression" dxfId="31" priority="6">
      <formula>#REF!=1</formula>
    </cfRule>
  </conditionalFormatting>
  <printOptions horizontalCentered="1"/>
  <pageMargins left="0.39370078740157483" right="0.39370078740157483" top="0.78740157480314965" bottom="0.78740157480314965" header="0.31496062992125984" footer="0.31496062992125984"/>
  <pageSetup paperSize="9" scale="25"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755A27-38E7-46FE-BD00-3C2661BD353A}">
  <sheetPr>
    <pageSetUpPr fitToPage="1"/>
  </sheetPr>
  <dimension ref="A1:V57"/>
  <sheetViews>
    <sheetView showGridLines="0" workbookViewId="0">
      <selection activeCell="H1" sqref="H1"/>
    </sheetView>
  </sheetViews>
  <sheetFormatPr defaultColWidth="0" defaultRowHeight="14.25" zeroHeight="1"/>
  <cols>
    <col min="1" max="1" width="0.625" customWidth="1"/>
    <col min="2" max="2" width="8.625" customWidth="1"/>
    <col min="3" max="3" width="54.625" customWidth="1"/>
    <col min="4" max="4" width="4.125" hidden="1" customWidth="1"/>
    <col min="5" max="6" width="8.625" customWidth="1"/>
    <col min="7" max="7" width="10.125" customWidth="1"/>
    <col min="8" max="8" width="38.625" customWidth="1"/>
    <col min="9" max="9" width="2.5" customWidth="1"/>
    <col min="10" max="11" width="0" hidden="1" customWidth="1"/>
    <col min="12" max="12" width="1.625" hidden="1" customWidth="1"/>
    <col min="13" max="13" width="8.125" hidden="1" customWidth="1"/>
    <col min="14" max="14" width="1.625" hidden="1" customWidth="1"/>
    <col min="15" max="22" width="0" hidden="1" customWidth="1"/>
    <col min="23" max="16384" width="8.625" hidden="1"/>
  </cols>
  <sheetData>
    <row r="1" spans="1:9" ht="20.25">
      <c r="A1" s="281"/>
      <c r="B1" s="1" t="s">
        <v>360</v>
      </c>
      <c r="C1" s="1"/>
      <c r="D1" s="1"/>
      <c r="E1" s="1"/>
      <c r="F1" s="1"/>
      <c r="G1" s="1"/>
      <c r="H1" s="2" t="s">
        <v>1970</v>
      </c>
      <c r="I1" s="1"/>
    </row>
    <row r="2" spans="1:9" ht="16.5" thickBot="1">
      <c r="A2" s="281"/>
      <c r="B2" s="4" t="str">
        <f>'4M'!B2</f>
        <v>For the 12 months ended 31 March 2020</v>
      </c>
      <c r="C2" s="281"/>
      <c r="D2" s="281"/>
      <c r="E2" s="281"/>
      <c r="F2" s="281"/>
      <c r="G2" s="281"/>
      <c r="H2" s="281"/>
      <c r="I2" s="281"/>
    </row>
    <row r="3" spans="1:9" ht="16.5" thickBot="1">
      <c r="A3" s="281"/>
      <c r="B3" s="1005" t="s">
        <v>1</v>
      </c>
      <c r="C3" s="1006"/>
      <c r="D3" s="199" t="s">
        <v>2</v>
      </c>
      <c r="E3" s="199" t="s">
        <v>361</v>
      </c>
      <c r="F3" s="328" t="s">
        <v>4</v>
      </c>
      <c r="G3" s="201" t="s">
        <v>6</v>
      </c>
      <c r="H3" s="329" t="s">
        <v>8</v>
      </c>
      <c r="I3" s="330"/>
    </row>
    <row r="4" spans="1:9" ht="16.5" thickBot="1">
      <c r="A4" s="281"/>
      <c r="B4" s="331"/>
      <c r="C4" s="332"/>
      <c r="D4" s="281"/>
      <c r="E4" s="281"/>
      <c r="F4" s="281"/>
      <c r="G4" s="281"/>
      <c r="H4" s="281"/>
      <c r="I4" s="281"/>
    </row>
    <row r="5" spans="1:9" ht="16.5" thickBot="1">
      <c r="A5" s="281"/>
      <c r="B5" s="209" t="s">
        <v>15</v>
      </c>
      <c r="C5" s="288" t="s">
        <v>362</v>
      </c>
      <c r="D5" s="281"/>
      <c r="E5" s="281"/>
      <c r="F5" s="281"/>
      <c r="G5" s="281"/>
      <c r="H5" s="281"/>
      <c r="I5" s="281"/>
    </row>
    <row r="6" spans="1:9" ht="15.75">
      <c r="A6" s="335"/>
      <c r="B6" s="336" t="s">
        <v>363</v>
      </c>
      <c r="C6" s="337" t="s">
        <v>364</v>
      </c>
      <c r="D6" s="338"/>
      <c r="E6" s="339" t="s">
        <v>365</v>
      </c>
      <c r="F6" s="340">
        <v>3</v>
      </c>
      <c r="G6" s="292">
        <v>1805.23</v>
      </c>
      <c r="H6" s="341"/>
      <c r="I6" s="281"/>
    </row>
    <row r="7" spans="1:9" ht="15.75">
      <c r="A7" s="335"/>
      <c r="B7" s="342" t="s">
        <v>366</v>
      </c>
      <c r="C7" s="343" t="s">
        <v>367</v>
      </c>
      <c r="D7" s="344"/>
      <c r="E7" s="345" t="s">
        <v>365</v>
      </c>
      <c r="F7" s="346">
        <v>3</v>
      </c>
      <c r="G7" s="300">
        <v>1517.078</v>
      </c>
      <c r="H7" s="347"/>
      <c r="I7" s="281"/>
    </row>
    <row r="8" spans="1:9" ht="15.75">
      <c r="A8" s="335"/>
      <c r="B8" s="342" t="s">
        <v>368</v>
      </c>
      <c r="C8" s="343" t="s">
        <v>369</v>
      </c>
      <c r="D8" s="344"/>
      <c r="E8" s="345" t="s">
        <v>365</v>
      </c>
      <c r="F8" s="346">
        <v>3</v>
      </c>
      <c r="G8" s="300">
        <v>3565.2060000000001</v>
      </c>
      <c r="H8" s="347"/>
      <c r="I8" s="281"/>
    </row>
    <row r="9" spans="1:9" ht="15.75">
      <c r="A9" s="335"/>
      <c r="B9" s="342" t="s">
        <v>370</v>
      </c>
      <c r="C9" s="343" t="s">
        <v>371</v>
      </c>
      <c r="D9" s="344"/>
      <c r="E9" s="345" t="s">
        <v>365</v>
      </c>
      <c r="F9" s="346">
        <v>3</v>
      </c>
      <c r="G9" s="300">
        <v>8672.6509999999998</v>
      </c>
      <c r="H9" s="347"/>
      <c r="I9" s="281"/>
    </row>
    <row r="10" spans="1:9" ht="15.75">
      <c r="A10" s="335"/>
      <c r="B10" s="342" t="s">
        <v>372</v>
      </c>
      <c r="C10" s="343" t="s">
        <v>373</v>
      </c>
      <c r="D10" s="344"/>
      <c r="E10" s="345" t="s">
        <v>365</v>
      </c>
      <c r="F10" s="346">
        <v>3</v>
      </c>
      <c r="G10" s="300">
        <v>6981.24</v>
      </c>
      <c r="H10" s="347"/>
      <c r="I10" s="281"/>
    </row>
    <row r="11" spans="1:9" ht="15.75">
      <c r="A11" s="335"/>
      <c r="B11" s="342" t="s">
        <v>374</v>
      </c>
      <c r="C11" s="343" t="s">
        <v>375</v>
      </c>
      <c r="D11" s="344"/>
      <c r="E11" s="345" t="s">
        <v>365</v>
      </c>
      <c r="F11" s="346">
        <v>3</v>
      </c>
      <c r="G11" s="300">
        <v>3887.27</v>
      </c>
      <c r="H11" s="347"/>
      <c r="I11" s="281"/>
    </row>
    <row r="12" spans="1:9" s="176" customFormat="1" ht="16.5" thickBot="1">
      <c r="A12" s="348"/>
      <c r="B12" s="349" t="s">
        <v>376</v>
      </c>
      <c r="C12" s="350" t="s">
        <v>377</v>
      </c>
      <c r="D12" s="351"/>
      <c r="E12" s="352" t="s">
        <v>365</v>
      </c>
      <c r="F12" s="353">
        <v>3</v>
      </c>
      <c r="G12" s="354">
        <f>+SUM(G6:G11)</f>
        <v>26428.674999999999</v>
      </c>
      <c r="H12" s="355"/>
      <c r="I12" s="68"/>
    </row>
    <row r="13" spans="1:9" ht="16.5" thickBot="1">
      <c r="B13" s="281"/>
      <c r="C13" s="281"/>
      <c r="D13" s="281"/>
      <c r="E13" s="281"/>
      <c r="F13" s="281"/>
      <c r="G13" s="356"/>
      <c r="H13" s="281"/>
      <c r="I13" s="281"/>
    </row>
    <row r="14" spans="1:9" ht="16.5" thickBot="1">
      <c r="B14" s="209" t="s">
        <v>41</v>
      </c>
      <c r="C14" s="288" t="s">
        <v>378</v>
      </c>
      <c r="D14" s="281"/>
      <c r="E14" s="281"/>
      <c r="F14" s="281"/>
      <c r="G14" s="356"/>
      <c r="H14" s="281"/>
      <c r="I14" s="281"/>
    </row>
    <row r="15" spans="1:9" ht="15.75">
      <c r="A15" s="335"/>
      <c r="B15" s="342" t="s">
        <v>379</v>
      </c>
      <c r="C15" s="343" t="s">
        <v>380</v>
      </c>
      <c r="D15" s="357"/>
      <c r="E15" s="345" t="s">
        <v>365</v>
      </c>
      <c r="F15" s="346">
        <v>3</v>
      </c>
      <c r="G15" s="358">
        <f>SUM('4O'!G18:BK18)</f>
        <v>3723.4250000000002</v>
      </c>
      <c r="H15" s="347"/>
      <c r="I15" s="281"/>
    </row>
    <row r="16" spans="1:9" ht="15.75">
      <c r="A16" s="335"/>
      <c r="B16" s="342" t="s">
        <v>381</v>
      </c>
      <c r="C16" s="343" t="s">
        <v>382</v>
      </c>
      <c r="D16" s="357"/>
      <c r="E16" s="345" t="s">
        <v>365</v>
      </c>
      <c r="F16" s="346">
        <v>3</v>
      </c>
      <c r="G16" s="361">
        <f>SUM('4O'!G19:BK19)</f>
        <v>1069.527</v>
      </c>
      <c r="H16" s="347"/>
      <c r="I16" s="281"/>
    </row>
    <row r="17" spans="1:9" s="176" customFormat="1" ht="15.75">
      <c r="A17" s="348"/>
      <c r="B17" s="342" t="s">
        <v>383</v>
      </c>
      <c r="C17" s="362" t="s">
        <v>384</v>
      </c>
      <c r="D17" s="363"/>
      <c r="E17" s="345" t="s">
        <v>365</v>
      </c>
      <c r="F17" s="346">
        <v>3</v>
      </c>
      <c r="G17" s="361">
        <f>SUM('4O'!G20:BK20)</f>
        <v>126342.492</v>
      </c>
      <c r="H17" s="347"/>
      <c r="I17" s="68"/>
    </row>
    <row r="18" spans="1:9" ht="15.75">
      <c r="A18" s="335"/>
      <c r="B18" s="364" t="s">
        <v>385</v>
      </c>
      <c r="C18" s="365" t="s">
        <v>386</v>
      </c>
      <c r="D18" s="366"/>
      <c r="E18" s="367" t="s">
        <v>365</v>
      </c>
      <c r="F18" s="368">
        <v>3</v>
      </c>
      <c r="G18" s="369">
        <f>G15+G16+G17</f>
        <v>131135.44399999999</v>
      </c>
      <c r="H18" s="370"/>
      <c r="I18" s="281"/>
    </row>
    <row r="19" spans="1:9" ht="15.75">
      <c r="A19" s="335"/>
      <c r="B19" s="342" t="s">
        <v>387</v>
      </c>
      <c r="C19" s="343" t="s">
        <v>388</v>
      </c>
      <c r="D19" s="357"/>
      <c r="E19" s="345" t="s">
        <v>365</v>
      </c>
      <c r="F19" s="346">
        <v>3</v>
      </c>
      <c r="G19" s="361">
        <f>SUM('4O'!G22:BK22)</f>
        <v>22717.554</v>
      </c>
      <c r="H19" s="347"/>
      <c r="I19" s="281"/>
    </row>
    <row r="20" spans="1:9" s="176" customFormat="1" ht="15.75">
      <c r="A20" s="348"/>
      <c r="B20" s="342" t="s">
        <v>389</v>
      </c>
      <c r="C20" s="362" t="s">
        <v>390</v>
      </c>
      <c r="D20" s="372"/>
      <c r="E20" s="345" t="s">
        <v>365</v>
      </c>
      <c r="F20" s="346">
        <v>3</v>
      </c>
      <c r="G20" s="361">
        <f>+G18+G19</f>
        <v>153852.99799999999</v>
      </c>
      <c r="H20" s="347"/>
      <c r="I20" s="68"/>
    </row>
    <row r="21" spans="1:9" s="176" customFormat="1" ht="16.5" thickBot="1">
      <c r="A21" s="348"/>
      <c r="B21" s="373" t="s">
        <v>391</v>
      </c>
      <c r="C21" s="374" t="s">
        <v>392</v>
      </c>
      <c r="D21" s="375"/>
      <c r="E21" s="376" t="s">
        <v>365</v>
      </c>
      <c r="F21" s="377">
        <v>3</v>
      </c>
      <c r="G21" s="378">
        <f>G12+G20</f>
        <v>180281.67299999998</v>
      </c>
      <c r="H21" s="379"/>
      <c r="I21" s="68"/>
    </row>
    <row r="22" spans="1:9" ht="15.75">
      <c r="B22" s="281"/>
      <c r="C22" s="281"/>
      <c r="D22" s="281"/>
      <c r="E22" s="281"/>
      <c r="F22" s="281"/>
      <c r="G22" s="356"/>
      <c r="H22" s="281"/>
      <c r="I22" s="281"/>
    </row>
    <row r="23" spans="1:9" ht="15.75">
      <c r="B23" s="380" t="s">
        <v>79</v>
      </c>
      <c r="C23" s="281"/>
      <c r="D23" s="281"/>
      <c r="E23" s="281"/>
      <c r="F23" s="281"/>
      <c r="G23" s="281"/>
      <c r="H23" s="281"/>
      <c r="I23" s="281"/>
    </row>
    <row r="24" spans="1:9" ht="15.75">
      <c r="B24" s="281"/>
      <c r="C24" s="281"/>
      <c r="D24" s="281"/>
      <c r="E24" s="281"/>
      <c r="F24" s="281"/>
      <c r="G24" s="281"/>
      <c r="H24" s="281"/>
      <c r="I24" s="281"/>
    </row>
    <row r="25" spans="1:9">
      <c r="B25" s="130"/>
      <c r="C25" s="381" t="s">
        <v>393</v>
      </c>
      <c r="D25" s="382"/>
      <c r="E25" s="382"/>
      <c r="F25" s="382"/>
      <c r="G25" s="382"/>
      <c r="H25" s="382"/>
      <c r="I25" s="382"/>
    </row>
    <row r="26" spans="1:9" ht="15.75">
      <c r="B26" s="281"/>
      <c r="C26" s="383"/>
      <c r="D26" s="281"/>
      <c r="E26" s="281"/>
      <c r="F26" s="281"/>
      <c r="G26" s="281"/>
      <c r="H26" s="281"/>
      <c r="I26" s="281"/>
    </row>
    <row r="27" spans="1:9" ht="15.75">
      <c r="B27" s="132"/>
      <c r="C27" s="383" t="s">
        <v>158</v>
      </c>
      <c r="D27" s="281"/>
      <c r="E27" s="281"/>
      <c r="F27" s="281"/>
      <c r="G27" s="281"/>
      <c r="H27" s="281"/>
      <c r="I27" s="281"/>
    </row>
    <row r="28" spans="1:9" ht="15.75">
      <c r="B28" s="281"/>
      <c r="C28" s="281"/>
      <c r="D28" s="281"/>
      <c r="E28" s="281"/>
      <c r="F28" s="281"/>
      <c r="G28" s="281"/>
      <c r="H28" s="281"/>
      <c r="I28" s="281"/>
    </row>
    <row r="29" spans="1:9" ht="16.5" thickBot="1">
      <c r="B29" s="281"/>
      <c r="C29" s="281"/>
      <c r="D29" s="281"/>
      <c r="E29" s="281"/>
      <c r="F29" s="281"/>
      <c r="G29" s="281"/>
      <c r="H29" s="281"/>
      <c r="I29" s="281"/>
    </row>
    <row r="30" spans="1:9" ht="16.5" thickBot="1">
      <c r="B30" s="135" t="str">
        <f>'4M'!B51</f>
        <v>Please refer to RAG 4.08 - Guideline for the table definitions in the annual performance report for the reporting year 2019-20</v>
      </c>
      <c r="C30" s="181"/>
      <c r="D30" s="181"/>
      <c r="E30" s="181"/>
      <c r="F30" s="181"/>
      <c r="G30" s="181"/>
      <c r="H30" s="181"/>
      <c r="I30" s="181"/>
    </row>
    <row r="31" spans="1:9" ht="15.75">
      <c r="B31" s="281"/>
      <c r="C31" s="281"/>
      <c r="D31" s="281"/>
      <c r="E31" s="281"/>
      <c r="F31" s="281"/>
      <c r="G31" s="281"/>
      <c r="H31" s="281"/>
      <c r="I31" s="281"/>
    </row>
    <row r="32" spans="1:9" ht="15.75">
      <c r="B32" s="281"/>
      <c r="C32" s="281"/>
      <c r="D32" s="281"/>
      <c r="E32" s="281"/>
      <c r="F32" s="281"/>
      <c r="G32" s="281"/>
      <c r="H32" s="281"/>
      <c r="I32" s="281"/>
    </row>
    <row r="33" spans="2:9" ht="15.75">
      <c r="B33" s="281"/>
      <c r="C33" s="281"/>
      <c r="D33" s="281"/>
      <c r="E33" s="281"/>
      <c r="F33" s="281"/>
      <c r="G33" s="281"/>
      <c r="H33" s="281"/>
      <c r="I33" s="281"/>
    </row>
    <row r="34" spans="2:9">
      <c r="B34" t="s">
        <v>180</v>
      </c>
    </row>
    <row r="35" spans="2:9" ht="16.5" thickBot="1">
      <c r="B35" s="281"/>
      <c r="C35" s="281"/>
      <c r="D35" s="281"/>
      <c r="E35" s="281"/>
      <c r="F35" s="281"/>
      <c r="G35" s="281"/>
      <c r="H35" s="281"/>
      <c r="I35" s="281"/>
    </row>
    <row r="36" spans="2:9" ht="324" customHeight="1" thickBot="1">
      <c r="B36" s="1007" t="s">
        <v>394</v>
      </c>
      <c r="C36" s="1008"/>
      <c r="D36" s="1008"/>
      <c r="E36" s="1008"/>
      <c r="F36" s="1008"/>
      <c r="G36" s="1008"/>
      <c r="H36" s="1008"/>
      <c r="I36" s="1008"/>
    </row>
    <row r="37" spans="2:9"/>
    <row r="38" spans="2:9" hidden="1"/>
    <row r="39" spans="2:9"/>
    <row r="40" spans="2:9"/>
    <row r="41" spans="2:9"/>
    <row r="42" spans="2:9"/>
    <row r="43" spans="2:9"/>
    <row r="44" spans="2:9"/>
    <row r="45" spans="2:9"/>
    <row r="46" spans="2:9"/>
    <row r="47" spans="2:9"/>
    <row r="48" spans="2:9"/>
    <row r="49"/>
    <row r="50"/>
    <row r="51"/>
    <row r="52"/>
    <row r="53"/>
    <row r="54"/>
    <row r="55"/>
    <row r="56"/>
    <row r="57"/>
  </sheetData>
  <mergeCells count="2">
    <mergeCell ref="B3:C3"/>
    <mergeCell ref="B36:I36"/>
  </mergeCells>
  <conditionalFormatting sqref="G6:H12 G15:H15 G18:H21 H16 G16:G17">
    <cfRule type="expression" dxfId="30" priority="22">
      <formula>#REF!=1</formula>
    </cfRule>
  </conditionalFormatting>
  <conditionalFormatting sqref="H17">
    <cfRule type="expression" dxfId="29" priority="15">
      <formula>#REF!=1</formula>
    </cfRule>
  </conditionalFormatting>
  <conditionalFormatting sqref="G17">
    <cfRule type="expression" dxfId="28" priority="13">
      <formula>#REF!=1</formula>
    </cfRule>
  </conditionalFormatting>
  <conditionalFormatting sqref="G16">
    <cfRule type="expression" dxfId="27" priority="8">
      <formula>#REF!=1</formula>
    </cfRule>
  </conditionalFormatting>
  <conditionalFormatting sqref="G19">
    <cfRule type="expression" dxfId="26" priority="1">
      <formula>#REF!=1</formula>
    </cfRule>
  </conditionalFormatting>
  <printOptions horizontalCentered="1"/>
  <pageMargins left="0.39370078740157483" right="0.39370078740157483" top="0.78740157480314965" bottom="0.78740157480314965" header="0.31496062992125984" footer="0.31496062992125984"/>
  <pageSetup paperSize="9" scale="57"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7C7673-CA93-4ED2-A594-4E17217ECA2D}">
  <sheetPr>
    <pageSetUpPr fitToPage="1"/>
  </sheetPr>
  <dimension ref="A1:CJ82"/>
  <sheetViews>
    <sheetView showGridLines="0" topLeftCell="A10" workbookViewId="0">
      <selection activeCell="BL1" sqref="BL1"/>
    </sheetView>
  </sheetViews>
  <sheetFormatPr defaultColWidth="0" defaultRowHeight="14.25" zeroHeight="1"/>
  <cols>
    <col min="1" max="1" width="0.625" style="382" customWidth="1"/>
    <col min="2" max="2" width="10.625" style="382" customWidth="1"/>
    <col min="3" max="3" width="46.625" style="382" customWidth="1"/>
    <col min="4" max="4" width="9" style="382" customWidth="1"/>
    <col min="5" max="5" width="8.125" style="382" customWidth="1"/>
    <col min="6" max="6" width="4.625" style="382" bestFit="1" customWidth="1"/>
    <col min="7" max="11" width="15.625" style="382" bestFit="1" customWidth="1"/>
    <col min="12" max="63" width="15.625" style="382" customWidth="1"/>
    <col min="64" max="64" width="36.625" style="382" customWidth="1"/>
    <col min="65" max="65" width="10.625" style="382" customWidth="1"/>
    <col min="66" max="88" width="0" style="382" hidden="1" customWidth="1"/>
    <col min="89" max="16384" width="10.625" style="382" hidden="1"/>
  </cols>
  <sheetData>
    <row r="1" spans="1:65" ht="20.25">
      <c r="A1" s="192"/>
      <c r="B1" s="280" t="s">
        <v>395</v>
      </c>
      <c r="C1" s="384"/>
      <c r="D1" s="1"/>
      <c r="E1" s="1"/>
      <c r="F1" s="1"/>
      <c r="G1" s="1"/>
      <c r="H1" s="1"/>
      <c r="I1" s="1"/>
      <c r="J1" s="1"/>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t="s">
        <v>1970</v>
      </c>
      <c r="BM1" s="192"/>
    </row>
    <row r="2" spans="1:65" ht="16.5" thickBot="1">
      <c r="A2" s="192"/>
      <c r="B2" s="4" t="str">
        <f>'4N'!B2</f>
        <v>For the 12 months ended 31 March 2020</v>
      </c>
      <c r="C2" s="385"/>
      <c r="D2" s="385"/>
      <c r="E2" s="385"/>
      <c r="F2" s="385"/>
      <c r="G2" s="192"/>
      <c r="H2" s="192"/>
      <c r="I2" s="192"/>
      <c r="J2" s="192"/>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c r="AL2" s="192"/>
      <c r="AM2" s="192"/>
      <c r="AN2" s="192"/>
      <c r="AO2" s="192"/>
      <c r="AP2" s="192"/>
      <c r="AQ2" s="192"/>
      <c r="AR2" s="192"/>
      <c r="AS2" s="192"/>
      <c r="AT2" s="192"/>
      <c r="AU2" s="192"/>
      <c r="AV2" s="192"/>
      <c r="AW2" s="192"/>
      <c r="AX2" s="192"/>
      <c r="AY2" s="192"/>
      <c r="AZ2" s="192"/>
      <c r="BA2" s="192"/>
      <c r="BB2" s="192"/>
      <c r="BC2" s="192"/>
      <c r="BD2" s="192"/>
      <c r="BE2" s="192"/>
      <c r="BF2" s="192"/>
      <c r="BG2" s="192"/>
      <c r="BH2" s="192"/>
      <c r="BI2" s="192"/>
      <c r="BJ2" s="192"/>
      <c r="BK2" s="192"/>
      <c r="BL2" s="192"/>
      <c r="BM2" s="192"/>
    </row>
    <row r="3" spans="1:65" s="387" customFormat="1" ht="15.75" thickBot="1">
      <c r="A3" s="386"/>
      <c r="B3" s="1012" t="s">
        <v>1</v>
      </c>
      <c r="C3" s="1013"/>
      <c r="D3" s="9" t="s">
        <v>2</v>
      </c>
      <c r="E3" s="9" t="s">
        <v>3</v>
      </c>
      <c r="F3" s="10" t="s">
        <v>4</v>
      </c>
      <c r="G3" s="329" t="s">
        <v>396</v>
      </c>
      <c r="H3" s="329" t="s">
        <v>397</v>
      </c>
      <c r="I3" s="329" t="s">
        <v>398</v>
      </c>
      <c r="J3" s="329" t="s">
        <v>399</v>
      </c>
      <c r="K3" s="329" t="s">
        <v>400</v>
      </c>
      <c r="L3" s="329" t="s">
        <v>401</v>
      </c>
      <c r="M3" s="329" t="s">
        <v>402</v>
      </c>
      <c r="N3" s="329" t="s">
        <v>403</v>
      </c>
      <c r="O3" s="329" t="s">
        <v>404</v>
      </c>
      <c r="P3" s="329" t="s">
        <v>405</v>
      </c>
      <c r="Q3" s="329" t="s">
        <v>406</v>
      </c>
      <c r="R3" s="329" t="s">
        <v>407</v>
      </c>
      <c r="S3" s="329" t="s">
        <v>408</v>
      </c>
      <c r="T3" s="329" t="s">
        <v>409</v>
      </c>
      <c r="U3" s="329" t="s">
        <v>410</v>
      </c>
      <c r="V3" s="329" t="s">
        <v>411</v>
      </c>
      <c r="W3" s="329" t="s">
        <v>412</v>
      </c>
      <c r="X3" s="329" t="s">
        <v>413</v>
      </c>
      <c r="Y3" s="329" t="s">
        <v>414</v>
      </c>
      <c r="Z3" s="329" t="s">
        <v>415</v>
      </c>
      <c r="AA3" s="329" t="s">
        <v>416</v>
      </c>
      <c r="AB3" s="329" t="s">
        <v>417</v>
      </c>
      <c r="AC3" s="329" t="s">
        <v>418</v>
      </c>
      <c r="AD3" s="329" t="s">
        <v>419</v>
      </c>
      <c r="AE3" s="329" t="s">
        <v>420</v>
      </c>
      <c r="AF3" s="329" t="s">
        <v>421</v>
      </c>
      <c r="AG3" s="329" t="s">
        <v>422</v>
      </c>
      <c r="AH3" s="329" t="s">
        <v>423</v>
      </c>
      <c r="AI3" s="329" t="s">
        <v>424</v>
      </c>
      <c r="AJ3" s="329" t="s">
        <v>425</v>
      </c>
      <c r="AK3" s="329" t="s">
        <v>426</v>
      </c>
      <c r="AL3" s="329" t="s">
        <v>427</v>
      </c>
      <c r="AM3" s="329" t="s">
        <v>428</v>
      </c>
      <c r="AN3" s="329" t="s">
        <v>429</v>
      </c>
      <c r="AO3" s="329" t="s">
        <v>430</v>
      </c>
      <c r="AP3" s="329" t="s">
        <v>431</v>
      </c>
      <c r="AQ3" s="329" t="s">
        <v>432</v>
      </c>
      <c r="AR3" s="329" t="s">
        <v>433</v>
      </c>
      <c r="AS3" s="329" t="s">
        <v>434</v>
      </c>
      <c r="AT3" s="329" t="s">
        <v>435</v>
      </c>
      <c r="AU3" s="329" t="s">
        <v>436</v>
      </c>
      <c r="AV3" s="329" t="s">
        <v>437</v>
      </c>
      <c r="AW3" s="329" t="s">
        <v>438</v>
      </c>
      <c r="AX3" s="329" t="s">
        <v>439</v>
      </c>
      <c r="AY3" s="329" t="s">
        <v>440</v>
      </c>
      <c r="AZ3" s="329" t="s">
        <v>441</v>
      </c>
      <c r="BA3" s="329" t="s">
        <v>442</v>
      </c>
      <c r="BB3" s="329" t="s">
        <v>443</v>
      </c>
      <c r="BC3" s="329" t="s">
        <v>444</v>
      </c>
      <c r="BD3" s="329" t="s">
        <v>445</v>
      </c>
      <c r="BE3" s="329" t="s">
        <v>446</v>
      </c>
      <c r="BF3" s="329" t="s">
        <v>447</v>
      </c>
      <c r="BG3" s="329" t="s">
        <v>448</v>
      </c>
      <c r="BH3" s="329" t="s">
        <v>449</v>
      </c>
      <c r="BI3" s="329" t="s">
        <v>450</v>
      </c>
      <c r="BJ3" s="329" t="s">
        <v>451</v>
      </c>
      <c r="BK3" s="329" t="s">
        <v>452</v>
      </c>
      <c r="BL3" s="329" t="s">
        <v>8</v>
      </c>
      <c r="BM3" s="386"/>
    </row>
    <row r="4" spans="1:65" ht="16.5" thickBot="1">
      <c r="A4" s="192"/>
      <c r="B4" s="385"/>
      <c r="C4" s="385"/>
      <c r="D4" s="385"/>
      <c r="E4" s="385"/>
      <c r="F4" s="385"/>
      <c r="G4" s="388"/>
      <c r="I4" s="192"/>
      <c r="J4" s="192"/>
      <c r="K4" s="192"/>
      <c r="L4" s="192"/>
      <c r="M4" s="192"/>
      <c r="N4" s="192"/>
      <c r="O4" s="192"/>
      <c r="P4" s="192"/>
      <c r="Q4" s="192"/>
      <c r="R4" s="192"/>
      <c r="S4" s="192"/>
      <c r="T4" s="192"/>
      <c r="U4" s="192"/>
      <c r="V4" s="192"/>
      <c r="W4" s="192"/>
      <c r="X4" s="192"/>
      <c r="Y4" s="192"/>
      <c r="Z4" s="192"/>
      <c r="AA4" s="192"/>
      <c r="AB4" s="192"/>
      <c r="AC4" s="192"/>
      <c r="AD4" s="192"/>
      <c r="AE4" s="192"/>
      <c r="AF4" s="192"/>
      <c r="AG4" s="192"/>
      <c r="AH4" s="192"/>
      <c r="AI4" s="192"/>
      <c r="AJ4" s="192"/>
      <c r="AK4" s="192"/>
      <c r="AL4" s="192"/>
      <c r="AM4" s="192"/>
      <c r="AN4" s="192"/>
      <c r="AO4" s="192"/>
      <c r="AP4" s="192"/>
      <c r="AQ4" s="192"/>
      <c r="AR4" s="192"/>
      <c r="AS4" s="192"/>
      <c r="AT4" s="192"/>
      <c r="AU4" s="192"/>
      <c r="AV4" s="192"/>
      <c r="AW4" s="192"/>
      <c r="AX4" s="192"/>
      <c r="AY4" s="192"/>
      <c r="AZ4" s="192"/>
      <c r="BA4" s="192"/>
      <c r="BB4" s="192"/>
      <c r="BC4" s="192"/>
      <c r="BD4" s="192"/>
      <c r="BE4" s="192"/>
      <c r="BF4" s="192"/>
      <c r="BG4" s="192"/>
      <c r="BH4" s="192"/>
      <c r="BI4" s="192"/>
      <c r="BJ4" s="192"/>
      <c r="BK4" s="192"/>
      <c r="BL4" s="192"/>
      <c r="BM4" s="192"/>
    </row>
    <row r="5" spans="1:65" ht="16.5" thickBot="1">
      <c r="A5" s="192"/>
      <c r="B5" s="209" t="s">
        <v>15</v>
      </c>
      <c r="C5" s="288" t="s">
        <v>453</v>
      </c>
      <c r="D5" s="389"/>
      <c r="E5" s="385"/>
      <c r="F5" s="385"/>
      <c r="I5" s="192"/>
      <c r="J5" s="192"/>
      <c r="K5" s="192"/>
      <c r="L5" s="192"/>
      <c r="M5" s="192"/>
      <c r="N5" s="192"/>
      <c r="O5" s="192"/>
      <c r="P5" s="192"/>
      <c r="Q5" s="192"/>
      <c r="R5" s="192"/>
      <c r="S5" s="192"/>
      <c r="T5" s="192"/>
      <c r="U5" s="192"/>
      <c r="V5" s="192"/>
      <c r="W5" s="192"/>
      <c r="X5" s="192"/>
      <c r="Y5" s="192"/>
      <c r="Z5" s="192"/>
      <c r="AA5" s="192"/>
      <c r="AB5" s="192"/>
      <c r="AC5" s="192"/>
      <c r="AD5" s="192"/>
      <c r="AE5" s="192"/>
      <c r="AF5" s="192"/>
      <c r="AG5" s="192"/>
      <c r="AH5" s="192"/>
      <c r="AI5" s="192"/>
      <c r="AJ5" s="192"/>
      <c r="AK5" s="192"/>
      <c r="AL5" s="192"/>
      <c r="AM5" s="192"/>
      <c r="AN5" s="192"/>
      <c r="AO5" s="192"/>
      <c r="AP5" s="192"/>
      <c r="AQ5" s="192"/>
      <c r="AR5" s="192"/>
      <c r="AS5" s="192"/>
      <c r="AT5" s="192"/>
      <c r="AU5" s="192"/>
      <c r="AV5" s="192"/>
      <c r="AW5" s="192"/>
      <c r="AX5" s="192"/>
      <c r="AY5" s="192"/>
      <c r="AZ5" s="192"/>
      <c r="BA5" s="192"/>
      <c r="BB5" s="192"/>
      <c r="BC5" s="192"/>
      <c r="BD5" s="192"/>
      <c r="BE5" s="192"/>
      <c r="BF5" s="192"/>
      <c r="BG5" s="192"/>
      <c r="BH5" s="192"/>
      <c r="BI5" s="192"/>
      <c r="BJ5" s="192"/>
      <c r="BK5" s="192"/>
      <c r="BL5" s="192"/>
      <c r="BM5" s="192"/>
    </row>
    <row r="6" spans="1:65" ht="25.5">
      <c r="A6" s="192"/>
      <c r="B6" s="211" t="s">
        <v>454</v>
      </c>
      <c r="C6" s="390" t="s">
        <v>455</v>
      </c>
      <c r="D6" s="214" t="s">
        <v>456</v>
      </c>
      <c r="E6" s="214" t="s">
        <v>457</v>
      </c>
      <c r="F6" s="215">
        <v>0</v>
      </c>
      <c r="G6" s="391" t="s">
        <v>1830</v>
      </c>
      <c r="H6" s="391" t="s">
        <v>1831</v>
      </c>
      <c r="I6" s="391" t="s">
        <v>1832</v>
      </c>
      <c r="J6" s="391" t="s">
        <v>1833</v>
      </c>
      <c r="K6" s="391" t="s">
        <v>1834</v>
      </c>
      <c r="L6" s="391" t="s">
        <v>1835</v>
      </c>
      <c r="M6" s="391" t="s">
        <v>1836</v>
      </c>
      <c r="N6" s="391" t="s">
        <v>1837</v>
      </c>
      <c r="O6" s="391" t="s">
        <v>1838</v>
      </c>
      <c r="P6" s="391" t="s">
        <v>1839</v>
      </c>
      <c r="Q6" s="391" t="s">
        <v>1840</v>
      </c>
      <c r="R6" s="391" t="s">
        <v>1841</v>
      </c>
      <c r="S6" s="391" t="s">
        <v>1842</v>
      </c>
      <c r="T6" s="391" t="s">
        <v>1843</v>
      </c>
      <c r="U6" s="391" t="s">
        <v>1844</v>
      </c>
      <c r="V6" s="391" t="s">
        <v>1845</v>
      </c>
      <c r="W6" s="391" t="s">
        <v>1846</v>
      </c>
      <c r="X6" s="391" t="s">
        <v>1847</v>
      </c>
      <c r="Y6" s="391" t="s">
        <v>1848</v>
      </c>
      <c r="Z6" s="391" t="s">
        <v>1849</v>
      </c>
      <c r="AA6" s="391" t="s">
        <v>1850</v>
      </c>
      <c r="AB6" s="391" t="s">
        <v>1851</v>
      </c>
      <c r="AC6" s="391" t="s">
        <v>1852</v>
      </c>
      <c r="AD6" s="391" t="s">
        <v>1853</v>
      </c>
      <c r="AE6" s="391" t="s">
        <v>1854</v>
      </c>
      <c r="AF6" s="391" t="s">
        <v>1855</v>
      </c>
      <c r="AG6" s="391" t="s">
        <v>1856</v>
      </c>
      <c r="AH6" s="391" t="s">
        <v>1857</v>
      </c>
      <c r="AI6" s="391" t="s">
        <v>1858</v>
      </c>
      <c r="AJ6" s="391" t="s">
        <v>1859</v>
      </c>
      <c r="AK6" s="391" t="s">
        <v>1860</v>
      </c>
      <c r="AL6" s="391" t="s">
        <v>1861</v>
      </c>
      <c r="AM6" s="391" t="s">
        <v>1862</v>
      </c>
      <c r="AN6" s="391" t="s">
        <v>1863</v>
      </c>
      <c r="AO6" s="391" t="s">
        <v>1864</v>
      </c>
      <c r="AP6" s="391" t="s">
        <v>1865</v>
      </c>
      <c r="AQ6" s="391" t="s">
        <v>1866</v>
      </c>
      <c r="AR6" s="391" t="s">
        <v>1867</v>
      </c>
      <c r="AS6" s="391" t="s">
        <v>1868</v>
      </c>
      <c r="AT6" s="391" t="s">
        <v>1869</v>
      </c>
      <c r="AU6" s="391" t="s">
        <v>1870</v>
      </c>
      <c r="AV6" s="391" t="s">
        <v>1871</v>
      </c>
      <c r="AW6" s="391" t="s">
        <v>1872</v>
      </c>
      <c r="AX6" s="391" t="s">
        <v>1873</v>
      </c>
      <c r="AY6" s="391" t="s">
        <v>1874</v>
      </c>
      <c r="AZ6" s="391" t="s">
        <v>1875</v>
      </c>
      <c r="BA6" s="391" t="s">
        <v>1876</v>
      </c>
      <c r="BB6" s="391" t="s">
        <v>1877</v>
      </c>
      <c r="BC6" s="391" t="s">
        <v>1878</v>
      </c>
      <c r="BD6" s="391" t="s">
        <v>1879</v>
      </c>
      <c r="BE6" s="391" t="s">
        <v>1880</v>
      </c>
      <c r="BF6" s="391" t="s">
        <v>1881</v>
      </c>
      <c r="BG6" s="391" t="s">
        <v>1882</v>
      </c>
      <c r="BH6" s="391" t="s">
        <v>1883</v>
      </c>
      <c r="BI6" s="391" t="s">
        <v>1884</v>
      </c>
      <c r="BJ6" s="391" t="s">
        <v>1885</v>
      </c>
      <c r="BK6" s="391" t="s">
        <v>1886</v>
      </c>
      <c r="BL6" s="392"/>
      <c r="BM6" s="192"/>
    </row>
    <row r="7" spans="1:65" ht="15.75">
      <c r="A7" s="192"/>
      <c r="B7" s="393" t="s">
        <v>458</v>
      </c>
      <c r="C7" s="239" t="s">
        <v>459</v>
      </c>
      <c r="D7" s="227" t="s">
        <v>460</v>
      </c>
      <c r="E7" s="227" t="s">
        <v>457</v>
      </c>
      <c r="F7" s="228">
        <v>0</v>
      </c>
      <c r="G7" s="394" t="s">
        <v>1887</v>
      </c>
      <c r="H7" s="394" t="s">
        <v>1888</v>
      </c>
      <c r="I7" s="394"/>
      <c r="J7" s="394" t="s">
        <v>1888</v>
      </c>
      <c r="K7" s="394" t="s">
        <v>1888</v>
      </c>
      <c r="L7" s="394" t="s">
        <v>1888</v>
      </c>
      <c r="M7" s="394" t="s">
        <v>1888</v>
      </c>
      <c r="N7" s="394" t="s">
        <v>1889</v>
      </c>
      <c r="O7" s="394" t="s">
        <v>1888</v>
      </c>
      <c r="P7" s="394" t="s">
        <v>1888</v>
      </c>
      <c r="Q7" s="394" t="s">
        <v>1888</v>
      </c>
      <c r="R7" s="394" t="s">
        <v>1888</v>
      </c>
      <c r="S7" s="394" t="s">
        <v>1888</v>
      </c>
      <c r="T7" s="394" t="s">
        <v>1887</v>
      </c>
      <c r="U7" s="394" t="s">
        <v>1890</v>
      </c>
      <c r="V7" s="394" t="s">
        <v>1888</v>
      </c>
      <c r="W7" s="394" t="s">
        <v>1887</v>
      </c>
      <c r="X7" s="394" t="s">
        <v>1888</v>
      </c>
      <c r="Y7" s="394" t="s">
        <v>1888</v>
      </c>
      <c r="Z7" s="394" t="s">
        <v>1888</v>
      </c>
      <c r="AA7" s="394" t="s">
        <v>1889</v>
      </c>
      <c r="AB7" s="394" t="s">
        <v>1888</v>
      </c>
      <c r="AC7" s="394" t="s">
        <v>1888</v>
      </c>
      <c r="AD7" s="394" t="s">
        <v>1887</v>
      </c>
      <c r="AE7" s="394" t="s">
        <v>1888</v>
      </c>
      <c r="AF7" s="394" t="s">
        <v>1888</v>
      </c>
      <c r="AG7" s="394" t="s">
        <v>1888</v>
      </c>
      <c r="AH7" s="394" t="s">
        <v>1887</v>
      </c>
      <c r="AI7" s="394" t="s">
        <v>1887</v>
      </c>
      <c r="AJ7" s="394" t="s">
        <v>1887</v>
      </c>
      <c r="AK7" s="394"/>
      <c r="AL7" s="394"/>
      <c r="AM7" s="394" t="s">
        <v>1888</v>
      </c>
      <c r="AN7" s="394" t="s">
        <v>1888</v>
      </c>
      <c r="AO7" s="394" t="s">
        <v>1888</v>
      </c>
      <c r="AP7" s="394" t="s">
        <v>1889</v>
      </c>
      <c r="AQ7" s="394" t="s">
        <v>1888</v>
      </c>
      <c r="AR7" s="394" t="s">
        <v>1888</v>
      </c>
      <c r="AS7" s="394" t="s">
        <v>1888</v>
      </c>
      <c r="AT7" s="394" t="s">
        <v>1890</v>
      </c>
      <c r="AU7" s="394" t="s">
        <v>1888</v>
      </c>
      <c r="AV7" s="394" t="s">
        <v>1888</v>
      </c>
      <c r="AW7" s="394" t="s">
        <v>1888</v>
      </c>
      <c r="AX7" s="394" t="s">
        <v>1888</v>
      </c>
      <c r="AY7" s="394" t="s">
        <v>1889</v>
      </c>
      <c r="AZ7" s="394" t="s">
        <v>1888</v>
      </c>
      <c r="BA7" s="394" t="s">
        <v>1888</v>
      </c>
      <c r="BB7" s="394" t="s">
        <v>1888</v>
      </c>
      <c r="BC7" s="394" t="s">
        <v>1888</v>
      </c>
      <c r="BD7" s="395" t="s">
        <v>1890</v>
      </c>
      <c r="BE7" s="395" t="s">
        <v>1888</v>
      </c>
      <c r="BF7" s="395" t="s">
        <v>1887</v>
      </c>
      <c r="BG7" s="395" t="s">
        <v>1888</v>
      </c>
      <c r="BH7" s="395" t="s">
        <v>1887</v>
      </c>
      <c r="BI7" s="395" t="s">
        <v>1887</v>
      </c>
      <c r="BJ7" s="395" t="s">
        <v>1888</v>
      </c>
      <c r="BK7" s="395"/>
      <c r="BL7" s="395"/>
      <c r="BM7" s="192"/>
    </row>
    <row r="8" spans="1:65" ht="15.75">
      <c r="A8" s="192"/>
      <c r="B8" s="393" t="s">
        <v>461</v>
      </c>
      <c r="C8" s="239" t="s">
        <v>462</v>
      </c>
      <c r="D8" s="227" t="s">
        <v>463</v>
      </c>
      <c r="E8" s="227" t="s">
        <v>464</v>
      </c>
      <c r="F8" s="228">
        <v>2</v>
      </c>
      <c r="G8" s="396">
        <v>38.70496104600862</v>
      </c>
      <c r="H8" s="396">
        <v>39.597752979998752</v>
      </c>
      <c r="I8" s="396"/>
      <c r="J8" s="396">
        <v>33.168521887100439</v>
      </c>
      <c r="K8" s="396">
        <v>115.03908687497943</v>
      </c>
      <c r="L8" s="396">
        <v>77.698084536173539</v>
      </c>
      <c r="M8" s="396">
        <v>136.35117129933326</v>
      </c>
      <c r="N8" s="396">
        <v>3799.2229308461169</v>
      </c>
      <c r="O8" s="396">
        <v>414.42228643137094</v>
      </c>
      <c r="P8" s="396">
        <v>50.178561327544017</v>
      </c>
      <c r="Q8" s="396">
        <v>69.655222074850343</v>
      </c>
      <c r="R8" s="396">
        <v>95.60917445199658</v>
      </c>
      <c r="S8" s="396">
        <v>36.980996759691848</v>
      </c>
      <c r="T8" s="396">
        <v>82.999241853833396</v>
      </c>
      <c r="U8" s="396">
        <v>36.181445814442043</v>
      </c>
      <c r="V8" s="396">
        <v>146.42780049477284</v>
      </c>
      <c r="W8" s="396">
        <v>87.061519678961673</v>
      </c>
      <c r="X8" s="396">
        <v>37.251298414197656</v>
      </c>
      <c r="Y8" s="396">
        <v>31.341497116249496</v>
      </c>
      <c r="Z8" s="396">
        <v>127.59944820112726</v>
      </c>
      <c r="AA8" s="396">
        <v>1973.7542481422161</v>
      </c>
      <c r="AB8" s="396">
        <v>961.84646565820321</v>
      </c>
      <c r="AC8" s="396">
        <v>47.936907385529778</v>
      </c>
      <c r="AD8" s="396">
        <v>29.101565836827621</v>
      </c>
      <c r="AE8" s="396">
        <v>110.83451082338976</v>
      </c>
      <c r="AF8" s="396">
        <v>46.144828813382375</v>
      </c>
      <c r="AG8" s="396">
        <v>46.892557781901189</v>
      </c>
      <c r="AH8" s="396">
        <v>31.395167420773422</v>
      </c>
      <c r="AI8" s="396">
        <v>100.97585734829269</v>
      </c>
      <c r="AJ8" s="396">
        <v>37.700599441552932</v>
      </c>
      <c r="AK8" s="396"/>
      <c r="AL8" s="396"/>
      <c r="AM8" s="396">
        <v>38.978574645529278</v>
      </c>
      <c r="AN8" s="396">
        <v>49.138102480070962</v>
      </c>
      <c r="AO8" s="396">
        <v>185.55120350240415</v>
      </c>
      <c r="AP8" s="396">
        <v>880.46875607866207</v>
      </c>
      <c r="AQ8" s="396">
        <v>172.40991472070715</v>
      </c>
      <c r="AR8" s="396">
        <v>82.990366212186274</v>
      </c>
      <c r="AS8" s="396">
        <v>526.37810276206187</v>
      </c>
      <c r="AT8" s="396">
        <v>2071.973585054081</v>
      </c>
      <c r="AU8" s="396">
        <v>84.881126553737602</v>
      </c>
      <c r="AV8" s="396">
        <v>234.50225683054325</v>
      </c>
      <c r="AW8" s="396">
        <v>209.31503828590056</v>
      </c>
      <c r="AX8" s="396">
        <v>68.891688661930445</v>
      </c>
      <c r="AY8" s="396">
        <v>405.76668056253715</v>
      </c>
      <c r="AZ8" s="396">
        <v>403.70508020768045</v>
      </c>
      <c r="BA8" s="396">
        <v>34.29899280197472</v>
      </c>
      <c r="BB8" s="396">
        <v>224.20193721434646</v>
      </c>
      <c r="BC8" s="396">
        <v>222.36767033784491</v>
      </c>
      <c r="BD8" s="396">
        <v>28.942487551886046</v>
      </c>
      <c r="BE8" s="396">
        <v>122.17866523450154</v>
      </c>
      <c r="BF8" s="396">
        <v>36.079339234400578</v>
      </c>
      <c r="BG8" s="396">
        <v>46.539156343130756</v>
      </c>
      <c r="BH8" s="396">
        <v>77.612941061402722</v>
      </c>
      <c r="BI8" s="396">
        <v>25.507552825050297</v>
      </c>
      <c r="BJ8" s="396">
        <v>386.70260255946732</v>
      </c>
      <c r="BK8" s="396"/>
      <c r="BL8" s="397"/>
      <c r="BM8" s="192"/>
    </row>
    <row r="9" spans="1:65" ht="15.75">
      <c r="A9" s="192"/>
      <c r="B9" s="393" t="s">
        <v>465</v>
      </c>
      <c r="C9" s="239" t="s">
        <v>466</v>
      </c>
      <c r="D9" s="227" t="s">
        <v>467</v>
      </c>
      <c r="E9" s="227" t="s">
        <v>468</v>
      </c>
      <c r="F9" s="228">
        <v>0</v>
      </c>
      <c r="G9" s="398">
        <v>25</v>
      </c>
      <c r="H9" s="398">
        <v>20</v>
      </c>
      <c r="I9" s="398"/>
      <c r="J9" s="398">
        <v>30</v>
      </c>
      <c r="K9" s="398">
        <v>15</v>
      </c>
      <c r="L9" s="398">
        <v>15</v>
      </c>
      <c r="M9" s="398">
        <v>10</v>
      </c>
      <c r="N9" s="398">
        <v>45</v>
      </c>
      <c r="O9" s="398">
        <v>15</v>
      </c>
      <c r="P9" s="398">
        <v>25</v>
      </c>
      <c r="Q9" s="398">
        <v>22</v>
      </c>
      <c r="R9" s="398">
        <v>10</v>
      </c>
      <c r="S9" s="398">
        <v>25</v>
      </c>
      <c r="T9" s="398">
        <v>30</v>
      </c>
      <c r="U9" s="398">
        <v>20</v>
      </c>
      <c r="V9" s="398">
        <v>20</v>
      </c>
      <c r="W9" s="398">
        <v>30</v>
      </c>
      <c r="X9" s="398">
        <v>20</v>
      </c>
      <c r="Y9" s="398">
        <v>25</v>
      </c>
      <c r="Z9" s="398">
        <v>10</v>
      </c>
      <c r="AA9" s="398">
        <v>45</v>
      </c>
      <c r="AB9" s="398">
        <v>10</v>
      </c>
      <c r="AC9" s="398">
        <v>20</v>
      </c>
      <c r="AD9" s="398">
        <v>40</v>
      </c>
      <c r="AE9" s="398">
        <v>25</v>
      </c>
      <c r="AF9" s="398">
        <v>20</v>
      </c>
      <c r="AG9" s="398">
        <v>25</v>
      </c>
      <c r="AH9" s="398">
        <v>25</v>
      </c>
      <c r="AI9" s="398">
        <v>45</v>
      </c>
      <c r="AJ9" s="398">
        <v>20</v>
      </c>
      <c r="AK9" s="398"/>
      <c r="AL9" s="398"/>
      <c r="AM9" s="398">
        <v>30</v>
      </c>
      <c r="AN9" s="398">
        <v>25</v>
      </c>
      <c r="AO9" s="398">
        <v>15</v>
      </c>
      <c r="AP9" s="398">
        <v>50</v>
      </c>
      <c r="AQ9" s="398">
        <v>15</v>
      </c>
      <c r="AR9" s="398">
        <v>15</v>
      </c>
      <c r="AS9" s="398">
        <v>15</v>
      </c>
      <c r="AT9" s="398">
        <v>45</v>
      </c>
      <c r="AU9" s="398">
        <v>30</v>
      </c>
      <c r="AV9" s="398">
        <v>45</v>
      </c>
      <c r="AW9" s="398">
        <v>30</v>
      </c>
      <c r="AX9" s="398">
        <v>30</v>
      </c>
      <c r="AY9" s="398">
        <v>45</v>
      </c>
      <c r="AZ9" s="398">
        <v>15</v>
      </c>
      <c r="BA9" s="398">
        <v>20</v>
      </c>
      <c r="BB9" s="398">
        <v>15</v>
      </c>
      <c r="BC9" s="398">
        <v>17</v>
      </c>
      <c r="BD9" s="399">
        <v>40</v>
      </c>
      <c r="BE9" s="399">
        <v>45</v>
      </c>
      <c r="BF9" s="399">
        <v>30</v>
      </c>
      <c r="BG9" s="399">
        <v>15</v>
      </c>
      <c r="BH9" s="399">
        <v>45</v>
      </c>
      <c r="BI9" s="399">
        <v>25</v>
      </c>
      <c r="BJ9" s="399">
        <v>25</v>
      </c>
      <c r="BK9" s="399"/>
      <c r="BL9" s="397"/>
      <c r="BM9" s="192"/>
    </row>
    <row r="10" spans="1:65" ht="16.5">
      <c r="A10" s="192"/>
      <c r="B10" s="393" t="s">
        <v>469</v>
      </c>
      <c r="C10" s="239" t="s">
        <v>470</v>
      </c>
      <c r="D10" s="227" t="s">
        <v>471</v>
      </c>
      <c r="E10" s="227" t="s">
        <v>468</v>
      </c>
      <c r="F10" s="228">
        <v>0</v>
      </c>
      <c r="G10" s="398">
        <v>10</v>
      </c>
      <c r="H10" s="398">
        <v>9</v>
      </c>
      <c r="I10" s="398"/>
      <c r="J10" s="398">
        <v>10</v>
      </c>
      <c r="K10" s="398">
        <v>10</v>
      </c>
      <c r="L10" s="398">
        <v>11</v>
      </c>
      <c r="M10" s="398">
        <v>10</v>
      </c>
      <c r="N10" s="398">
        <v>18</v>
      </c>
      <c r="O10" s="398">
        <v>10</v>
      </c>
      <c r="P10" s="398">
        <v>10</v>
      </c>
      <c r="Q10" s="398">
        <v>9</v>
      </c>
      <c r="R10" s="398">
        <v>7</v>
      </c>
      <c r="S10" s="398">
        <v>10</v>
      </c>
      <c r="T10" s="398">
        <v>18</v>
      </c>
      <c r="U10" s="398">
        <v>10</v>
      </c>
      <c r="V10" s="398">
        <v>10</v>
      </c>
      <c r="W10" s="398">
        <v>12</v>
      </c>
      <c r="X10" s="398">
        <v>7</v>
      </c>
      <c r="Y10" s="398">
        <v>8</v>
      </c>
      <c r="Z10" s="398">
        <v>7</v>
      </c>
      <c r="AA10" s="398">
        <v>18</v>
      </c>
      <c r="AB10" s="398">
        <v>5</v>
      </c>
      <c r="AC10" s="398">
        <v>10</v>
      </c>
      <c r="AD10" s="398">
        <v>40</v>
      </c>
      <c r="AE10" s="398">
        <v>12</v>
      </c>
      <c r="AF10" s="398">
        <v>10</v>
      </c>
      <c r="AG10" s="398">
        <v>12</v>
      </c>
      <c r="AH10" s="398">
        <v>10</v>
      </c>
      <c r="AI10" s="398">
        <v>20</v>
      </c>
      <c r="AJ10" s="398">
        <v>13</v>
      </c>
      <c r="AK10" s="398"/>
      <c r="AL10" s="398"/>
      <c r="AM10" s="398">
        <v>15</v>
      </c>
      <c r="AN10" s="398">
        <v>10</v>
      </c>
      <c r="AO10" s="398">
        <v>9</v>
      </c>
      <c r="AP10" s="398">
        <v>22</v>
      </c>
      <c r="AQ10" s="398">
        <v>8</v>
      </c>
      <c r="AR10" s="398">
        <v>12</v>
      </c>
      <c r="AS10" s="398">
        <v>15</v>
      </c>
      <c r="AT10" s="398">
        <v>18</v>
      </c>
      <c r="AU10" s="398">
        <v>10</v>
      </c>
      <c r="AV10" s="398">
        <v>10</v>
      </c>
      <c r="AW10" s="398">
        <v>5</v>
      </c>
      <c r="AX10" s="398">
        <v>17</v>
      </c>
      <c r="AY10" s="398">
        <v>18</v>
      </c>
      <c r="AZ10" s="398">
        <v>6</v>
      </c>
      <c r="BA10" s="398">
        <v>9</v>
      </c>
      <c r="BB10" s="398">
        <v>10</v>
      </c>
      <c r="BC10" s="398">
        <v>11</v>
      </c>
      <c r="BD10" s="399">
        <v>30</v>
      </c>
      <c r="BE10" s="399">
        <v>18</v>
      </c>
      <c r="BF10" s="399">
        <v>20</v>
      </c>
      <c r="BG10" s="399">
        <v>8</v>
      </c>
      <c r="BH10" s="399">
        <v>25</v>
      </c>
      <c r="BI10" s="399">
        <v>10</v>
      </c>
      <c r="BJ10" s="399">
        <v>9</v>
      </c>
      <c r="BK10" s="399"/>
      <c r="BL10" s="397"/>
      <c r="BM10" s="192"/>
    </row>
    <row r="11" spans="1:65" ht="15.75">
      <c r="A11" s="192"/>
      <c r="B11" s="393" t="s">
        <v>472</v>
      </c>
      <c r="C11" s="239" t="s">
        <v>473</v>
      </c>
      <c r="D11" s="227" t="s">
        <v>474</v>
      </c>
      <c r="E11" s="227" t="s">
        <v>468</v>
      </c>
      <c r="F11" s="228">
        <v>0</v>
      </c>
      <c r="G11" s="398">
        <v>3</v>
      </c>
      <c r="H11" s="398">
        <v>2</v>
      </c>
      <c r="I11" s="398"/>
      <c r="J11" s="398">
        <v>5</v>
      </c>
      <c r="K11" s="398">
        <v>2</v>
      </c>
      <c r="L11" s="398">
        <v>2</v>
      </c>
      <c r="M11" s="398">
        <v>1</v>
      </c>
      <c r="N11" s="398">
        <v>2.5</v>
      </c>
      <c r="O11" s="398">
        <v>2.5</v>
      </c>
      <c r="P11" s="398">
        <v>2</v>
      </c>
      <c r="Q11" s="398">
        <v>1.5</v>
      </c>
      <c r="R11" s="398">
        <v>1.4</v>
      </c>
      <c r="S11" s="398">
        <v>4</v>
      </c>
      <c r="T11" s="398">
        <v>2</v>
      </c>
      <c r="U11" s="398">
        <v>2</v>
      </c>
      <c r="V11" s="398">
        <v>3</v>
      </c>
      <c r="W11" s="398">
        <v>1.3</v>
      </c>
      <c r="X11" s="398">
        <v>1</v>
      </c>
      <c r="Y11" s="398">
        <v>4</v>
      </c>
      <c r="Z11" s="398">
        <v>3</v>
      </c>
      <c r="AA11" s="398">
        <v>2.5</v>
      </c>
      <c r="AB11" s="398">
        <v>1</v>
      </c>
      <c r="AC11" s="398">
        <v>3</v>
      </c>
      <c r="AD11" s="398">
        <v>5</v>
      </c>
      <c r="AE11" s="398">
        <v>2</v>
      </c>
      <c r="AF11" s="398">
        <v>3</v>
      </c>
      <c r="AG11" s="398">
        <v>2.5</v>
      </c>
      <c r="AH11" s="398">
        <v>4</v>
      </c>
      <c r="AI11" s="398">
        <v>6</v>
      </c>
      <c r="AJ11" s="398">
        <v>6</v>
      </c>
      <c r="AK11" s="398"/>
      <c r="AL11" s="398"/>
      <c r="AM11" s="398">
        <v>4</v>
      </c>
      <c r="AN11" s="398">
        <v>2</v>
      </c>
      <c r="AO11" s="398">
        <v>5</v>
      </c>
      <c r="AP11" s="398">
        <v>4.5</v>
      </c>
      <c r="AQ11" s="398">
        <v>2</v>
      </c>
      <c r="AR11" s="398">
        <v>2</v>
      </c>
      <c r="AS11" s="398">
        <v>1</v>
      </c>
      <c r="AT11" s="398">
        <v>2.5</v>
      </c>
      <c r="AU11" s="398">
        <v>2</v>
      </c>
      <c r="AV11" s="398">
        <v>3</v>
      </c>
      <c r="AW11" s="398">
        <v>2</v>
      </c>
      <c r="AX11" s="398">
        <v>5</v>
      </c>
      <c r="AY11" s="398">
        <v>2.5</v>
      </c>
      <c r="AZ11" s="398">
        <v>2</v>
      </c>
      <c r="BA11" s="398">
        <v>5</v>
      </c>
      <c r="BB11" s="398">
        <v>3</v>
      </c>
      <c r="BC11" s="398">
        <v>1</v>
      </c>
      <c r="BD11" s="400">
        <v>5</v>
      </c>
      <c r="BE11" s="400">
        <v>15</v>
      </c>
      <c r="BF11" s="400">
        <v>10</v>
      </c>
      <c r="BG11" s="400">
        <v>3</v>
      </c>
      <c r="BH11" s="400">
        <v>3</v>
      </c>
      <c r="BI11" s="400">
        <v>2</v>
      </c>
      <c r="BJ11" s="400">
        <v>3</v>
      </c>
      <c r="BK11" s="400"/>
      <c r="BL11" s="397"/>
      <c r="BM11" s="192"/>
    </row>
    <row r="12" spans="1:65" ht="15.75">
      <c r="A12" s="192"/>
      <c r="B12" s="393" t="s">
        <v>475</v>
      </c>
      <c r="C12" s="239" t="s">
        <v>476</v>
      </c>
      <c r="D12" s="227" t="s">
        <v>477</v>
      </c>
      <c r="E12" s="227" t="s">
        <v>468</v>
      </c>
      <c r="F12" s="228">
        <v>0</v>
      </c>
      <c r="G12" s="398">
        <v>2</v>
      </c>
      <c r="H12" s="398">
        <v>2</v>
      </c>
      <c r="I12" s="398"/>
      <c r="J12" s="398">
        <v>2</v>
      </c>
      <c r="K12" s="398">
        <v>1</v>
      </c>
      <c r="L12" s="398">
        <v>2</v>
      </c>
      <c r="M12" s="398">
        <v>0.5</v>
      </c>
      <c r="N12" s="398" t="s">
        <v>1891</v>
      </c>
      <c r="O12" s="398">
        <v>1</v>
      </c>
      <c r="P12" s="398">
        <v>2</v>
      </c>
      <c r="Q12" s="398">
        <v>2</v>
      </c>
      <c r="R12" s="398">
        <v>1</v>
      </c>
      <c r="S12" s="398">
        <v>2</v>
      </c>
      <c r="T12" s="398">
        <v>2</v>
      </c>
      <c r="U12" s="398" t="s">
        <v>1891</v>
      </c>
      <c r="V12" s="398">
        <v>0.5</v>
      </c>
      <c r="W12" s="398">
        <v>2</v>
      </c>
      <c r="X12" s="398">
        <v>2</v>
      </c>
      <c r="Y12" s="398">
        <v>1.5</v>
      </c>
      <c r="Z12" s="398">
        <v>1</v>
      </c>
      <c r="AA12" s="398" t="s">
        <v>1891</v>
      </c>
      <c r="AB12" s="398">
        <v>1</v>
      </c>
      <c r="AC12" s="398">
        <v>2</v>
      </c>
      <c r="AD12" s="398">
        <v>2</v>
      </c>
      <c r="AE12" s="398">
        <v>1</v>
      </c>
      <c r="AF12" s="398">
        <v>2</v>
      </c>
      <c r="AG12" s="398">
        <v>1</v>
      </c>
      <c r="AH12" s="398">
        <v>2</v>
      </c>
      <c r="AI12" s="398">
        <v>2</v>
      </c>
      <c r="AJ12" s="398">
        <v>2</v>
      </c>
      <c r="AK12" s="398"/>
      <c r="AL12" s="398"/>
      <c r="AM12" s="398">
        <v>2</v>
      </c>
      <c r="AN12" s="398">
        <v>2</v>
      </c>
      <c r="AO12" s="398">
        <v>1</v>
      </c>
      <c r="AP12" s="398" t="s">
        <v>1891</v>
      </c>
      <c r="AQ12" s="398">
        <v>1</v>
      </c>
      <c r="AR12" s="398">
        <v>2</v>
      </c>
      <c r="AS12" s="398">
        <v>1</v>
      </c>
      <c r="AT12" s="398" t="s">
        <v>1891</v>
      </c>
      <c r="AU12" s="398">
        <v>0.7</v>
      </c>
      <c r="AV12" s="398">
        <v>1</v>
      </c>
      <c r="AW12" s="398">
        <v>1</v>
      </c>
      <c r="AX12" s="398">
        <v>2</v>
      </c>
      <c r="AY12" s="398" t="s">
        <v>1891</v>
      </c>
      <c r="AZ12" s="398">
        <v>1</v>
      </c>
      <c r="BA12" s="398">
        <v>0.5</v>
      </c>
      <c r="BB12" s="398">
        <v>1</v>
      </c>
      <c r="BC12" s="398">
        <v>1</v>
      </c>
      <c r="BD12" s="400">
        <v>2</v>
      </c>
      <c r="BE12" s="400">
        <v>1</v>
      </c>
      <c r="BF12" s="400">
        <v>2</v>
      </c>
      <c r="BG12" s="400">
        <v>2</v>
      </c>
      <c r="BH12" s="400">
        <v>2</v>
      </c>
      <c r="BI12" s="400">
        <v>2</v>
      </c>
      <c r="BJ12" s="400">
        <v>1</v>
      </c>
      <c r="BK12" s="400"/>
      <c r="BL12" s="397"/>
      <c r="BM12" s="192"/>
    </row>
    <row r="13" spans="1:65" ht="15.75">
      <c r="A13" s="192"/>
      <c r="B13" s="393" t="s">
        <v>478</v>
      </c>
      <c r="C13" s="239" t="s">
        <v>479</v>
      </c>
      <c r="D13" s="227" t="s">
        <v>480</v>
      </c>
      <c r="E13" s="227" t="s">
        <v>481</v>
      </c>
      <c r="F13" s="228">
        <v>0</v>
      </c>
      <c r="G13" s="398" t="s">
        <v>1891</v>
      </c>
      <c r="H13" s="398" t="s">
        <v>1891</v>
      </c>
      <c r="I13" s="398"/>
      <c r="J13" s="398" t="s">
        <v>1891</v>
      </c>
      <c r="K13" s="398" t="s">
        <v>1891</v>
      </c>
      <c r="L13" s="398" t="s">
        <v>1891</v>
      </c>
      <c r="M13" s="398" t="s">
        <v>1891</v>
      </c>
      <c r="N13" s="398" t="s">
        <v>1891</v>
      </c>
      <c r="O13" s="398" t="s">
        <v>1891</v>
      </c>
      <c r="P13" s="398" t="s">
        <v>1891</v>
      </c>
      <c r="Q13" s="398" t="s">
        <v>1891</v>
      </c>
      <c r="R13" s="398" t="s">
        <v>1891</v>
      </c>
      <c r="S13" s="398" t="s">
        <v>1891</v>
      </c>
      <c r="T13" s="398" t="s">
        <v>1891</v>
      </c>
      <c r="U13" s="398" t="s">
        <v>1891</v>
      </c>
      <c r="V13" s="398" t="s">
        <v>1891</v>
      </c>
      <c r="W13" s="398" t="s">
        <v>1891</v>
      </c>
      <c r="X13" s="398" t="s">
        <v>1891</v>
      </c>
      <c r="Y13" s="398" t="s">
        <v>1891</v>
      </c>
      <c r="Z13" s="398" t="s">
        <v>1891</v>
      </c>
      <c r="AA13" s="398" t="s">
        <v>1891</v>
      </c>
      <c r="AB13" s="398" t="s">
        <v>1891</v>
      </c>
      <c r="AC13" s="398" t="s">
        <v>1891</v>
      </c>
      <c r="AD13" s="398" t="s">
        <v>1891</v>
      </c>
      <c r="AE13" s="398" t="s">
        <v>1891</v>
      </c>
      <c r="AF13" s="398" t="s">
        <v>1891</v>
      </c>
      <c r="AG13" s="398" t="s">
        <v>1891</v>
      </c>
      <c r="AH13" s="398" t="s">
        <v>1891</v>
      </c>
      <c r="AI13" s="398" t="s">
        <v>1891</v>
      </c>
      <c r="AJ13" s="398" t="s">
        <v>1891</v>
      </c>
      <c r="AK13" s="398"/>
      <c r="AL13" s="398"/>
      <c r="AM13" s="398" t="s">
        <v>1891</v>
      </c>
      <c r="AN13" s="398" t="s">
        <v>1891</v>
      </c>
      <c r="AO13" s="398" t="s">
        <v>1891</v>
      </c>
      <c r="AP13" s="398" t="s">
        <v>1891</v>
      </c>
      <c r="AQ13" s="398" t="s">
        <v>1891</v>
      </c>
      <c r="AR13" s="398" t="s">
        <v>1891</v>
      </c>
      <c r="AS13" s="398" t="s">
        <v>1891</v>
      </c>
      <c r="AT13" s="398" t="s">
        <v>1891</v>
      </c>
      <c r="AU13" s="398" t="s">
        <v>1891</v>
      </c>
      <c r="AV13" s="398" t="s">
        <v>1891</v>
      </c>
      <c r="AW13" s="398" t="s">
        <v>1891</v>
      </c>
      <c r="AX13" s="398" t="s">
        <v>1891</v>
      </c>
      <c r="AY13" s="398" t="s">
        <v>1891</v>
      </c>
      <c r="AZ13" s="398" t="s">
        <v>1891</v>
      </c>
      <c r="BA13" s="398" t="s">
        <v>1891</v>
      </c>
      <c r="BB13" s="398" t="s">
        <v>1891</v>
      </c>
      <c r="BC13" s="398" t="s">
        <v>1891</v>
      </c>
      <c r="BD13" s="399" t="s">
        <v>1891</v>
      </c>
      <c r="BE13" s="399" t="s">
        <v>1891</v>
      </c>
      <c r="BF13" s="399" t="s">
        <v>1891</v>
      </c>
      <c r="BG13" s="399" t="s">
        <v>1891</v>
      </c>
      <c r="BH13" s="399" t="s">
        <v>1891</v>
      </c>
      <c r="BI13" s="399" t="s">
        <v>1891</v>
      </c>
      <c r="BJ13" s="399" t="s">
        <v>1891</v>
      </c>
      <c r="BK13" s="399"/>
      <c r="BL13" s="397"/>
      <c r="BM13" s="192"/>
    </row>
    <row r="14" spans="1:65" ht="15.75">
      <c r="A14" s="192"/>
      <c r="B14" s="393" t="s">
        <v>482</v>
      </c>
      <c r="C14" s="239" t="s">
        <v>483</v>
      </c>
      <c r="D14" s="227" t="s">
        <v>484</v>
      </c>
      <c r="E14" s="227" t="s">
        <v>485</v>
      </c>
      <c r="F14" s="228">
        <v>0</v>
      </c>
      <c r="G14" s="401">
        <v>2322.2976627605171</v>
      </c>
      <c r="H14" s="401">
        <v>2375.8651787999252</v>
      </c>
      <c r="I14" s="401">
        <v>0</v>
      </c>
      <c r="J14" s="401">
        <v>1990.1113132260261</v>
      </c>
      <c r="K14" s="401">
        <v>6902.3452124987652</v>
      </c>
      <c r="L14" s="401">
        <v>4661.885072170413</v>
      </c>
      <c r="M14" s="401">
        <v>8181.0702779599942</v>
      </c>
      <c r="N14" s="401">
        <v>227953.37585076701</v>
      </c>
      <c r="O14" s="401">
        <v>24865.337185882254</v>
      </c>
      <c r="P14" s="401">
        <v>3010.7136796526406</v>
      </c>
      <c r="Q14" s="401">
        <v>4179.3133244910205</v>
      </c>
      <c r="R14" s="401">
        <v>5736.550467119795</v>
      </c>
      <c r="S14" s="401">
        <v>2218.859805581511</v>
      </c>
      <c r="T14" s="401">
        <v>4979.9545112300038</v>
      </c>
      <c r="U14" s="401">
        <v>2170.8867488665223</v>
      </c>
      <c r="V14" s="401">
        <v>8785.6680296863706</v>
      </c>
      <c r="W14" s="401">
        <v>5223.6911807377001</v>
      </c>
      <c r="X14" s="401">
        <v>2235.0779048518593</v>
      </c>
      <c r="Y14" s="401">
        <v>1880.4898269749697</v>
      </c>
      <c r="Z14" s="401">
        <v>7655.9668920676349</v>
      </c>
      <c r="AA14" s="401">
        <v>118425.25488853296</v>
      </c>
      <c r="AB14" s="401">
        <v>57710.787939492191</v>
      </c>
      <c r="AC14" s="401">
        <v>2876.2144431317865</v>
      </c>
      <c r="AD14" s="401">
        <v>1746.0939502096574</v>
      </c>
      <c r="AE14" s="401">
        <v>6650.0706494033857</v>
      </c>
      <c r="AF14" s="401">
        <v>2768.6897288029427</v>
      </c>
      <c r="AG14" s="401">
        <v>2813.5534669140711</v>
      </c>
      <c r="AH14" s="401">
        <v>1883.7100452464053</v>
      </c>
      <c r="AI14" s="401">
        <v>6058.5514408975614</v>
      </c>
      <c r="AJ14" s="401">
        <v>2262.0359664931757</v>
      </c>
      <c r="AK14" s="401">
        <v>0</v>
      </c>
      <c r="AL14" s="401">
        <v>0</v>
      </c>
      <c r="AM14" s="401">
        <v>2338.7144787317566</v>
      </c>
      <c r="AN14" s="401">
        <v>2948.2861488042577</v>
      </c>
      <c r="AO14" s="401">
        <v>11133.07221014425</v>
      </c>
      <c r="AP14" s="401">
        <v>52828.125364719723</v>
      </c>
      <c r="AQ14" s="401">
        <v>10344.594883242429</v>
      </c>
      <c r="AR14" s="401">
        <v>4979.4219727311756</v>
      </c>
      <c r="AS14" s="401">
        <v>31582.68616572371</v>
      </c>
      <c r="AT14" s="401">
        <v>124318.41510324486</v>
      </c>
      <c r="AU14" s="401">
        <v>5092.8675932242559</v>
      </c>
      <c r="AV14" s="401">
        <v>14070.135409832596</v>
      </c>
      <c r="AW14" s="401">
        <v>12558.902297154033</v>
      </c>
      <c r="AX14" s="401">
        <v>4133.501319715826</v>
      </c>
      <c r="AY14" s="401">
        <v>24346.000833752227</v>
      </c>
      <c r="AZ14" s="401">
        <v>24222.304812460829</v>
      </c>
      <c r="BA14" s="401">
        <v>2057.9395681184833</v>
      </c>
      <c r="BB14" s="401">
        <v>13452.116232860786</v>
      </c>
      <c r="BC14" s="401">
        <v>13342.060220270694</v>
      </c>
      <c r="BD14" s="401">
        <v>1736.5492531131629</v>
      </c>
      <c r="BE14" s="401">
        <v>7330.7199140700923</v>
      </c>
      <c r="BF14" s="401">
        <v>2164.7603540640348</v>
      </c>
      <c r="BG14" s="401">
        <v>2792.3493805878456</v>
      </c>
      <c r="BH14" s="401">
        <v>4656.776463684163</v>
      </c>
      <c r="BI14" s="401">
        <v>1530.4531695030178</v>
      </c>
      <c r="BJ14" s="401">
        <v>23202.156153568038</v>
      </c>
      <c r="BK14" s="401">
        <v>0</v>
      </c>
      <c r="BL14" s="397"/>
      <c r="BM14" s="192"/>
    </row>
    <row r="15" spans="1:65" ht="16.5" thickBot="1">
      <c r="A15" s="192"/>
      <c r="B15" s="402" t="s">
        <v>486</v>
      </c>
      <c r="C15" s="247" t="s">
        <v>487</v>
      </c>
      <c r="D15" s="248" t="s">
        <v>488</v>
      </c>
      <c r="E15" s="248" t="s">
        <v>489</v>
      </c>
      <c r="F15" s="249">
        <v>0</v>
      </c>
      <c r="G15" s="403">
        <v>14464.506318681317</v>
      </c>
      <c r="H15" s="403">
        <v>13059.223623188413</v>
      </c>
      <c r="I15" s="403"/>
      <c r="J15" s="403">
        <v>8821.1448626373531</v>
      </c>
      <c r="K15" s="403">
        <v>34761.214392265189</v>
      </c>
      <c r="L15" s="403">
        <v>20797.780520547956</v>
      </c>
      <c r="M15" s="403">
        <v>27446.526671695839</v>
      </c>
      <c r="N15" s="403">
        <v>1177458.064477402</v>
      </c>
      <c r="O15" s="403">
        <v>132542.84597493123</v>
      </c>
      <c r="P15" s="403">
        <v>17999.974836065565</v>
      </c>
      <c r="Q15" s="403">
        <v>14753.656530054657</v>
      </c>
      <c r="R15" s="403">
        <v>21356.904620999012</v>
      </c>
      <c r="S15" s="403">
        <v>8864.403934426231</v>
      </c>
      <c r="T15" s="403">
        <v>23205.420874524687</v>
      </c>
      <c r="U15" s="403">
        <v>8647.6834818941425</v>
      </c>
      <c r="V15" s="403">
        <v>35342.350410958934</v>
      </c>
      <c r="W15" s="403">
        <v>29615.281939890705</v>
      </c>
      <c r="X15" s="403">
        <v>12386.535726027407</v>
      </c>
      <c r="Y15" s="403">
        <v>16710.834842406879</v>
      </c>
      <c r="Z15" s="403">
        <v>42307.287163332192</v>
      </c>
      <c r="AA15" s="403">
        <v>515861.01841095876</v>
      </c>
      <c r="AB15" s="403">
        <v>228223.20736986306</v>
      </c>
      <c r="AC15" s="403">
        <v>16594.346557377048</v>
      </c>
      <c r="AD15" s="403">
        <v>6632.1246575342457</v>
      </c>
      <c r="AE15" s="403">
        <v>39410.077185792295</v>
      </c>
      <c r="AF15" s="403">
        <v>10785.890382513659</v>
      </c>
      <c r="AG15" s="403">
        <v>14015.18950413223</v>
      </c>
      <c r="AH15" s="403">
        <v>8247.2478082191792</v>
      </c>
      <c r="AI15" s="403">
        <v>33238.990956284142</v>
      </c>
      <c r="AJ15" s="403">
        <v>6131.3139344262263</v>
      </c>
      <c r="AK15" s="403"/>
      <c r="AL15" s="403"/>
      <c r="AM15" s="403">
        <v>9756.6582191780817</v>
      </c>
      <c r="AN15" s="403">
        <v>17303.66341597795</v>
      </c>
      <c r="AO15" s="403">
        <v>64302.827026049868</v>
      </c>
      <c r="AP15" s="403">
        <v>226839.41166666659</v>
      </c>
      <c r="AQ15" s="403">
        <v>33398.580709163478</v>
      </c>
      <c r="AR15" s="403">
        <v>18926.405710382518</v>
      </c>
      <c r="AS15" s="403">
        <v>115261.83843406595</v>
      </c>
      <c r="AT15" s="403">
        <v>571512.88603399391</v>
      </c>
      <c r="AU15" s="403">
        <v>32538.979005524867</v>
      </c>
      <c r="AV15" s="403">
        <v>54985.542275640997</v>
      </c>
      <c r="AW15" s="403">
        <v>71208.114182825491</v>
      </c>
      <c r="AX15" s="403">
        <v>18877.054258241758</v>
      </c>
      <c r="AY15" s="403">
        <v>112192.63873626373</v>
      </c>
      <c r="AZ15" s="403">
        <v>100237.12961538462</v>
      </c>
      <c r="BA15" s="403">
        <v>8030.8813387978162</v>
      </c>
      <c r="BB15" s="403">
        <v>66498.278953167988</v>
      </c>
      <c r="BC15" s="403">
        <v>69424.864376731304</v>
      </c>
      <c r="BD15" s="404">
        <v>10368.540491803285</v>
      </c>
      <c r="BE15" s="404">
        <v>38126.042044817885</v>
      </c>
      <c r="BF15" s="404">
        <v>11136.527409470742</v>
      </c>
      <c r="BG15" s="404">
        <v>16342.016366120217</v>
      </c>
      <c r="BH15" s="404">
        <v>19244.066923076927</v>
      </c>
      <c r="BI15" s="404">
        <v>11044.714955489622</v>
      </c>
      <c r="BJ15" s="404">
        <v>76280.162465753398</v>
      </c>
      <c r="BK15" s="404"/>
      <c r="BL15" s="405"/>
      <c r="BM15" s="192"/>
    </row>
    <row r="16" spans="1:65" ht="16.5" thickBot="1">
      <c r="A16" s="192"/>
      <c r="B16" s="406"/>
      <c r="C16" s="385"/>
      <c r="D16" s="407"/>
      <c r="E16" s="407"/>
      <c r="F16" s="407"/>
      <c r="BL16" s="192"/>
      <c r="BM16" s="192"/>
    </row>
    <row r="17" spans="1:65" ht="16.5" thickBot="1">
      <c r="A17" s="192"/>
      <c r="B17" s="333" t="s">
        <v>41</v>
      </c>
      <c r="C17" s="334" t="s">
        <v>490</v>
      </c>
      <c r="D17" s="407"/>
      <c r="E17" s="407"/>
      <c r="F17" s="407"/>
      <c r="BL17" s="192"/>
      <c r="BM17" s="192"/>
    </row>
    <row r="18" spans="1:65" ht="15.75">
      <c r="A18" s="192"/>
      <c r="B18" s="211" t="s">
        <v>491</v>
      </c>
      <c r="C18" s="213" t="s">
        <v>492</v>
      </c>
      <c r="D18" s="214" t="s">
        <v>493</v>
      </c>
      <c r="E18" s="214" t="s">
        <v>365</v>
      </c>
      <c r="F18" s="215">
        <v>0</v>
      </c>
      <c r="G18" s="408">
        <v>9.8450000000000006</v>
      </c>
      <c r="H18" s="408">
        <v>10.279</v>
      </c>
      <c r="I18" s="408"/>
      <c r="J18" s="408">
        <v>13.247</v>
      </c>
      <c r="K18" s="408">
        <v>17.684999999999999</v>
      </c>
      <c r="L18" s="408">
        <v>11.821</v>
      </c>
      <c r="M18" s="408">
        <v>27.582000000000001</v>
      </c>
      <c r="N18" s="408">
        <v>844.28399999999999</v>
      </c>
      <c r="O18" s="408">
        <v>130.14599999999999</v>
      </c>
      <c r="P18" s="408">
        <v>7.8410000000000002</v>
      </c>
      <c r="Q18" s="408">
        <v>17.824000000000002</v>
      </c>
      <c r="R18" s="408">
        <v>24.61</v>
      </c>
      <c r="S18" s="408">
        <v>10.467000000000001</v>
      </c>
      <c r="T18" s="408">
        <v>12.363</v>
      </c>
      <c r="U18" s="408">
        <v>12.896000000000001</v>
      </c>
      <c r="V18" s="408">
        <v>41.576999999999998</v>
      </c>
      <c r="W18" s="408">
        <v>98.049000000000007</v>
      </c>
      <c r="X18" s="408">
        <v>10.675000000000001</v>
      </c>
      <c r="Y18" s="408">
        <v>4.6379999999999999</v>
      </c>
      <c r="Z18" s="408">
        <v>69.727000000000004</v>
      </c>
      <c r="AA18" s="408">
        <v>495.17899999999997</v>
      </c>
      <c r="AB18" s="408">
        <v>148.79</v>
      </c>
      <c r="AC18" s="408">
        <v>12.04</v>
      </c>
      <c r="AD18" s="408">
        <v>6.4480000000000004</v>
      </c>
      <c r="AE18" s="408">
        <v>16.995999999999999</v>
      </c>
      <c r="AF18" s="408">
        <v>33.366</v>
      </c>
      <c r="AG18" s="408">
        <v>14.532999999999999</v>
      </c>
      <c r="AH18" s="408">
        <v>7.931</v>
      </c>
      <c r="AI18" s="408">
        <v>14.756</v>
      </c>
      <c r="AJ18" s="408">
        <v>15.223000000000001</v>
      </c>
      <c r="AK18" s="408"/>
      <c r="AL18" s="408"/>
      <c r="AM18" s="408">
        <v>10.337999999999999</v>
      </c>
      <c r="AN18" s="408">
        <v>11.827</v>
      </c>
      <c r="AO18" s="408">
        <v>28.359000000000002</v>
      </c>
      <c r="AP18" s="408">
        <v>222.35400000000001</v>
      </c>
      <c r="AQ18" s="408">
        <v>29.928999999999998</v>
      </c>
      <c r="AR18" s="408">
        <v>22.396999999999998</v>
      </c>
      <c r="AS18" s="408">
        <v>112.98399999999999</v>
      </c>
      <c r="AT18" s="408">
        <v>323.07</v>
      </c>
      <c r="AU18" s="408">
        <v>12.596</v>
      </c>
      <c r="AV18" s="408">
        <v>34.273000000000003</v>
      </c>
      <c r="AW18" s="408">
        <v>31.004999999999999</v>
      </c>
      <c r="AX18" s="408">
        <v>29.123000000000001</v>
      </c>
      <c r="AY18" s="408">
        <v>366.58600000000001</v>
      </c>
      <c r="AZ18" s="408">
        <v>97.194000000000003</v>
      </c>
      <c r="BA18" s="408">
        <v>5.8000000000000003E-2</v>
      </c>
      <c r="BB18" s="408">
        <v>34.176000000000002</v>
      </c>
      <c r="BC18" s="408">
        <v>33.896000000000001</v>
      </c>
      <c r="BD18" s="408">
        <v>7.5309999999999997</v>
      </c>
      <c r="BE18" s="408">
        <v>19.195</v>
      </c>
      <c r="BF18" s="408">
        <v>9.859</v>
      </c>
      <c r="BG18" s="408">
        <v>7.2949999999999999</v>
      </c>
      <c r="BH18" s="408">
        <v>33.024999999999999</v>
      </c>
      <c r="BI18" s="408">
        <v>8.6319999999999997</v>
      </c>
      <c r="BJ18" s="408">
        <v>96.905000000000001</v>
      </c>
      <c r="BK18" s="408"/>
      <c r="BL18" s="409"/>
      <c r="BM18" s="192"/>
    </row>
    <row r="19" spans="1:65" ht="15.75">
      <c r="A19" s="192"/>
      <c r="B19" s="410" t="s">
        <v>494</v>
      </c>
      <c r="C19" s="245" t="s">
        <v>495</v>
      </c>
      <c r="D19" s="411" t="s">
        <v>496</v>
      </c>
      <c r="E19" s="411" t="s">
        <v>365</v>
      </c>
      <c r="F19" s="412">
        <v>0</v>
      </c>
      <c r="G19" s="399">
        <v>0</v>
      </c>
      <c r="H19" s="399">
        <v>0</v>
      </c>
      <c r="I19" s="399"/>
      <c r="J19" s="399">
        <v>0</v>
      </c>
      <c r="K19" s="399">
        <v>0</v>
      </c>
      <c r="L19" s="399">
        <v>0</v>
      </c>
      <c r="M19" s="399">
        <v>0</v>
      </c>
      <c r="N19" s="399">
        <v>0</v>
      </c>
      <c r="O19" s="399">
        <v>81.296999999999997</v>
      </c>
      <c r="P19" s="399">
        <v>0</v>
      </c>
      <c r="Q19" s="399">
        <v>113.651</v>
      </c>
      <c r="R19" s="399">
        <v>0</v>
      </c>
      <c r="S19" s="399">
        <v>0</v>
      </c>
      <c r="T19" s="399">
        <v>0</v>
      </c>
      <c r="U19" s="399">
        <v>0</v>
      </c>
      <c r="V19" s="399">
        <v>0</v>
      </c>
      <c r="W19" s="399">
        <v>0</v>
      </c>
      <c r="X19" s="399">
        <v>0</v>
      </c>
      <c r="Y19" s="399">
        <v>0</v>
      </c>
      <c r="Z19" s="399">
        <v>0</v>
      </c>
      <c r="AA19" s="399">
        <v>0</v>
      </c>
      <c r="AB19" s="399">
        <v>0</v>
      </c>
      <c r="AC19" s="399">
        <v>0</v>
      </c>
      <c r="AD19" s="399">
        <v>0</v>
      </c>
      <c r="AE19" s="399">
        <v>0</v>
      </c>
      <c r="AF19" s="399">
        <v>0</v>
      </c>
      <c r="AG19" s="399">
        <v>0</v>
      </c>
      <c r="AH19" s="399">
        <v>0</v>
      </c>
      <c r="AI19" s="399">
        <v>0</v>
      </c>
      <c r="AJ19" s="399">
        <v>0</v>
      </c>
      <c r="AK19" s="399"/>
      <c r="AL19" s="399"/>
      <c r="AM19" s="399">
        <v>0</v>
      </c>
      <c r="AN19" s="399">
        <v>0</v>
      </c>
      <c r="AO19" s="399">
        <v>0</v>
      </c>
      <c r="AP19" s="399">
        <v>0</v>
      </c>
      <c r="AQ19" s="399">
        <v>0</v>
      </c>
      <c r="AR19" s="399">
        <v>0</v>
      </c>
      <c r="AS19" s="399">
        <v>203.90700000000001</v>
      </c>
      <c r="AT19" s="399">
        <v>0</v>
      </c>
      <c r="AU19" s="399">
        <v>113.114</v>
      </c>
      <c r="AV19" s="399">
        <v>489.94299999999998</v>
      </c>
      <c r="AW19" s="399">
        <v>0</v>
      </c>
      <c r="AX19" s="399">
        <v>0</v>
      </c>
      <c r="AY19" s="399">
        <v>0</v>
      </c>
      <c r="AZ19" s="399">
        <v>0</v>
      </c>
      <c r="BA19" s="399">
        <v>0</v>
      </c>
      <c r="BB19" s="399">
        <v>0</v>
      </c>
      <c r="BC19" s="399">
        <v>0</v>
      </c>
      <c r="BD19" s="399">
        <v>0</v>
      </c>
      <c r="BE19" s="399">
        <v>0</v>
      </c>
      <c r="BF19" s="399">
        <v>0</v>
      </c>
      <c r="BG19" s="399">
        <v>0</v>
      </c>
      <c r="BH19" s="399">
        <v>0</v>
      </c>
      <c r="BI19" s="399">
        <v>0</v>
      </c>
      <c r="BJ19" s="399">
        <v>67.614999999999995</v>
      </c>
      <c r="BK19" s="399"/>
      <c r="BL19" s="397"/>
      <c r="BM19" s="192"/>
    </row>
    <row r="20" spans="1:65" ht="15.75">
      <c r="A20" s="192"/>
      <c r="B20" s="393" t="s">
        <v>497</v>
      </c>
      <c r="C20" s="413" t="s">
        <v>498</v>
      </c>
      <c r="D20" s="227" t="s">
        <v>499</v>
      </c>
      <c r="E20" s="227" t="s">
        <v>365</v>
      </c>
      <c r="F20" s="228">
        <v>0</v>
      </c>
      <c r="G20" s="399">
        <v>609.98400000000004</v>
      </c>
      <c r="H20" s="399">
        <v>616.827</v>
      </c>
      <c r="I20" s="399"/>
      <c r="J20" s="399">
        <v>470.387</v>
      </c>
      <c r="K20" s="399">
        <v>1513.722</v>
      </c>
      <c r="L20" s="399">
        <v>1309.0119999999999</v>
      </c>
      <c r="M20" s="399">
        <v>1737.1110000000001</v>
      </c>
      <c r="N20" s="399">
        <v>20311.060000000001</v>
      </c>
      <c r="O20" s="399">
        <v>1928.057</v>
      </c>
      <c r="P20" s="399">
        <v>719.21600000000001</v>
      </c>
      <c r="Q20" s="399">
        <v>1171.1379999999999</v>
      </c>
      <c r="R20" s="399">
        <v>890.55</v>
      </c>
      <c r="S20" s="399">
        <v>584.64200000000005</v>
      </c>
      <c r="T20" s="399">
        <v>1028.134</v>
      </c>
      <c r="U20" s="399">
        <v>453.42500000000001</v>
      </c>
      <c r="V20" s="399">
        <v>1810.51</v>
      </c>
      <c r="W20" s="399">
        <v>2360.2060000000001</v>
      </c>
      <c r="X20" s="399">
        <v>754.38900000000001</v>
      </c>
      <c r="Y20" s="399">
        <v>891.41399999999999</v>
      </c>
      <c r="Z20" s="399">
        <v>3357.0940000000001</v>
      </c>
      <c r="AA20" s="399">
        <v>16342.129000000001</v>
      </c>
      <c r="AB20" s="399">
        <v>5838.1940000000004</v>
      </c>
      <c r="AC20" s="399">
        <v>881.24099999999999</v>
      </c>
      <c r="AD20" s="399">
        <v>393.15899999999999</v>
      </c>
      <c r="AE20" s="399">
        <v>1195.481</v>
      </c>
      <c r="AF20" s="399">
        <v>978.82</v>
      </c>
      <c r="AG20" s="399">
        <v>663.77599999999995</v>
      </c>
      <c r="AH20" s="399">
        <v>395.71</v>
      </c>
      <c r="AI20" s="399">
        <v>1051.9839999999999</v>
      </c>
      <c r="AJ20" s="399">
        <v>499.65699999999998</v>
      </c>
      <c r="AK20" s="399"/>
      <c r="AL20" s="399"/>
      <c r="AM20" s="399">
        <v>625.4</v>
      </c>
      <c r="AN20" s="399">
        <v>647.56700000000001</v>
      </c>
      <c r="AO20" s="399">
        <v>2055.0630000000001</v>
      </c>
      <c r="AP20" s="399">
        <v>5654.4340000000002</v>
      </c>
      <c r="AQ20" s="399">
        <v>2349.59</v>
      </c>
      <c r="AR20" s="399">
        <v>787.87300000000005</v>
      </c>
      <c r="AS20" s="399">
        <v>3175.6869999999999</v>
      </c>
      <c r="AT20" s="399">
        <v>11214.724</v>
      </c>
      <c r="AU20" s="399">
        <v>1575.6279999999999</v>
      </c>
      <c r="AV20" s="399">
        <v>4306.1890000000003</v>
      </c>
      <c r="AW20" s="399">
        <v>2582.8090000000002</v>
      </c>
      <c r="AX20" s="399">
        <v>769.649</v>
      </c>
      <c r="AY20" s="399">
        <v>5672.8429999999998</v>
      </c>
      <c r="AZ20" s="399">
        <v>3047.8760000000002</v>
      </c>
      <c r="BA20" s="399">
        <v>353.62700000000001</v>
      </c>
      <c r="BB20" s="399">
        <v>1886.231</v>
      </c>
      <c r="BC20" s="399">
        <v>2615.672</v>
      </c>
      <c r="BD20" s="399">
        <v>463.58600000000001</v>
      </c>
      <c r="BE20" s="399">
        <v>804.71600000000001</v>
      </c>
      <c r="BF20" s="399">
        <v>575.07899999999995</v>
      </c>
      <c r="BG20" s="399">
        <v>959.36300000000006</v>
      </c>
      <c r="BH20" s="399">
        <v>746.05399999999997</v>
      </c>
      <c r="BI20" s="399">
        <v>432.15699999999998</v>
      </c>
      <c r="BJ20" s="399">
        <v>2283.6460000000002</v>
      </c>
      <c r="BK20" s="399"/>
      <c r="BL20" s="414"/>
      <c r="BM20" s="192"/>
    </row>
    <row r="21" spans="1:65" ht="15.75">
      <c r="A21" s="192"/>
      <c r="B21" s="224" t="s">
        <v>500</v>
      </c>
      <c r="C21" s="415" t="s">
        <v>501</v>
      </c>
      <c r="D21" s="416" t="s">
        <v>499</v>
      </c>
      <c r="E21" s="416" t="s">
        <v>365</v>
      </c>
      <c r="F21" s="417">
        <v>0</v>
      </c>
      <c r="G21" s="401">
        <v>619.82900000000006</v>
      </c>
      <c r="H21" s="401">
        <v>627.10599999999999</v>
      </c>
      <c r="I21" s="401">
        <v>0</v>
      </c>
      <c r="J21" s="401">
        <v>483.63400000000001</v>
      </c>
      <c r="K21" s="401">
        <v>1531.4069999999999</v>
      </c>
      <c r="L21" s="401">
        <v>1320.8329999999999</v>
      </c>
      <c r="M21" s="401">
        <v>1764.6930000000002</v>
      </c>
      <c r="N21" s="401">
        <v>21155.344000000001</v>
      </c>
      <c r="O21" s="401">
        <v>2139.5</v>
      </c>
      <c r="P21" s="401">
        <v>727.05700000000002</v>
      </c>
      <c r="Q21" s="401">
        <v>1302.6129999999998</v>
      </c>
      <c r="R21" s="401">
        <v>915.16</v>
      </c>
      <c r="S21" s="401">
        <v>595.10900000000004</v>
      </c>
      <c r="T21" s="401">
        <v>1040.4970000000001</v>
      </c>
      <c r="U21" s="401">
        <v>466.32100000000003</v>
      </c>
      <c r="V21" s="401">
        <v>1852.087</v>
      </c>
      <c r="W21" s="401">
        <v>2458.2550000000001</v>
      </c>
      <c r="X21" s="401">
        <v>765.06399999999996</v>
      </c>
      <c r="Y21" s="401">
        <v>896.05200000000002</v>
      </c>
      <c r="Z21" s="401">
        <v>3426.8209999999999</v>
      </c>
      <c r="AA21" s="401">
        <v>16837.308000000001</v>
      </c>
      <c r="AB21" s="401">
        <v>5986.9840000000004</v>
      </c>
      <c r="AC21" s="401">
        <v>893.28099999999995</v>
      </c>
      <c r="AD21" s="401">
        <v>399.60699999999997</v>
      </c>
      <c r="AE21" s="401">
        <v>1212.4770000000001</v>
      </c>
      <c r="AF21" s="401">
        <v>1012.186</v>
      </c>
      <c r="AG21" s="401">
        <v>678.30899999999997</v>
      </c>
      <c r="AH21" s="401">
        <v>403.64099999999996</v>
      </c>
      <c r="AI21" s="401">
        <v>1066.74</v>
      </c>
      <c r="AJ21" s="401">
        <v>514.88</v>
      </c>
      <c r="AK21" s="401">
        <v>0</v>
      </c>
      <c r="AL21" s="401">
        <v>0</v>
      </c>
      <c r="AM21" s="401">
        <v>635.73799999999994</v>
      </c>
      <c r="AN21" s="401">
        <v>659.39400000000001</v>
      </c>
      <c r="AO21" s="401">
        <v>2083.422</v>
      </c>
      <c r="AP21" s="401">
        <v>5876.7880000000005</v>
      </c>
      <c r="AQ21" s="401">
        <v>2379.5190000000002</v>
      </c>
      <c r="AR21" s="401">
        <v>810.2700000000001</v>
      </c>
      <c r="AS21" s="401">
        <v>3492.578</v>
      </c>
      <c r="AT21" s="401">
        <v>11537.794</v>
      </c>
      <c r="AU21" s="401">
        <v>1701.338</v>
      </c>
      <c r="AV21" s="401">
        <v>4830.4050000000007</v>
      </c>
      <c r="AW21" s="401">
        <v>2613.8140000000003</v>
      </c>
      <c r="AX21" s="401">
        <v>798.77200000000005</v>
      </c>
      <c r="AY21" s="401">
        <v>6039.4290000000001</v>
      </c>
      <c r="AZ21" s="401">
        <v>3145.07</v>
      </c>
      <c r="BA21" s="401">
        <v>353.685</v>
      </c>
      <c r="BB21" s="401">
        <v>1920.4069999999999</v>
      </c>
      <c r="BC21" s="401">
        <v>2649.5680000000002</v>
      </c>
      <c r="BD21" s="401">
        <v>471.11700000000002</v>
      </c>
      <c r="BE21" s="401">
        <v>823.91100000000006</v>
      </c>
      <c r="BF21" s="401">
        <v>584.93799999999999</v>
      </c>
      <c r="BG21" s="401">
        <v>966.65800000000002</v>
      </c>
      <c r="BH21" s="401">
        <v>779.07899999999995</v>
      </c>
      <c r="BI21" s="401">
        <v>440.78899999999999</v>
      </c>
      <c r="BJ21" s="401">
        <v>2448.1660000000002</v>
      </c>
      <c r="BK21" s="401">
        <v>0</v>
      </c>
      <c r="BL21" s="418"/>
      <c r="BM21" s="192"/>
    </row>
    <row r="22" spans="1:65" ht="15.75">
      <c r="A22" s="192"/>
      <c r="B22" s="393" t="s">
        <v>502</v>
      </c>
      <c r="C22" s="239" t="s">
        <v>503</v>
      </c>
      <c r="D22" s="227" t="s">
        <v>504</v>
      </c>
      <c r="E22" s="227" t="s">
        <v>365</v>
      </c>
      <c r="F22" s="228">
        <v>0</v>
      </c>
      <c r="G22" s="399">
        <v>106.965</v>
      </c>
      <c r="H22" s="399">
        <v>107.90900000000001</v>
      </c>
      <c r="I22" s="399"/>
      <c r="J22" s="399">
        <v>83.284999999999997</v>
      </c>
      <c r="K22" s="399">
        <v>265.92399999999998</v>
      </c>
      <c r="L22" s="399">
        <v>236.80199999999999</v>
      </c>
      <c r="M22" s="399">
        <v>321.041</v>
      </c>
      <c r="N22" s="399">
        <v>3713.5390000000002</v>
      </c>
      <c r="O22" s="399">
        <v>372.68400000000003</v>
      </c>
      <c r="P22" s="399">
        <v>128.215</v>
      </c>
      <c r="Q22" s="399">
        <v>234.10900000000001</v>
      </c>
      <c r="R22" s="399">
        <v>157.47499999999999</v>
      </c>
      <c r="S22" s="399">
        <v>102.40300000000001</v>
      </c>
      <c r="T22" s="399">
        <v>186.22300000000001</v>
      </c>
      <c r="U22" s="399">
        <v>100.744</v>
      </c>
      <c r="V22" s="399">
        <v>323.57499999999999</v>
      </c>
      <c r="W22" s="399">
        <v>426.88</v>
      </c>
      <c r="X22" s="399">
        <v>130.86500000000001</v>
      </c>
      <c r="Y22" s="399">
        <v>159.57400000000001</v>
      </c>
      <c r="Z22" s="399">
        <v>589.41099999999994</v>
      </c>
      <c r="AA22" s="399">
        <v>2920.4349999999999</v>
      </c>
      <c r="AB22" s="399">
        <v>1054.01</v>
      </c>
      <c r="AC22" s="399">
        <v>156.66800000000001</v>
      </c>
      <c r="AD22" s="399">
        <v>71.887</v>
      </c>
      <c r="AE22" s="399">
        <v>212.25800000000001</v>
      </c>
      <c r="AF22" s="399">
        <v>184.26599999999999</v>
      </c>
      <c r="AG22" s="399">
        <v>116.71899999999999</v>
      </c>
      <c r="AH22" s="399">
        <v>69.456000000000003</v>
      </c>
      <c r="AI22" s="399">
        <v>191.41</v>
      </c>
      <c r="AJ22" s="399">
        <v>88.597999999999999</v>
      </c>
      <c r="AK22" s="399"/>
      <c r="AL22" s="399"/>
      <c r="AM22" s="399">
        <v>109.64</v>
      </c>
      <c r="AN22" s="399">
        <v>113.465</v>
      </c>
      <c r="AO22" s="399">
        <v>363.55799999999999</v>
      </c>
      <c r="AP22" s="399">
        <v>1007.389</v>
      </c>
      <c r="AQ22" s="399">
        <v>414.76600000000002</v>
      </c>
      <c r="AR22" s="399">
        <v>139.81</v>
      </c>
      <c r="AS22" s="399">
        <v>481.072</v>
      </c>
      <c r="AT22" s="399">
        <v>1959.8</v>
      </c>
      <c r="AU22" s="399">
        <v>300.221</v>
      </c>
      <c r="AV22" s="399">
        <v>841.46900000000005</v>
      </c>
      <c r="AW22" s="399">
        <v>456.78800000000001</v>
      </c>
      <c r="AX22" s="399">
        <v>137.934</v>
      </c>
      <c r="AY22" s="399">
        <v>1018.07</v>
      </c>
      <c r="AZ22" s="399">
        <v>549.33500000000004</v>
      </c>
      <c r="BA22" s="399">
        <v>60.86</v>
      </c>
      <c r="BB22" s="399">
        <v>336.01600000000002</v>
      </c>
      <c r="BC22" s="399">
        <v>463.08</v>
      </c>
      <c r="BD22" s="399">
        <v>81.066999999999993</v>
      </c>
      <c r="BE22" s="399">
        <v>145.49199999999999</v>
      </c>
      <c r="BF22" s="399">
        <v>103.411</v>
      </c>
      <c r="BG22" s="399">
        <v>170.01900000000001</v>
      </c>
      <c r="BH22" s="399">
        <v>134.14400000000001</v>
      </c>
      <c r="BI22" s="399">
        <v>75.94</v>
      </c>
      <c r="BJ22" s="399">
        <v>440.87799999999999</v>
      </c>
      <c r="BK22" s="399"/>
      <c r="BL22" s="414"/>
      <c r="BM22" s="192"/>
    </row>
    <row r="23" spans="1:65" ht="16.5" thickBot="1">
      <c r="A23" s="192"/>
      <c r="B23" s="402" t="s">
        <v>505</v>
      </c>
      <c r="C23" s="247" t="s">
        <v>506</v>
      </c>
      <c r="D23" s="248" t="s">
        <v>507</v>
      </c>
      <c r="E23" s="248" t="s">
        <v>365</v>
      </c>
      <c r="F23" s="249">
        <v>0</v>
      </c>
      <c r="G23" s="419">
        <v>726.7940000000001</v>
      </c>
      <c r="H23" s="419">
        <v>735.01499999999999</v>
      </c>
      <c r="I23" s="419">
        <v>0</v>
      </c>
      <c r="J23" s="419">
        <v>566.91899999999998</v>
      </c>
      <c r="K23" s="419">
        <v>1797.3309999999999</v>
      </c>
      <c r="L23" s="419">
        <v>1557.6349999999998</v>
      </c>
      <c r="M23" s="419">
        <v>2085.7340000000004</v>
      </c>
      <c r="N23" s="419">
        <v>24868.883000000002</v>
      </c>
      <c r="O23" s="419">
        <v>2512.1840000000002</v>
      </c>
      <c r="P23" s="419">
        <v>855.27200000000005</v>
      </c>
      <c r="Q23" s="419">
        <v>1536.7219999999998</v>
      </c>
      <c r="R23" s="419">
        <v>1072.635</v>
      </c>
      <c r="S23" s="419">
        <v>697.51200000000006</v>
      </c>
      <c r="T23" s="419">
        <v>1226.72</v>
      </c>
      <c r="U23" s="419">
        <v>567.06500000000005</v>
      </c>
      <c r="V23" s="419">
        <v>2175.6619999999998</v>
      </c>
      <c r="W23" s="419">
        <v>2885.1350000000002</v>
      </c>
      <c r="X23" s="419">
        <v>895.92899999999997</v>
      </c>
      <c r="Y23" s="419">
        <v>1055.626</v>
      </c>
      <c r="Z23" s="419">
        <v>4016.232</v>
      </c>
      <c r="AA23" s="419">
        <v>19757.743000000002</v>
      </c>
      <c r="AB23" s="419">
        <v>7040.9940000000006</v>
      </c>
      <c r="AC23" s="419">
        <v>1049.9490000000001</v>
      </c>
      <c r="AD23" s="419">
        <v>471.49399999999997</v>
      </c>
      <c r="AE23" s="419">
        <v>1424.7350000000001</v>
      </c>
      <c r="AF23" s="419">
        <v>1196.452</v>
      </c>
      <c r="AG23" s="419">
        <v>795.02800000000002</v>
      </c>
      <c r="AH23" s="419">
        <v>473.09699999999998</v>
      </c>
      <c r="AI23" s="419">
        <v>1258.1500000000001</v>
      </c>
      <c r="AJ23" s="419">
        <v>603.47799999999995</v>
      </c>
      <c r="AK23" s="419">
        <v>0</v>
      </c>
      <c r="AL23" s="419">
        <v>0</v>
      </c>
      <c r="AM23" s="419">
        <v>745.37799999999993</v>
      </c>
      <c r="AN23" s="419">
        <v>772.85900000000004</v>
      </c>
      <c r="AO23" s="419">
        <v>2446.98</v>
      </c>
      <c r="AP23" s="419">
        <v>6884.1770000000006</v>
      </c>
      <c r="AQ23" s="419">
        <v>2794.2850000000003</v>
      </c>
      <c r="AR23" s="419">
        <v>950.08000000000015</v>
      </c>
      <c r="AS23" s="419">
        <v>3973.65</v>
      </c>
      <c r="AT23" s="419">
        <v>13497.593999999999</v>
      </c>
      <c r="AU23" s="419">
        <v>2001.559</v>
      </c>
      <c r="AV23" s="419">
        <v>5671.8740000000007</v>
      </c>
      <c r="AW23" s="419">
        <v>3070.6020000000003</v>
      </c>
      <c r="AX23" s="419">
        <v>936.70600000000002</v>
      </c>
      <c r="AY23" s="419">
        <v>7057.4989999999998</v>
      </c>
      <c r="AZ23" s="419">
        <v>3694.4050000000002</v>
      </c>
      <c r="BA23" s="419">
        <v>414.54500000000002</v>
      </c>
      <c r="BB23" s="419">
        <v>2256.4229999999998</v>
      </c>
      <c r="BC23" s="419">
        <v>3112.6480000000001</v>
      </c>
      <c r="BD23" s="419">
        <v>552.18399999999997</v>
      </c>
      <c r="BE23" s="419">
        <v>969.40300000000002</v>
      </c>
      <c r="BF23" s="419">
        <v>688.34899999999993</v>
      </c>
      <c r="BG23" s="419">
        <v>1136.6770000000001</v>
      </c>
      <c r="BH23" s="419">
        <v>913.22299999999996</v>
      </c>
      <c r="BI23" s="419">
        <v>516.72900000000004</v>
      </c>
      <c r="BJ23" s="419">
        <v>2889.0440000000003</v>
      </c>
      <c r="BK23" s="419">
        <v>0</v>
      </c>
      <c r="BL23" s="405"/>
      <c r="BM23" s="192"/>
    </row>
    <row r="24" spans="1:65"/>
    <row r="25" spans="1:65" ht="15.75">
      <c r="A25" s="192"/>
      <c r="B25" s="380" t="s">
        <v>79</v>
      </c>
      <c r="C25" s="420"/>
    </row>
    <row r="26" spans="1:65" ht="15.75">
      <c r="A26" s="192"/>
    </row>
    <row r="27" spans="1:65" ht="15.75">
      <c r="A27" s="192"/>
      <c r="B27" s="130"/>
      <c r="C27" s="421" t="s">
        <v>80</v>
      </c>
    </row>
    <row r="28" spans="1:65" ht="15.75">
      <c r="A28" s="192"/>
      <c r="B28" s="422"/>
      <c r="C28" s="129"/>
    </row>
    <row r="29" spans="1:65" ht="15.75">
      <c r="A29" s="192"/>
      <c r="B29" s="132"/>
      <c r="C29" s="421" t="s">
        <v>158</v>
      </c>
      <c r="E29" s="192"/>
      <c r="F29" s="192"/>
      <c r="G29" s="192"/>
      <c r="H29" s="192"/>
      <c r="I29" s="192"/>
      <c r="J29" s="192"/>
      <c r="K29" s="192"/>
      <c r="L29" s="192"/>
      <c r="M29" s="192"/>
      <c r="N29" s="192"/>
      <c r="O29" s="192"/>
      <c r="P29" s="192"/>
      <c r="Q29" s="192"/>
      <c r="R29" s="192"/>
      <c r="S29" s="192"/>
      <c r="T29" s="192"/>
      <c r="U29" s="192"/>
      <c r="V29" s="192"/>
      <c r="W29" s="192"/>
      <c r="X29" s="192"/>
      <c r="Y29" s="192"/>
      <c r="Z29" s="192"/>
      <c r="AA29" s="192"/>
      <c r="AB29" s="192"/>
      <c r="AC29" s="192"/>
      <c r="AD29" s="192"/>
      <c r="AE29" s="192"/>
      <c r="AF29" s="192"/>
      <c r="AG29" s="192"/>
      <c r="AH29" s="192"/>
      <c r="AI29" s="192"/>
      <c r="AJ29" s="192"/>
      <c r="AK29" s="192"/>
      <c r="AL29" s="192"/>
      <c r="AM29" s="192"/>
      <c r="AN29" s="192"/>
      <c r="AO29" s="192"/>
      <c r="AP29" s="192"/>
      <c r="AQ29" s="192"/>
      <c r="AR29" s="192"/>
      <c r="AS29" s="192"/>
      <c r="AT29" s="192"/>
      <c r="AU29" s="192"/>
      <c r="AV29" s="192"/>
      <c r="AW29" s="192"/>
      <c r="AX29" s="192"/>
      <c r="AY29" s="192"/>
      <c r="AZ29" s="192"/>
      <c r="BA29" s="192"/>
      <c r="BB29" s="192"/>
      <c r="BC29" s="192"/>
      <c r="BD29" s="192"/>
      <c r="BE29" s="192"/>
      <c r="BF29" s="192"/>
      <c r="BG29" s="192"/>
      <c r="BH29" s="192"/>
      <c r="BI29" s="192"/>
      <c r="BJ29" s="192"/>
      <c r="BK29" s="192"/>
      <c r="BL29" s="192"/>
      <c r="BM29" s="192"/>
    </row>
    <row r="30" spans="1:65" ht="15.75">
      <c r="A30" s="192"/>
      <c r="B30" s="192"/>
      <c r="C30" s="192"/>
      <c r="E30" s="192"/>
      <c r="F30" s="192"/>
      <c r="G30" s="192"/>
      <c r="H30" s="192"/>
      <c r="I30" s="192"/>
      <c r="J30" s="192"/>
      <c r="K30" s="192"/>
      <c r="L30" s="192"/>
      <c r="M30" s="192"/>
      <c r="N30" s="192"/>
      <c r="O30" s="192"/>
      <c r="P30" s="192"/>
      <c r="Q30" s="192"/>
      <c r="R30" s="192"/>
      <c r="S30" s="192"/>
      <c r="T30" s="192"/>
      <c r="U30" s="192"/>
      <c r="V30" s="192"/>
      <c r="W30" s="192"/>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92"/>
      <c r="AV30" s="192"/>
      <c r="AW30" s="192"/>
      <c r="AX30" s="192"/>
      <c r="AY30" s="192"/>
      <c r="AZ30" s="192"/>
      <c r="BA30" s="192"/>
      <c r="BB30" s="192"/>
      <c r="BC30" s="192"/>
      <c r="BD30" s="192"/>
      <c r="BE30" s="192"/>
      <c r="BF30" s="192"/>
      <c r="BG30" s="192"/>
      <c r="BH30" s="192"/>
      <c r="BI30" s="192"/>
      <c r="BJ30" s="192"/>
      <c r="BK30" s="192"/>
      <c r="BL30" s="192"/>
      <c r="BM30" s="192"/>
    </row>
    <row r="31" spans="1:65" ht="16.5" thickBot="1">
      <c r="A31" s="192"/>
      <c r="B31" s="192"/>
      <c r="C31" s="192"/>
      <c r="D31" s="192"/>
      <c r="E31" s="192"/>
      <c r="F31" s="192"/>
      <c r="G31" s="192"/>
      <c r="H31" s="192"/>
      <c r="I31" s="192"/>
      <c r="J31" s="192"/>
      <c r="K31" s="192"/>
      <c r="L31" s="192"/>
      <c r="M31" s="192"/>
      <c r="N31" s="192"/>
      <c r="O31" s="192"/>
      <c r="P31" s="192"/>
      <c r="Q31" s="192"/>
      <c r="R31" s="192"/>
      <c r="S31" s="192"/>
      <c r="T31" s="192"/>
      <c r="U31" s="192"/>
      <c r="V31" s="192"/>
      <c r="W31" s="192"/>
      <c r="X31" s="192"/>
      <c r="Y31" s="192"/>
      <c r="Z31" s="192"/>
      <c r="AA31" s="192"/>
      <c r="AB31" s="192"/>
      <c r="AC31" s="192"/>
      <c r="AD31" s="192"/>
      <c r="AE31" s="192"/>
      <c r="AF31" s="192"/>
      <c r="AG31" s="192"/>
      <c r="AH31" s="192"/>
      <c r="AI31" s="192"/>
      <c r="AJ31" s="192"/>
      <c r="AK31" s="192"/>
      <c r="AL31" s="192"/>
      <c r="AM31" s="192"/>
      <c r="AN31" s="192"/>
      <c r="AO31" s="192"/>
      <c r="AP31" s="192"/>
      <c r="AQ31" s="192"/>
      <c r="AR31" s="192"/>
      <c r="AS31" s="192"/>
      <c r="AT31" s="192"/>
      <c r="AU31" s="192"/>
      <c r="AV31" s="192"/>
      <c r="AW31" s="192"/>
      <c r="AX31" s="192"/>
      <c r="AY31" s="192"/>
      <c r="AZ31" s="192"/>
      <c r="BA31" s="192"/>
      <c r="BB31" s="192"/>
      <c r="BC31" s="192"/>
      <c r="BD31" s="192"/>
      <c r="BE31" s="192"/>
      <c r="BF31" s="192"/>
      <c r="BG31" s="192"/>
      <c r="BH31" s="192"/>
      <c r="BI31" s="192"/>
      <c r="BJ31" s="192"/>
      <c r="BK31" s="192"/>
      <c r="BL31" s="192"/>
      <c r="BM31" s="192"/>
    </row>
    <row r="32" spans="1:65" ht="16.5" thickBot="1">
      <c r="A32" s="192"/>
      <c r="B32" s="135" t="s">
        <v>508</v>
      </c>
      <c r="C32" s="140"/>
      <c r="D32" s="136"/>
      <c r="E32" s="136"/>
      <c r="F32" s="136"/>
      <c r="G32" s="136"/>
      <c r="H32" s="136"/>
      <c r="I32" s="136"/>
      <c r="J32" s="137"/>
      <c r="K32" s="192"/>
      <c r="L32" s="192"/>
      <c r="M32" s="192"/>
      <c r="N32" s="192"/>
      <c r="O32" s="192"/>
      <c r="P32" s="192"/>
      <c r="Q32" s="192"/>
      <c r="R32" s="192"/>
      <c r="S32" s="192"/>
      <c r="T32" s="192"/>
      <c r="U32" s="192"/>
      <c r="V32" s="192"/>
      <c r="W32" s="192"/>
      <c r="X32" s="192"/>
      <c r="Y32" s="192"/>
      <c r="Z32" s="192"/>
      <c r="AA32" s="192"/>
      <c r="AB32" s="192"/>
      <c r="AC32" s="192"/>
      <c r="AD32" s="192"/>
      <c r="AE32" s="192"/>
      <c r="AF32" s="192"/>
      <c r="AG32" s="192"/>
      <c r="AH32" s="192"/>
      <c r="AI32" s="192"/>
      <c r="AJ32" s="192"/>
      <c r="AK32" s="192"/>
      <c r="AL32" s="192"/>
      <c r="AM32" s="192"/>
      <c r="AN32" s="192"/>
      <c r="AO32" s="192"/>
      <c r="AP32" s="192"/>
      <c r="AQ32" s="192"/>
      <c r="AR32" s="192"/>
      <c r="AS32" s="192"/>
      <c r="AT32" s="192"/>
      <c r="AU32" s="192"/>
      <c r="AV32" s="192"/>
      <c r="AW32" s="192"/>
      <c r="AX32" s="192"/>
      <c r="AY32" s="192"/>
      <c r="AZ32" s="192"/>
      <c r="BA32" s="192"/>
      <c r="BB32" s="192"/>
      <c r="BC32" s="192"/>
      <c r="BD32" s="192"/>
      <c r="BE32" s="192"/>
      <c r="BF32" s="192"/>
      <c r="BG32" s="192"/>
      <c r="BH32" s="192"/>
      <c r="BI32" s="192"/>
      <c r="BJ32" s="192"/>
      <c r="BK32" s="192"/>
      <c r="BL32" s="192"/>
      <c r="BM32" s="192"/>
    </row>
    <row r="33" spans="1:65" ht="16.5" thickBot="1">
      <c r="A33" s="192"/>
      <c r="B33" s="192"/>
      <c r="C33" s="192"/>
      <c r="D33" s="192"/>
      <c r="E33" s="192"/>
      <c r="F33" s="192"/>
      <c r="G33" s="192"/>
      <c r="H33" s="192"/>
      <c r="I33" s="192"/>
      <c r="J33" s="192"/>
      <c r="K33" s="192"/>
      <c r="L33" s="192"/>
      <c r="M33" s="192"/>
      <c r="N33" s="192"/>
      <c r="O33" s="192"/>
      <c r="P33" s="192"/>
      <c r="Q33" s="192"/>
      <c r="R33" s="192"/>
      <c r="S33" s="192"/>
      <c r="T33" s="192"/>
      <c r="U33" s="192"/>
      <c r="V33" s="192"/>
      <c r="W33" s="192"/>
      <c r="X33" s="192"/>
      <c r="Y33" s="192"/>
      <c r="Z33" s="192"/>
      <c r="AA33" s="192"/>
      <c r="AB33" s="192"/>
      <c r="AC33" s="192"/>
      <c r="AD33" s="192"/>
      <c r="AE33" s="192"/>
      <c r="AF33" s="192"/>
      <c r="AG33" s="192"/>
      <c r="AH33" s="192"/>
      <c r="AI33" s="192"/>
      <c r="AJ33" s="192"/>
      <c r="AK33" s="192"/>
      <c r="AL33" s="192"/>
      <c r="AM33" s="192"/>
      <c r="AN33" s="192"/>
      <c r="AO33" s="192"/>
      <c r="AP33" s="192"/>
      <c r="AQ33" s="192"/>
      <c r="AR33" s="192"/>
      <c r="AS33" s="192"/>
      <c r="AT33" s="192"/>
      <c r="AU33" s="192"/>
      <c r="AV33" s="192"/>
      <c r="AW33" s="192"/>
      <c r="AX33" s="192"/>
      <c r="AY33" s="192"/>
      <c r="AZ33" s="192"/>
      <c r="BA33" s="192"/>
      <c r="BB33" s="192"/>
      <c r="BC33" s="192"/>
      <c r="BD33" s="192"/>
      <c r="BE33" s="192"/>
      <c r="BF33" s="192"/>
      <c r="BG33" s="192"/>
      <c r="BH33" s="192"/>
      <c r="BI33" s="192"/>
      <c r="BJ33" s="192"/>
      <c r="BK33" s="192"/>
      <c r="BL33" s="192"/>
      <c r="BM33" s="192"/>
    </row>
    <row r="34" spans="1:65" ht="82.5" customHeight="1" thickBot="1">
      <c r="A34" s="192"/>
      <c r="B34" s="1014" t="s">
        <v>509</v>
      </c>
      <c r="C34" s="1015"/>
      <c r="D34" s="1015"/>
      <c r="E34" s="1015"/>
      <c r="F34" s="1015"/>
      <c r="G34" s="1015"/>
      <c r="H34" s="1015"/>
      <c r="I34" s="1015"/>
      <c r="J34" s="1016"/>
      <c r="K34" s="192"/>
      <c r="L34" s="192"/>
      <c r="M34" s="192"/>
      <c r="N34" s="192"/>
      <c r="O34" s="192"/>
      <c r="P34" s="192"/>
      <c r="Q34" s="192"/>
      <c r="R34" s="192"/>
      <c r="S34" s="192"/>
      <c r="T34" s="192"/>
      <c r="U34" s="192"/>
      <c r="V34" s="192"/>
      <c r="W34" s="192"/>
      <c r="X34" s="192"/>
      <c r="Y34" s="192"/>
      <c r="Z34" s="192"/>
      <c r="AA34" s="192"/>
      <c r="AB34" s="192"/>
      <c r="AC34" s="192"/>
      <c r="AD34" s="192"/>
      <c r="AE34" s="192"/>
      <c r="AF34" s="192"/>
      <c r="AG34" s="192"/>
      <c r="AH34" s="192"/>
      <c r="AI34" s="192"/>
      <c r="AJ34" s="192"/>
      <c r="AK34" s="192"/>
      <c r="AL34" s="192"/>
      <c r="AM34" s="192"/>
      <c r="AN34" s="192"/>
      <c r="AO34" s="192"/>
      <c r="AP34" s="192"/>
      <c r="AQ34" s="192"/>
      <c r="AR34" s="192"/>
      <c r="AS34" s="192"/>
      <c r="AT34" s="192"/>
      <c r="AU34" s="192"/>
      <c r="AV34" s="192"/>
      <c r="AW34" s="192"/>
      <c r="AX34" s="192"/>
      <c r="AY34" s="192"/>
      <c r="AZ34" s="192"/>
      <c r="BA34" s="192"/>
      <c r="BB34" s="192"/>
      <c r="BC34" s="192"/>
      <c r="BD34" s="192"/>
      <c r="BE34" s="192"/>
      <c r="BF34" s="192"/>
      <c r="BG34" s="192"/>
      <c r="BH34" s="192"/>
      <c r="BI34" s="192"/>
      <c r="BJ34" s="192"/>
      <c r="BK34" s="192"/>
      <c r="BL34" s="192"/>
      <c r="BM34" s="192"/>
    </row>
    <row r="35" spans="1:65" ht="15.75">
      <c r="A35" s="192"/>
      <c r="B35" s="192"/>
      <c r="C35" s="192"/>
      <c r="D35" s="192"/>
      <c r="E35" s="192"/>
      <c r="F35" s="192"/>
      <c r="G35" s="192"/>
      <c r="H35" s="192"/>
      <c r="I35" s="192"/>
      <c r="J35" s="192"/>
      <c r="K35" s="192"/>
      <c r="L35" s="192"/>
      <c r="M35" s="192"/>
      <c r="N35" s="192"/>
      <c r="O35" s="192"/>
      <c r="P35" s="192"/>
      <c r="Q35" s="192"/>
      <c r="R35" s="192"/>
      <c r="S35" s="192"/>
      <c r="T35" s="192"/>
      <c r="U35" s="192"/>
      <c r="V35" s="192"/>
      <c r="W35" s="192"/>
      <c r="X35" s="192"/>
      <c r="Y35" s="192"/>
      <c r="Z35" s="192"/>
      <c r="AA35" s="192"/>
      <c r="AB35" s="192"/>
      <c r="AC35" s="192"/>
      <c r="AD35" s="192"/>
      <c r="AE35" s="192"/>
      <c r="AF35" s="192"/>
      <c r="AG35" s="192"/>
      <c r="AH35" s="192"/>
      <c r="AI35" s="192"/>
      <c r="AJ35" s="192"/>
      <c r="AK35" s="192"/>
      <c r="AL35" s="192"/>
      <c r="AM35" s="192"/>
      <c r="AN35" s="192"/>
      <c r="AO35" s="192"/>
      <c r="AP35" s="192"/>
      <c r="AQ35" s="192"/>
      <c r="AR35" s="192"/>
      <c r="AS35" s="192"/>
      <c r="AT35" s="192"/>
      <c r="AU35" s="192"/>
      <c r="AV35" s="192"/>
      <c r="AW35" s="192"/>
      <c r="AX35" s="192"/>
      <c r="AY35" s="192"/>
      <c r="AZ35" s="192"/>
      <c r="BA35" s="192"/>
      <c r="BB35" s="192"/>
      <c r="BC35" s="192"/>
      <c r="BD35" s="192"/>
      <c r="BE35" s="192"/>
      <c r="BF35" s="192"/>
      <c r="BG35" s="192"/>
      <c r="BH35" s="192"/>
      <c r="BI35" s="192"/>
      <c r="BJ35" s="192"/>
      <c r="BK35" s="192"/>
      <c r="BL35" s="192"/>
      <c r="BM35" s="192"/>
    </row>
    <row r="36" spans="1:65" ht="15.75">
      <c r="A36" s="192"/>
      <c r="B36" s="385"/>
      <c r="C36" s="385"/>
      <c r="D36" s="385"/>
      <c r="E36" s="385"/>
      <c r="F36" s="385"/>
      <c r="G36" s="385"/>
      <c r="H36" s="385"/>
      <c r="I36" s="192"/>
      <c r="J36" s="192"/>
      <c r="K36" s="192"/>
      <c r="L36" s="192"/>
      <c r="M36" s="192"/>
      <c r="N36" s="192"/>
      <c r="O36" s="192"/>
      <c r="P36" s="192"/>
      <c r="Q36" s="192"/>
      <c r="R36" s="192"/>
      <c r="S36" s="192"/>
      <c r="T36" s="192"/>
      <c r="U36" s="192"/>
      <c r="V36" s="192"/>
      <c r="W36" s="192"/>
      <c r="X36" s="192"/>
      <c r="Y36" s="192"/>
      <c r="Z36" s="192"/>
      <c r="AA36" s="192"/>
      <c r="AB36" s="192"/>
      <c r="AC36" s="192"/>
      <c r="AD36" s="192"/>
      <c r="AE36" s="192"/>
      <c r="AF36" s="192"/>
      <c r="AG36" s="192"/>
      <c r="AH36" s="192"/>
      <c r="AI36" s="192"/>
      <c r="AJ36" s="192"/>
      <c r="AK36" s="192"/>
      <c r="AL36" s="192"/>
      <c r="AM36" s="192"/>
      <c r="AN36" s="192"/>
      <c r="AO36" s="192"/>
      <c r="AP36" s="192"/>
      <c r="AQ36" s="192"/>
      <c r="AR36" s="192"/>
      <c r="AS36" s="192"/>
      <c r="AT36" s="192"/>
      <c r="AU36" s="192"/>
      <c r="AV36" s="192"/>
      <c r="AW36" s="192"/>
      <c r="AX36" s="192"/>
      <c r="AY36" s="192"/>
      <c r="AZ36" s="192"/>
      <c r="BA36" s="192"/>
      <c r="BB36" s="192"/>
      <c r="BC36" s="192"/>
      <c r="BD36" s="192"/>
      <c r="BE36" s="192"/>
      <c r="BF36" s="192"/>
      <c r="BG36" s="192"/>
      <c r="BH36" s="192"/>
      <c r="BI36" s="192"/>
      <c r="BJ36" s="192"/>
      <c r="BK36" s="192"/>
      <c r="BL36" s="192"/>
      <c r="BM36" s="192"/>
    </row>
    <row r="37" spans="1:65" ht="15.75">
      <c r="A37" s="192"/>
      <c r="B37" s="380" t="s">
        <v>180</v>
      </c>
      <c r="C37" s="422"/>
      <c r="D37" s="422"/>
      <c r="E37" s="422"/>
      <c r="F37" s="385"/>
      <c r="G37" s="385"/>
      <c r="H37" s="385"/>
      <c r="I37" s="192"/>
      <c r="J37" s="192"/>
      <c r="K37" s="19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c r="BD37" s="192"/>
      <c r="BE37" s="192"/>
      <c r="BF37" s="192"/>
      <c r="BG37" s="192"/>
      <c r="BH37" s="192"/>
      <c r="BI37" s="192"/>
      <c r="BJ37" s="192"/>
      <c r="BK37" s="192"/>
      <c r="BL37" s="192"/>
      <c r="BM37" s="192"/>
    </row>
    <row r="38" spans="1:65" ht="16.5" thickBot="1">
      <c r="A38" s="192"/>
      <c r="B38" s="422"/>
      <c r="C38" s="422"/>
      <c r="D38" s="422"/>
      <c r="E38" s="422"/>
      <c r="F38" s="385"/>
      <c r="G38" s="385"/>
      <c r="H38" s="385"/>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92"/>
      <c r="BA38" s="192"/>
      <c r="BB38" s="192"/>
      <c r="BC38" s="192"/>
      <c r="BD38" s="192"/>
      <c r="BE38" s="192"/>
      <c r="BF38" s="192"/>
      <c r="BG38" s="192"/>
      <c r="BH38" s="192"/>
      <c r="BI38" s="192"/>
      <c r="BJ38" s="192"/>
      <c r="BK38" s="192"/>
      <c r="BL38" s="192"/>
      <c r="BM38" s="192"/>
    </row>
    <row r="39" spans="1:65" ht="18" customHeight="1" thickBot="1">
      <c r="A39" s="192"/>
      <c r="B39" s="1017" t="s">
        <v>510</v>
      </c>
      <c r="C39" s="1018"/>
      <c r="D39" s="1018"/>
      <c r="E39" s="1018"/>
      <c r="F39" s="1018"/>
      <c r="G39" s="1018"/>
      <c r="H39" s="1018"/>
      <c r="I39" s="1018"/>
      <c r="J39" s="1019"/>
      <c r="K39" s="423"/>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92"/>
      <c r="BA39" s="192"/>
      <c r="BB39" s="192"/>
      <c r="BC39" s="192"/>
      <c r="BD39" s="192"/>
      <c r="BE39" s="192"/>
      <c r="BF39" s="192"/>
      <c r="BG39" s="192"/>
      <c r="BH39" s="192"/>
      <c r="BI39" s="192"/>
      <c r="BJ39" s="192"/>
      <c r="BK39" s="192"/>
      <c r="BL39" s="192"/>
      <c r="BM39" s="192"/>
    </row>
    <row r="40" spans="1:65" ht="16.5" thickBot="1">
      <c r="A40" s="192"/>
      <c r="B40" s="422"/>
      <c r="C40" s="422"/>
      <c r="D40" s="422"/>
      <c r="E40" s="422"/>
      <c r="F40" s="385"/>
      <c r="G40" s="385"/>
      <c r="H40" s="385"/>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92"/>
      <c r="BA40" s="192"/>
      <c r="BB40" s="192"/>
      <c r="BC40" s="192"/>
      <c r="BD40" s="192"/>
      <c r="BE40" s="192"/>
      <c r="BF40" s="192"/>
      <c r="BG40" s="192"/>
      <c r="BH40" s="192"/>
      <c r="BI40" s="192"/>
      <c r="BJ40" s="192"/>
      <c r="BK40" s="192"/>
      <c r="BL40" s="192"/>
      <c r="BM40" s="192"/>
    </row>
    <row r="41" spans="1:65" ht="22.5" customHeight="1" thickBot="1">
      <c r="A41" s="192"/>
      <c r="B41" s="1020" t="s">
        <v>511</v>
      </c>
      <c r="C41" s="1021"/>
      <c r="D41" s="1021"/>
      <c r="E41" s="1021"/>
      <c r="F41" s="1021"/>
      <c r="G41" s="1021"/>
      <c r="H41" s="1021"/>
      <c r="I41" s="1021"/>
      <c r="J41" s="102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92"/>
      <c r="BA41" s="192"/>
      <c r="BB41" s="192"/>
      <c r="BC41" s="192"/>
      <c r="BD41" s="192"/>
      <c r="BE41" s="192"/>
      <c r="BF41" s="192"/>
      <c r="BG41" s="192"/>
      <c r="BH41" s="192"/>
      <c r="BI41" s="192"/>
      <c r="BJ41" s="192"/>
      <c r="BK41" s="192"/>
      <c r="BL41" s="192"/>
      <c r="BM41" s="192"/>
    </row>
    <row r="42" spans="1:65" ht="16.5" thickBot="1">
      <c r="A42" s="192"/>
      <c r="B42" s="424"/>
      <c r="C42" s="424"/>
      <c r="D42" s="424"/>
      <c r="E42" s="424"/>
      <c r="F42" s="424"/>
      <c r="G42" s="424"/>
      <c r="H42" s="424"/>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92"/>
      <c r="BA42" s="192"/>
      <c r="BB42" s="192"/>
      <c r="BC42" s="192"/>
      <c r="BD42" s="192"/>
      <c r="BE42" s="192"/>
      <c r="BF42" s="192"/>
      <c r="BG42" s="192"/>
      <c r="BH42" s="192"/>
      <c r="BI42" s="192"/>
      <c r="BJ42" s="192"/>
      <c r="BK42" s="192"/>
      <c r="BL42" s="192"/>
      <c r="BM42" s="192"/>
    </row>
    <row r="43" spans="1:65" ht="90.75" customHeight="1" thickBot="1">
      <c r="A43" s="192"/>
      <c r="B43" s="1023" t="s">
        <v>512</v>
      </c>
      <c r="C43" s="1021"/>
      <c r="D43" s="1021"/>
      <c r="E43" s="1021"/>
      <c r="F43" s="1021"/>
      <c r="G43" s="1021"/>
      <c r="H43" s="1021"/>
      <c r="I43" s="1024"/>
      <c r="J43" s="1025"/>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92"/>
      <c r="BA43" s="192"/>
      <c r="BB43" s="192"/>
      <c r="BC43" s="192"/>
      <c r="BD43" s="192"/>
      <c r="BE43" s="192"/>
      <c r="BF43" s="192"/>
      <c r="BG43" s="192"/>
      <c r="BH43" s="192"/>
      <c r="BI43" s="192"/>
      <c r="BJ43" s="192"/>
      <c r="BK43" s="192"/>
      <c r="BL43" s="192"/>
      <c r="BM43" s="192"/>
    </row>
    <row r="44" spans="1:65" ht="16.5" thickBot="1">
      <c r="A44" s="192"/>
      <c r="B44" s="424"/>
      <c r="C44" s="424"/>
      <c r="D44" s="424"/>
      <c r="E44" s="424"/>
      <c r="F44" s="424"/>
      <c r="G44" s="424"/>
      <c r="H44" s="424"/>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92"/>
      <c r="BA44" s="192"/>
      <c r="BB44" s="192"/>
      <c r="BC44" s="192"/>
      <c r="BD44" s="192"/>
      <c r="BE44" s="192"/>
      <c r="BF44" s="192"/>
      <c r="BG44" s="192"/>
      <c r="BH44" s="192"/>
      <c r="BI44" s="192"/>
      <c r="BJ44" s="192"/>
      <c r="BK44" s="192"/>
      <c r="BL44" s="192"/>
      <c r="BM44" s="192"/>
    </row>
    <row r="45" spans="1:65" ht="39" thickBot="1">
      <c r="A45" s="192"/>
      <c r="B45" s="425" t="s">
        <v>513</v>
      </c>
      <c r="C45" s="1009" t="s">
        <v>514</v>
      </c>
      <c r="D45" s="1010"/>
      <c r="E45" s="1010"/>
      <c r="F45" s="1010"/>
      <c r="G45" s="1010"/>
      <c r="H45" s="1010"/>
      <c r="I45" s="1010"/>
      <c r="J45" s="1011"/>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92"/>
      <c r="BA45" s="192"/>
      <c r="BB45" s="192"/>
      <c r="BC45" s="192"/>
      <c r="BD45" s="192"/>
      <c r="BE45" s="192"/>
      <c r="BF45" s="192"/>
      <c r="BG45" s="192"/>
      <c r="BH45" s="192"/>
      <c r="BI45" s="192"/>
      <c r="BJ45" s="192"/>
      <c r="BK45" s="192"/>
      <c r="BL45" s="192"/>
      <c r="BM45" s="192"/>
    </row>
    <row r="46" spans="1:65" ht="25.5">
      <c r="A46" s="192"/>
      <c r="B46" s="426" t="s">
        <v>515</v>
      </c>
      <c r="C46" s="1029" t="s">
        <v>516</v>
      </c>
      <c r="D46" s="1030"/>
      <c r="E46" s="1030"/>
      <c r="F46" s="1030"/>
      <c r="G46" s="1030"/>
      <c r="H46" s="1030"/>
      <c r="I46" s="1030"/>
      <c r="J46" s="1031"/>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92"/>
      <c r="AT46" s="192"/>
      <c r="AU46" s="192"/>
      <c r="AV46" s="192"/>
      <c r="AW46" s="192"/>
      <c r="AX46" s="192"/>
      <c r="AY46" s="192"/>
      <c r="AZ46" s="192"/>
      <c r="BA46" s="192"/>
      <c r="BB46" s="192"/>
      <c r="BC46" s="192"/>
      <c r="BD46" s="192"/>
      <c r="BE46" s="192"/>
      <c r="BF46" s="192"/>
      <c r="BG46" s="192"/>
      <c r="BH46" s="192"/>
      <c r="BI46" s="192"/>
      <c r="BJ46" s="192"/>
      <c r="BK46" s="192"/>
      <c r="BL46" s="192"/>
      <c r="BM46" s="192"/>
    </row>
    <row r="47" spans="1:65" ht="25.5">
      <c r="A47" s="192"/>
      <c r="B47" s="427" t="s">
        <v>517</v>
      </c>
      <c r="C47" s="1032"/>
      <c r="D47" s="1033"/>
      <c r="E47" s="1033"/>
      <c r="F47" s="1033"/>
      <c r="G47" s="1033"/>
      <c r="H47" s="1033"/>
      <c r="I47" s="1033"/>
      <c r="J47" s="1034"/>
      <c r="K47" s="192"/>
      <c r="L47" s="192"/>
      <c r="M47" s="192"/>
      <c r="N47" s="192"/>
      <c r="O47" s="192"/>
      <c r="P47" s="192"/>
      <c r="Q47" s="192"/>
      <c r="R47" s="192"/>
      <c r="S47" s="192"/>
      <c r="T47" s="192"/>
      <c r="U47" s="192"/>
      <c r="V47" s="192"/>
      <c r="W47" s="192"/>
      <c r="X47" s="192"/>
      <c r="Y47" s="192"/>
      <c r="Z47" s="192"/>
      <c r="AA47" s="192"/>
      <c r="AB47" s="192"/>
      <c r="AC47" s="192"/>
      <c r="AD47" s="192"/>
      <c r="AE47" s="192"/>
      <c r="AF47" s="192"/>
      <c r="AG47" s="192"/>
      <c r="AH47" s="192"/>
      <c r="AI47" s="192"/>
      <c r="AJ47" s="192"/>
      <c r="AK47" s="192"/>
      <c r="AL47" s="192"/>
      <c r="AM47" s="192"/>
      <c r="AN47" s="192"/>
      <c r="AO47" s="192"/>
      <c r="AP47" s="192"/>
      <c r="AQ47" s="192"/>
      <c r="AR47" s="192"/>
      <c r="AS47" s="192"/>
      <c r="AT47" s="192"/>
      <c r="AU47" s="192"/>
      <c r="AV47" s="192"/>
      <c r="AW47" s="192"/>
      <c r="AX47" s="192"/>
      <c r="AY47" s="192"/>
      <c r="AZ47" s="192"/>
      <c r="BA47" s="192"/>
      <c r="BB47" s="192"/>
      <c r="BC47" s="192"/>
      <c r="BD47" s="192"/>
      <c r="BE47" s="192"/>
      <c r="BF47" s="192"/>
      <c r="BG47" s="192"/>
      <c r="BH47" s="192"/>
      <c r="BI47" s="192"/>
      <c r="BJ47" s="192"/>
      <c r="BK47" s="192"/>
      <c r="BL47" s="192"/>
      <c r="BM47" s="192"/>
    </row>
    <row r="48" spans="1:65" ht="25.5">
      <c r="A48" s="192"/>
      <c r="B48" s="427" t="s">
        <v>518</v>
      </c>
      <c r="C48" s="1032"/>
      <c r="D48" s="1033"/>
      <c r="E48" s="1033"/>
      <c r="F48" s="1033"/>
      <c r="G48" s="1033"/>
      <c r="H48" s="1033"/>
      <c r="I48" s="1033"/>
      <c r="J48" s="1034"/>
      <c r="K48" s="192"/>
      <c r="L48" s="192"/>
      <c r="M48" s="192"/>
      <c r="N48" s="192"/>
      <c r="O48" s="192"/>
      <c r="P48" s="192"/>
      <c r="Q48" s="192"/>
      <c r="R48" s="192"/>
      <c r="S48" s="192"/>
      <c r="T48" s="192"/>
      <c r="U48" s="192"/>
      <c r="V48" s="192"/>
      <c r="W48" s="192"/>
      <c r="X48" s="192"/>
      <c r="Y48" s="192"/>
      <c r="Z48" s="192"/>
      <c r="AA48" s="192"/>
      <c r="AB48" s="192"/>
      <c r="AC48" s="192"/>
      <c r="AD48" s="192"/>
      <c r="AE48" s="192"/>
      <c r="AF48" s="192"/>
      <c r="AG48" s="192"/>
      <c r="AH48" s="192"/>
      <c r="AI48" s="192"/>
      <c r="AJ48" s="192"/>
      <c r="AK48" s="192"/>
      <c r="AL48" s="192"/>
      <c r="AM48" s="192"/>
      <c r="AN48" s="192"/>
      <c r="AO48" s="192"/>
      <c r="AP48" s="192"/>
      <c r="AQ48" s="192"/>
      <c r="AR48" s="192"/>
      <c r="AS48" s="192"/>
      <c r="AT48" s="192"/>
      <c r="AU48" s="192"/>
      <c r="AV48" s="192"/>
      <c r="AW48" s="192"/>
      <c r="AX48" s="192"/>
      <c r="AY48" s="192"/>
      <c r="AZ48" s="192"/>
      <c r="BA48" s="192"/>
      <c r="BB48" s="192"/>
      <c r="BC48" s="192"/>
      <c r="BD48" s="192"/>
      <c r="BE48" s="192"/>
      <c r="BF48" s="192"/>
      <c r="BG48" s="192"/>
      <c r="BH48" s="192"/>
      <c r="BI48" s="192"/>
      <c r="BJ48" s="192"/>
      <c r="BK48" s="192"/>
      <c r="BL48" s="192"/>
      <c r="BM48" s="192"/>
    </row>
    <row r="49" spans="1:65" ht="25.5">
      <c r="A49" s="192"/>
      <c r="B49" s="427" t="s">
        <v>519</v>
      </c>
      <c r="C49" s="1032"/>
      <c r="D49" s="1033"/>
      <c r="E49" s="1033"/>
      <c r="F49" s="1033"/>
      <c r="G49" s="1033"/>
      <c r="H49" s="1033"/>
      <c r="I49" s="1033"/>
      <c r="J49" s="1034"/>
      <c r="K49" s="192"/>
      <c r="L49" s="192"/>
      <c r="M49" s="192"/>
      <c r="N49" s="192"/>
      <c r="O49" s="192"/>
      <c r="P49" s="192"/>
      <c r="Q49" s="192"/>
      <c r="R49" s="192"/>
      <c r="S49" s="192"/>
      <c r="T49" s="192"/>
      <c r="U49" s="192"/>
      <c r="V49" s="192"/>
      <c r="W49" s="192"/>
      <c r="X49" s="192"/>
      <c r="Y49" s="192"/>
      <c r="Z49" s="192"/>
      <c r="AA49" s="192"/>
      <c r="AB49" s="192"/>
      <c r="AC49" s="192"/>
      <c r="AD49" s="192"/>
      <c r="AE49" s="192"/>
      <c r="AF49" s="192"/>
      <c r="AG49" s="192"/>
      <c r="AH49" s="192"/>
      <c r="AI49" s="192"/>
      <c r="AJ49" s="192"/>
      <c r="AK49" s="192"/>
      <c r="AL49" s="192"/>
      <c r="AM49" s="192"/>
      <c r="AN49" s="192"/>
      <c r="AO49" s="192"/>
      <c r="AP49" s="192"/>
      <c r="AQ49" s="192"/>
      <c r="AR49" s="192"/>
      <c r="AS49" s="192"/>
      <c r="AT49" s="192"/>
      <c r="AU49" s="192"/>
      <c r="AV49" s="192"/>
      <c r="AW49" s="192"/>
      <c r="AX49" s="192"/>
      <c r="AY49" s="192"/>
      <c r="AZ49" s="192"/>
      <c r="BA49" s="192"/>
      <c r="BB49" s="192"/>
      <c r="BC49" s="192"/>
      <c r="BD49" s="192"/>
      <c r="BE49" s="192"/>
      <c r="BF49" s="192"/>
      <c r="BG49" s="192"/>
      <c r="BH49" s="192"/>
      <c r="BI49" s="192"/>
      <c r="BJ49" s="192"/>
      <c r="BK49" s="192"/>
      <c r="BL49" s="192"/>
      <c r="BM49" s="192"/>
    </row>
    <row r="50" spans="1:65" ht="38.25">
      <c r="A50" s="192"/>
      <c r="B50" s="427" t="s">
        <v>520</v>
      </c>
      <c r="C50" s="1032"/>
      <c r="D50" s="1033"/>
      <c r="E50" s="1033"/>
      <c r="F50" s="1033"/>
      <c r="G50" s="1033"/>
      <c r="H50" s="1033"/>
      <c r="I50" s="1033"/>
      <c r="J50" s="1034"/>
      <c r="K50" s="192"/>
      <c r="L50" s="192"/>
      <c r="M50" s="192"/>
      <c r="N50" s="192"/>
      <c r="O50" s="192"/>
      <c r="P50" s="192"/>
      <c r="Q50" s="192"/>
      <c r="R50" s="192"/>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192"/>
      <c r="AY50" s="192"/>
      <c r="AZ50" s="192"/>
      <c r="BA50" s="192"/>
      <c r="BB50" s="192"/>
      <c r="BC50" s="192"/>
      <c r="BD50" s="192"/>
      <c r="BE50" s="192"/>
      <c r="BF50" s="192"/>
      <c r="BG50" s="192"/>
      <c r="BH50" s="192"/>
      <c r="BI50" s="192"/>
      <c r="BJ50" s="192"/>
      <c r="BK50" s="192"/>
      <c r="BL50" s="192"/>
      <c r="BM50" s="192"/>
    </row>
    <row r="51" spans="1:65" ht="25.5">
      <c r="A51" s="192"/>
      <c r="B51" s="427" t="s">
        <v>521</v>
      </c>
      <c r="C51" s="1032"/>
      <c r="D51" s="1033"/>
      <c r="E51" s="1033"/>
      <c r="F51" s="1033"/>
      <c r="G51" s="1033"/>
      <c r="H51" s="1033"/>
      <c r="I51" s="1033"/>
      <c r="J51" s="1034"/>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92"/>
      <c r="AK51" s="192"/>
      <c r="AL51" s="192"/>
      <c r="AM51" s="192"/>
      <c r="AN51" s="192"/>
      <c r="AO51" s="192"/>
      <c r="AP51" s="192"/>
      <c r="AQ51" s="192"/>
      <c r="AR51" s="192"/>
      <c r="AS51" s="192"/>
      <c r="AT51" s="192"/>
      <c r="AU51" s="192"/>
      <c r="AV51" s="192"/>
      <c r="AW51" s="192"/>
      <c r="AX51" s="192"/>
      <c r="AY51" s="192"/>
      <c r="AZ51" s="192"/>
      <c r="BA51" s="192"/>
      <c r="BB51" s="192"/>
      <c r="BC51" s="192"/>
      <c r="BD51" s="192"/>
      <c r="BE51" s="192"/>
      <c r="BF51" s="192"/>
      <c r="BG51" s="192"/>
      <c r="BH51" s="192"/>
      <c r="BI51" s="192"/>
      <c r="BJ51" s="192"/>
      <c r="BK51" s="192"/>
      <c r="BL51" s="192"/>
      <c r="BM51" s="192"/>
    </row>
    <row r="52" spans="1:65" ht="38.25">
      <c r="A52" s="192"/>
      <c r="B52" s="427" t="s">
        <v>522</v>
      </c>
      <c r="C52" s="1032"/>
      <c r="D52" s="1033"/>
      <c r="E52" s="1033"/>
      <c r="F52" s="1033"/>
      <c r="G52" s="1033"/>
      <c r="H52" s="1033"/>
      <c r="I52" s="1033"/>
      <c r="J52" s="1034"/>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c r="AM52" s="192"/>
      <c r="AN52" s="192"/>
      <c r="AO52" s="192"/>
      <c r="AP52" s="192"/>
      <c r="AQ52" s="192"/>
      <c r="AR52" s="192"/>
      <c r="AS52" s="192"/>
      <c r="AT52" s="192"/>
      <c r="AU52" s="192"/>
      <c r="AV52" s="192"/>
      <c r="AW52" s="192"/>
      <c r="AX52" s="192"/>
      <c r="AY52" s="192"/>
      <c r="AZ52" s="192"/>
      <c r="BA52" s="192"/>
      <c r="BB52" s="192"/>
      <c r="BC52" s="192"/>
      <c r="BD52" s="192"/>
      <c r="BE52" s="192"/>
      <c r="BF52" s="192"/>
      <c r="BG52" s="192"/>
      <c r="BH52" s="192"/>
      <c r="BI52" s="192"/>
      <c r="BJ52" s="192"/>
      <c r="BK52" s="192"/>
      <c r="BL52" s="192"/>
      <c r="BM52" s="192"/>
    </row>
    <row r="53" spans="1:65" ht="25.5">
      <c r="A53" s="192"/>
      <c r="B53" s="427" t="s">
        <v>523</v>
      </c>
      <c r="C53" s="1032"/>
      <c r="D53" s="1033"/>
      <c r="E53" s="1033"/>
      <c r="F53" s="1033"/>
      <c r="G53" s="1033"/>
      <c r="H53" s="1033"/>
      <c r="I53" s="1033"/>
      <c r="J53" s="1034"/>
      <c r="K53" s="192"/>
      <c r="L53" s="192"/>
      <c r="M53" s="192"/>
      <c r="N53" s="192"/>
      <c r="O53" s="192"/>
      <c r="P53" s="192"/>
      <c r="Q53" s="192"/>
      <c r="R53" s="192"/>
      <c r="S53" s="192"/>
      <c r="T53" s="192"/>
      <c r="U53" s="192"/>
      <c r="V53" s="192"/>
      <c r="W53" s="192"/>
      <c r="X53" s="192"/>
      <c r="Y53" s="192"/>
      <c r="Z53" s="192"/>
      <c r="AA53" s="192"/>
      <c r="AB53" s="192"/>
      <c r="AC53" s="192"/>
      <c r="AD53" s="192"/>
      <c r="AE53" s="192"/>
      <c r="AF53" s="192"/>
      <c r="AG53" s="192"/>
      <c r="AH53" s="192"/>
      <c r="AI53" s="192"/>
      <c r="AJ53" s="192"/>
      <c r="AK53" s="192"/>
      <c r="AL53" s="192"/>
      <c r="AM53" s="192"/>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row>
    <row r="54" spans="1:65" ht="39" thickBot="1">
      <c r="A54" s="192"/>
      <c r="B54" s="428" t="s">
        <v>524</v>
      </c>
      <c r="C54" s="1035"/>
      <c r="D54" s="1036"/>
      <c r="E54" s="1036"/>
      <c r="F54" s="1036"/>
      <c r="G54" s="1036"/>
      <c r="H54" s="1036"/>
      <c r="I54" s="1036"/>
      <c r="J54" s="1037"/>
      <c r="K54" s="192"/>
      <c r="L54" s="192"/>
      <c r="M54" s="192"/>
      <c r="N54" s="192"/>
      <c r="O54" s="192"/>
      <c r="P54" s="192"/>
      <c r="Q54" s="192"/>
      <c r="R54" s="192"/>
      <c r="S54" s="192"/>
      <c r="T54" s="192"/>
      <c r="U54" s="192"/>
      <c r="V54" s="192"/>
      <c r="W54" s="192"/>
      <c r="X54" s="192"/>
      <c r="Y54" s="192"/>
      <c r="Z54" s="192"/>
      <c r="AA54" s="192"/>
      <c r="AB54" s="192"/>
      <c r="AC54" s="192"/>
      <c r="AD54" s="192"/>
      <c r="AE54" s="192"/>
      <c r="AF54" s="192"/>
      <c r="AG54" s="192"/>
      <c r="AH54" s="192"/>
      <c r="AI54" s="192"/>
      <c r="AJ54" s="192"/>
      <c r="AK54" s="192"/>
      <c r="AL54" s="192"/>
      <c r="AM54" s="192"/>
      <c r="AN54" s="192"/>
      <c r="AO54" s="192"/>
      <c r="AP54" s="192"/>
      <c r="AQ54" s="192"/>
      <c r="AR54" s="192"/>
      <c r="AS54" s="192"/>
      <c r="AT54" s="192"/>
      <c r="AU54" s="192"/>
      <c r="AV54" s="192"/>
      <c r="AW54" s="192"/>
      <c r="AX54" s="192"/>
      <c r="AY54" s="192"/>
      <c r="AZ54" s="192"/>
      <c r="BA54" s="192"/>
      <c r="BB54" s="192"/>
      <c r="BC54" s="192"/>
      <c r="BD54" s="192"/>
      <c r="BE54" s="192"/>
      <c r="BF54" s="192"/>
      <c r="BG54" s="192"/>
      <c r="BH54" s="192"/>
      <c r="BI54" s="192"/>
      <c r="BJ54" s="192"/>
      <c r="BK54" s="192"/>
      <c r="BL54" s="192"/>
      <c r="BM54" s="192"/>
    </row>
    <row r="55" spans="1:65" ht="66" customHeight="1" thickBot="1">
      <c r="A55" s="192"/>
      <c r="B55" s="429" t="s">
        <v>525</v>
      </c>
      <c r="C55" s="1038" t="s">
        <v>526</v>
      </c>
      <c r="D55" s="1039"/>
      <c r="E55" s="1039"/>
      <c r="F55" s="1039"/>
      <c r="G55" s="1039"/>
      <c r="H55" s="1039"/>
      <c r="I55" s="1039"/>
      <c r="J55" s="1040"/>
      <c r="K55" s="192"/>
      <c r="L55" s="192"/>
      <c r="M55" s="192"/>
      <c r="N55" s="192"/>
      <c r="O55" s="192"/>
      <c r="P55" s="192"/>
      <c r="Q55" s="192"/>
      <c r="R55" s="192"/>
      <c r="S55" s="192"/>
      <c r="T55" s="192"/>
      <c r="U55" s="192"/>
      <c r="V55" s="192"/>
      <c r="W55" s="192"/>
      <c r="X55" s="192"/>
      <c r="Y55" s="192"/>
      <c r="Z55" s="192"/>
      <c r="AA55" s="192"/>
      <c r="AB55" s="192"/>
      <c r="AC55" s="192"/>
      <c r="AD55" s="192"/>
      <c r="AE55" s="192"/>
      <c r="AF55" s="192"/>
      <c r="AG55" s="192"/>
      <c r="AH55" s="192"/>
      <c r="AI55" s="192"/>
      <c r="AJ55" s="192"/>
      <c r="AK55" s="192"/>
      <c r="AL55" s="192"/>
      <c r="AM55" s="192"/>
      <c r="AN55" s="192"/>
      <c r="AO55" s="192"/>
      <c r="AP55" s="192"/>
      <c r="AQ55" s="192"/>
      <c r="AR55" s="192"/>
      <c r="AS55" s="192"/>
      <c r="AT55" s="192"/>
      <c r="AU55" s="192"/>
      <c r="AV55" s="192"/>
      <c r="AW55" s="192"/>
      <c r="AX55" s="192"/>
      <c r="AY55" s="192"/>
      <c r="AZ55" s="192"/>
      <c r="BA55" s="192"/>
      <c r="BB55" s="192"/>
      <c r="BC55" s="192"/>
      <c r="BD55" s="192"/>
      <c r="BE55" s="192"/>
      <c r="BF55" s="192"/>
      <c r="BG55" s="192"/>
      <c r="BH55" s="192"/>
      <c r="BI55" s="192"/>
      <c r="BJ55" s="192"/>
      <c r="BK55" s="192"/>
      <c r="BL55" s="192"/>
      <c r="BM55" s="192"/>
    </row>
    <row r="56" spans="1:65" ht="26.25" thickBot="1">
      <c r="A56" s="192"/>
      <c r="B56" s="429" t="s">
        <v>527</v>
      </c>
      <c r="C56" s="1038" t="s">
        <v>528</v>
      </c>
      <c r="D56" s="1039"/>
      <c r="E56" s="1039"/>
      <c r="F56" s="1039"/>
      <c r="G56" s="1039"/>
      <c r="H56" s="1039"/>
      <c r="I56" s="1039"/>
      <c r="J56" s="1040"/>
      <c r="K56" s="192"/>
      <c r="L56" s="192"/>
      <c r="M56" s="192"/>
      <c r="N56" s="192"/>
      <c r="O56" s="192"/>
      <c r="P56" s="192"/>
      <c r="Q56" s="192"/>
      <c r="R56" s="192"/>
      <c r="S56" s="192"/>
      <c r="T56" s="192"/>
      <c r="U56" s="192"/>
      <c r="V56" s="192"/>
      <c r="W56" s="192"/>
      <c r="X56" s="192"/>
      <c r="Y56" s="192"/>
      <c r="Z56" s="192"/>
      <c r="AA56" s="192"/>
      <c r="AB56" s="192"/>
      <c r="AC56" s="192"/>
      <c r="AD56" s="192"/>
      <c r="AE56" s="192"/>
      <c r="AF56" s="192"/>
      <c r="AG56" s="192"/>
      <c r="AH56" s="192"/>
      <c r="AI56" s="192"/>
      <c r="AJ56" s="192"/>
      <c r="AK56" s="192"/>
      <c r="AL56" s="192"/>
      <c r="AM56" s="192"/>
      <c r="AN56" s="192"/>
      <c r="AO56" s="192"/>
      <c r="AP56" s="192"/>
      <c r="AQ56" s="192"/>
      <c r="AR56" s="192"/>
      <c r="AS56" s="192"/>
      <c r="AT56" s="192"/>
      <c r="AU56" s="192"/>
      <c r="AV56" s="192"/>
      <c r="AW56" s="192"/>
      <c r="AX56" s="192"/>
      <c r="AY56" s="192"/>
      <c r="AZ56" s="192"/>
      <c r="BA56" s="192"/>
      <c r="BB56" s="192"/>
      <c r="BC56" s="192"/>
      <c r="BD56" s="192"/>
      <c r="BE56" s="192"/>
      <c r="BF56" s="192"/>
      <c r="BG56" s="192"/>
      <c r="BH56" s="192"/>
      <c r="BI56" s="192"/>
      <c r="BJ56" s="192"/>
      <c r="BK56" s="192"/>
      <c r="BL56" s="192"/>
      <c r="BM56" s="192"/>
    </row>
    <row r="57" spans="1:65" ht="27" customHeight="1" thickBot="1">
      <c r="A57" s="192"/>
      <c r="B57" s="429" t="s">
        <v>529</v>
      </c>
      <c r="C57" s="1038" t="s">
        <v>530</v>
      </c>
      <c r="D57" s="1039"/>
      <c r="E57" s="1039"/>
      <c r="F57" s="1039"/>
      <c r="G57" s="1039"/>
      <c r="H57" s="1039"/>
      <c r="I57" s="1039"/>
      <c r="J57" s="1040"/>
      <c r="K57" s="192"/>
      <c r="L57" s="192"/>
      <c r="M57" s="192"/>
      <c r="N57" s="192"/>
      <c r="O57" s="192"/>
      <c r="P57" s="192"/>
      <c r="Q57" s="192"/>
      <c r="R57" s="192"/>
      <c r="S57" s="192"/>
      <c r="T57" s="192"/>
      <c r="U57" s="192"/>
      <c r="V57" s="192"/>
      <c r="W57" s="192"/>
      <c r="X57" s="192"/>
      <c r="Y57" s="192"/>
      <c r="Z57" s="192"/>
      <c r="AA57" s="192"/>
      <c r="AB57" s="192"/>
      <c r="AC57" s="192"/>
      <c r="AD57" s="192"/>
      <c r="AE57" s="192"/>
      <c r="AF57" s="192"/>
      <c r="AG57" s="192"/>
      <c r="AH57" s="192"/>
      <c r="AI57" s="192"/>
      <c r="AJ57" s="192"/>
      <c r="AK57" s="192"/>
      <c r="AL57" s="192"/>
      <c r="AM57" s="192"/>
      <c r="AN57" s="192"/>
      <c r="AO57" s="192"/>
      <c r="AP57" s="192"/>
      <c r="AQ57" s="192"/>
      <c r="AR57" s="192"/>
      <c r="AS57" s="192"/>
      <c r="AT57" s="192"/>
      <c r="AU57" s="192"/>
      <c r="AV57" s="192"/>
      <c r="AW57" s="192"/>
      <c r="AX57" s="192"/>
      <c r="AY57" s="192"/>
      <c r="AZ57" s="192"/>
      <c r="BA57" s="192"/>
      <c r="BB57" s="192"/>
      <c r="BC57" s="192"/>
      <c r="BD57" s="192"/>
      <c r="BE57" s="192"/>
      <c r="BF57" s="192"/>
      <c r="BG57" s="192"/>
      <c r="BH57" s="192"/>
      <c r="BI57" s="192"/>
      <c r="BJ57" s="192"/>
      <c r="BK57" s="192"/>
      <c r="BL57" s="192"/>
      <c r="BM57" s="192"/>
    </row>
    <row r="58" spans="1:65" ht="51.75" thickBot="1">
      <c r="A58" s="192"/>
      <c r="B58" s="429" t="s">
        <v>531</v>
      </c>
      <c r="C58" s="1038" t="s">
        <v>532</v>
      </c>
      <c r="D58" s="1039"/>
      <c r="E58" s="1039"/>
      <c r="F58" s="1039"/>
      <c r="G58" s="1039"/>
      <c r="H58" s="1039"/>
      <c r="I58" s="1039"/>
      <c r="J58" s="1040"/>
      <c r="K58" s="192"/>
      <c r="L58" s="192"/>
      <c r="M58" s="192"/>
      <c r="N58" s="192"/>
      <c r="O58" s="192"/>
      <c r="P58" s="192"/>
      <c r="Q58" s="192"/>
      <c r="R58" s="192"/>
      <c r="S58" s="192"/>
      <c r="T58" s="192"/>
      <c r="U58" s="192"/>
      <c r="V58" s="192"/>
      <c r="W58" s="192"/>
      <c r="X58" s="192"/>
      <c r="Y58" s="192"/>
      <c r="Z58" s="192"/>
      <c r="AA58" s="192"/>
      <c r="AB58" s="192"/>
      <c r="AC58" s="192"/>
      <c r="AD58" s="192"/>
      <c r="AE58" s="192"/>
      <c r="AF58" s="192"/>
      <c r="AG58" s="192"/>
      <c r="AH58" s="192"/>
      <c r="AI58" s="192"/>
      <c r="AJ58" s="192"/>
      <c r="AK58" s="192"/>
      <c r="AL58" s="192"/>
      <c r="AM58" s="192"/>
      <c r="AN58" s="192"/>
      <c r="AO58" s="192"/>
      <c r="AP58" s="192"/>
      <c r="AQ58" s="192"/>
      <c r="AR58" s="192"/>
      <c r="AS58" s="192"/>
      <c r="AT58" s="192"/>
      <c r="AU58" s="192"/>
      <c r="AV58" s="192"/>
      <c r="AW58" s="192"/>
      <c r="AX58" s="192"/>
      <c r="AY58" s="192"/>
      <c r="AZ58" s="192"/>
      <c r="BA58" s="192"/>
      <c r="BB58" s="192"/>
      <c r="BC58" s="192"/>
      <c r="BD58" s="192"/>
      <c r="BE58" s="192"/>
      <c r="BF58" s="192"/>
      <c r="BG58" s="192"/>
      <c r="BH58" s="192"/>
      <c r="BI58" s="192"/>
      <c r="BJ58" s="192"/>
      <c r="BK58" s="192"/>
      <c r="BL58" s="192"/>
      <c r="BM58" s="192"/>
    </row>
    <row r="59" spans="1:65" ht="39" thickBot="1">
      <c r="A59" s="192"/>
      <c r="B59" s="429" t="s">
        <v>533</v>
      </c>
      <c r="C59" s="1038" t="s">
        <v>534</v>
      </c>
      <c r="D59" s="1039"/>
      <c r="E59" s="1039"/>
      <c r="F59" s="1039"/>
      <c r="G59" s="1039"/>
      <c r="H59" s="1039"/>
      <c r="I59" s="1039"/>
      <c r="J59" s="1040"/>
      <c r="K59" s="192"/>
      <c r="L59" s="192"/>
      <c r="M59" s="192"/>
      <c r="N59" s="192"/>
      <c r="O59" s="192"/>
      <c r="P59" s="192"/>
      <c r="Q59" s="192"/>
      <c r="R59" s="192"/>
      <c r="S59" s="192"/>
      <c r="T59" s="192"/>
      <c r="U59" s="192"/>
      <c r="V59" s="192"/>
      <c r="W59" s="192"/>
      <c r="X59" s="192"/>
      <c r="Y59" s="192"/>
      <c r="Z59" s="192"/>
      <c r="AA59" s="192"/>
      <c r="AB59" s="192"/>
      <c r="AC59" s="192"/>
      <c r="AD59" s="192"/>
      <c r="AE59" s="192"/>
      <c r="AF59" s="192"/>
      <c r="AG59" s="192"/>
      <c r="AH59" s="192"/>
      <c r="AI59" s="192"/>
      <c r="AJ59" s="192"/>
      <c r="AK59" s="192"/>
      <c r="AL59" s="192"/>
      <c r="AM59" s="192"/>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row>
    <row r="60" spans="1:65" ht="26.25" thickBot="1">
      <c r="A60" s="192"/>
      <c r="B60" s="428" t="s">
        <v>535</v>
      </c>
      <c r="C60" s="1026" t="s">
        <v>536</v>
      </c>
      <c r="D60" s="1027"/>
      <c r="E60" s="1027"/>
      <c r="F60" s="1027"/>
      <c r="G60" s="1027"/>
      <c r="H60" s="1027"/>
      <c r="I60" s="1027"/>
      <c r="J60" s="1028"/>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c r="AL60" s="192"/>
      <c r="AM60" s="192"/>
      <c r="AN60" s="192"/>
      <c r="AO60" s="192"/>
      <c r="AP60" s="192"/>
      <c r="AQ60" s="192"/>
      <c r="AR60" s="192"/>
      <c r="AS60" s="192"/>
      <c r="AT60" s="192"/>
      <c r="AU60" s="192"/>
      <c r="AV60" s="192"/>
      <c r="AW60" s="192"/>
      <c r="AX60" s="192"/>
      <c r="AY60" s="192"/>
      <c r="AZ60" s="192"/>
      <c r="BA60" s="192"/>
      <c r="BB60" s="192"/>
      <c r="BC60" s="192"/>
      <c r="BD60" s="192"/>
      <c r="BE60" s="192"/>
      <c r="BF60" s="192"/>
      <c r="BG60" s="192"/>
      <c r="BH60" s="192"/>
      <c r="BI60" s="192"/>
      <c r="BJ60" s="192"/>
      <c r="BK60" s="192"/>
      <c r="BL60" s="192"/>
      <c r="BM60" s="192"/>
    </row>
    <row r="61" spans="1:65" ht="16.149999999999999" customHeight="1" thickBot="1">
      <c r="A61" s="192"/>
      <c r="B61" s="424"/>
      <c r="C61" s="424"/>
      <c r="D61" s="424"/>
      <c r="E61" s="424"/>
      <c r="F61" s="424"/>
      <c r="G61" s="424"/>
      <c r="H61" s="424"/>
      <c r="I61" s="192"/>
      <c r="J61" s="192"/>
      <c r="K61" s="192"/>
      <c r="L61" s="192"/>
      <c r="M61" s="192"/>
      <c r="N61" s="192"/>
      <c r="O61" s="192"/>
      <c r="P61" s="192"/>
      <c r="Q61" s="192"/>
      <c r="R61" s="192"/>
      <c r="S61" s="192"/>
      <c r="T61" s="192"/>
      <c r="U61" s="192"/>
      <c r="V61" s="192"/>
      <c r="W61" s="192"/>
      <c r="X61" s="192"/>
      <c r="Y61" s="192"/>
      <c r="Z61" s="192"/>
      <c r="AA61" s="192"/>
      <c r="AB61" s="192"/>
      <c r="AC61" s="192"/>
      <c r="AD61" s="192"/>
      <c r="AE61" s="192"/>
      <c r="AF61" s="192"/>
      <c r="AG61" s="192"/>
      <c r="AH61" s="192"/>
      <c r="AI61" s="192"/>
      <c r="AJ61" s="192"/>
      <c r="AK61" s="192"/>
      <c r="AL61" s="192"/>
      <c r="AM61" s="192"/>
      <c r="AN61" s="192"/>
      <c r="AO61" s="192"/>
      <c r="AP61" s="192"/>
      <c r="AQ61" s="192"/>
      <c r="AR61" s="192"/>
      <c r="AS61" s="192"/>
      <c r="AT61" s="192"/>
      <c r="AU61" s="192"/>
      <c r="AV61" s="192"/>
      <c r="AW61" s="192"/>
      <c r="AX61" s="192"/>
      <c r="AY61" s="192"/>
      <c r="AZ61" s="192"/>
      <c r="BA61" s="192"/>
      <c r="BB61" s="192"/>
      <c r="BC61" s="192"/>
      <c r="BD61" s="192"/>
      <c r="BE61" s="192"/>
      <c r="BF61" s="192"/>
      <c r="BG61" s="192"/>
      <c r="BH61" s="192"/>
      <c r="BI61" s="192"/>
      <c r="BJ61" s="192"/>
      <c r="BK61" s="192"/>
      <c r="BL61" s="192"/>
      <c r="BM61" s="192"/>
    </row>
    <row r="62" spans="1:65" ht="16.5" thickBot="1">
      <c r="A62" s="192"/>
      <c r="B62" s="1020" t="s">
        <v>537</v>
      </c>
      <c r="C62" s="1021"/>
      <c r="D62" s="1021"/>
      <c r="E62" s="1021"/>
      <c r="F62" s="1021"/>
      <c r="G62" s="1021"/>
      <c r="H62" s="1021"/>
      <c r="I62" s="1024"/>
      <c r="J62" s="1025"/>
      <c r="K62" s="192"/>
      <c r="L62" s="192"/>
      <c r="M62" s="192"/>
      <c r="N62" s="192"/>
      <c r="O62" s="192"/>
      <c r="P62" s="192"/>
      <c r="Q62" s="192"/>
      <c r="R62" s="192"/>
      <c r="S62" s="192"/>
      <c r="T62" s="192"/>
      <c r="U62" s="192"/>
      <c r="V62" s="192"/>
      <c r="W62" s="192"/>
      <c r="X62" s="192"/>
      <c r="Y62" s="192"/>
      <c r="Z62" s="192"/>
      <c r="AA62" s="192"/>
      <c r="AB62" s="192"/>
      <c r="AC62" s="192"/>
      <c r="AD62" s="192"/>
      <c r="AE62" s="192"/>
      <c r="AF62" s="192"/>
      <c r="AG62" s="192"/>
      <c r="AH62" s="192"/>
      <c r="AI62" s="192"/>
      <c r="AJ62" s="192"/>
      <c r="AK62" s="192"/>
      <c r="AL62" s="192"/>
      <c r="AM62" s="192"/>
      <c r="AN62" s="192"/>
      <c r="AO62" s="192"/>
      <c r="AP62" s="192"/>
      <c r="AQ62" s="192"/>
      <c r="AR62" s="192"/>
      <c r="AS62" s="192"/>
      <c r="AT62" s="192"/>
      <c r="AU62" s="192"/>
      <c r="AV62" s="192"/>
      <c r="AW62" s="192"/>
      <c r="AX62" s="192"/>
      <c r="AY62" s="192"/>
      <c r="AZ62" s="192"/>
      <c r="BA62" s="192"/>
      <c r="BB62" s="192"/>
      <c r="BC62" s="192"/>
      <c r="BD62" s="192"/>
      <c r="BE62" s="192"/>
      <c r="BF62" s="192"/>
      <c r="BG62" s="192"/>
      <c r="BH62" s="192"/>
      <c r="BI62" s="192"/>
      <c r="BJ62" s="192"/>
      <c r="BK62" s="192"/>
      <c r="BL62" s="192"/>
      <c r="BM62" s="192"/>
    </row>
    <row r="63" spans="1:65"/>
    <row r="64" spans="1:65"/>
    <row r="65"/>
    <row r="66"/>
    <row r="67"/>
    <row r="68"/>
    <row r="69"/>
    <row r="70"/>
    <row r="71"/>
    <row r="72"/>
    <row r="73"/>
    <row r="74"/>
    <row r="75"/>
    <row r="76"/>
    <row r="77"/>
    <row r="78"/>
    <row r="79"/>
    <row r="80"/>
    <row r="81"/>
    <row r="82"/>
  </sheetData>
  <mergeCells count="14">
    <mergeCell ref="C60:J60"/>
    <mergeCell ref="B62:J62"/>
    <mergeCell ref="C46:J54"/>
    <mergeCell ref="C55:J55"/>
    <mergeCell ref="C56:J56"/>
    <mergeCell ref="C57:J57"/>
    <mergeCell ref="C58:J58"/>
    <mergeCell ref="C59:J59"/>
    <mergeCell ref="C45:J45"/>
    <mergeCell ref="B3:C3"/>
    <mergeCell ref="B34:J34"/>
    <mergeCell ref="B39:J39"/>
    <mergeCell ref="B41:J41"/>
    <mergeCell ref="B43:J43"/>
  </mergeCells>
  <conditionalFormatting sqref="G6:BL15 G22:BL23 H21:BL21 G18:BL19">
    <cfRule type="expression" dxfId="25" priority="6">
      <formula>#REF!=1</formula>
    </cfRule>
  </conditionalFormatting>
  <conditionalFormatting sqref="G20:BK20">
    <cfRule type="expression" dxfId="24" priority="5">
      <formula>#REF!=1</formula>
    </cfRule>
  </conditionalFormatting>
  <conditionalFormatting sqref="G20:BK20">
    <cfRule type="expression" dxfId="23" priority="4">
      <formula>#REF!=1</formula>
    </cfRule>
  </conditionalFormatting>
  <conditionalFormatting sqref="G21:BK21">
    <cfRule type="expression" dxfId="22" priority="3">
      <formula>#REF!=1</formula>
    </cfRule>
  </conditionalFormatting>
  <conditionalFormatting sqref="G20:BK20">
    <cfRule type="expression" dxfId="21" priority="2">
      <formula>#REF!=1</formula>
    </cfRule>
  </conditionalFormatting>
  <conditionalFormatting sqref="BL20">
    <cfRule type="expression" dxfId="20" priority="1">
      <formula>#REF!=1</formula>
    </cfRule>
  </conditionalFormatting>
  <printOptions horizontalCentered="1"/>
  <pageMargins left="0.39370078740157483" right="0.39370078740157483" top="0.78740157480314965" bottom="0.78740157480314965" header="0.31496062992125984" footer="0.31496062992125984"/>
  <pageSetup paperSize="9" scale="10"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54783-1C8F-4C9C-9ACD-6AD3176AE80E}">
  <sheetPr>
    <pageSetUpPr fitToPage="1"/>
  </sheetPr>
  <dimension ref="A1:V281"/>
  <sheetViews>
    <sheetView showGridLines="0" topLeftCell="A106" workbookViewId="0">
      <selection activeCell="H1" sqref="H1"/>
    </sheetView>
  </sheetViews>
  <sheetFormatPr defaultColWidth="0" defaultRowHeight="14.25" zeroHeight="1"/>
  <cols>
    <col min="1" max="1" width="0.625" customWidth="1"/>
    <col min="2" max="2" width="8.625" customWidth="1"/>
    <col min="3" max="3" width="73.125" customWidth="1"/>
    <col min="4" max="4" width="10.875" bestFit="1" customWidth="1"/>
    <col min="5" max="5" width="8.125" customWidth="1"/>
    <col min="6" max="6" width="8.625" customWidth="1"/>
    <col min="7" max="7" width="12.125" customWidth="1"/>
    <col min="8" max="8" width="30.125" customWidth="1"/>
    <col min="9" max="9" width="2.625" customWidth="1"/>
    <col min="10" max="11" width="0" hidden="1" customWidth="1"/>
    <col min="12" max="12" width="1.125" hidden="1" customWidth="1"/>
    <col min="13" max="13" width="19.625" hidden="1" customWidth="1"/>
    <col min="14" max="14" width="0.625" hidden="1" customWidth="1"/>
    <col min="15" max="15" width="13.625" hidden="1" customWidth="1"/>
    <col min="16" max="16" width="0.5" hidden="1" customWidth="1"/>
    <col min="17" max="18" width="8.625" hidden="1" customWidth="1"/>
    <col min="19" max="19" width="26.125" hidden="1" customWidth="1"/>
    <col min="20" max="20" width="1.625" hidden="1" customWidth="1"/>
    <col min="21" max="22" width="0" hidden="1" customWidth="1"/>
    <col min="23" max="16384" width="8.625" hidden="1"/>
  </cols>
  <sheetData>
    <row r="1" spans="1:9" s="193" customFormat="1" ht="20.25">
      <c r="B1" s="1" t="s">
        <v>538</v>
      </c>
      <c r="C1" s="1"/>
      <c r="D1" s="1"/>
      <c r="E1" s="1"/>
      <c r="F1" s="1"/>
      <c r="G1" s="1"/>
      <c r="H1" s="2" t="s">
        <v>1970</v>
      </c>
      <c r="I1" s="1"/>
    </row>
    <row r="2" spans="1:9" s="193" customFormat="1" ht="15" thickBot="1">
      <c r="B2" s="4" t="str">
        <f>'4O'!B2</f>
        <v>For the 12 months ended 31 March 2020</v>
      </c>
      <c r="C2" s="430"/>
      <c r="D2" s="430"/>
      <c r="I2" s="3"/>
    </row>
    <row r="3" spans="1:9" s="3" customFormat="1" ht="15" thickBot="1">
      <c r="A3" s="193"/>
      <c r="B3" s="197" t="s">
        <v>83</v>
      </c>
      <c r="C3" s="197" t="s">
        <v>1</v>
      </c>
      <c r="D3" s="198" t="s">
        <v>2</v>
      </c>
      <c r="E3" s="199" t="s">
        <v>3</v>
      </c>
      <c r="F3" s="199" t="s">
        <v>4</v>
      </c>
      <c r="G3" s="431" t="s">
        <v>539</v>
      </c>
      <c r="H3" s="329" t="s">
        <v>8</v>
      </c>
    </row>
    <row r="4" spans="1:9" s="3" customFormat="1" ht="15" thickBot="1">
      <c r="A4" s="193"/>
      <c r="B4" s="193"/>
      <c r="C4" s="193"/>
      <c r="D4" s="193"/>
      <c r="E4" s="193"/>
      <c r="F4" s="193"/>
      <c r="G4" s="193"/>
      <c r="H4" s="193"/>
    </row>
    <row r="5" spans="1:9" s="3" customFormat="1" ht="15" thickBot="1">
      <c r="A5" s="193"/>
      <c r="B5" s="209" t="s">
        <v>15</v>
      </c>
      <c r="C5" s="288" t="s">
        <v>5</v>
      </c>
      <c r="D5" s="193"/>
      <c r="E5" s="193"/>
      <c r="F5" s="193"/>
      <c r="G5" s="193"/>
      <c r="H5" s="193"/>
    </row>
    <row r="6" spans="1:9" s="3" customFormat="1">
      <c r="A6" s="193"/>
      <c r="B6" s="211" t="s">
        <v>540</v>
      </c>
      <c r="C6" s="213" t="s">
        <v>541</v>
      </c>
      <c r="D6" s="223" t="s">
        <v>542</v>
      </c>
      <c r="E6" s="214" t="s">
        <v>543</v>
      </c>
      <c r="F6" s="215">
        <v>3</v>
      </c>
      <c r="G6" s="216">
        <v>0.02</v>
      </c>
      <c r="H6" s="432"/>
    </row>
    <row r="7" spans="1:9" s="3" customFormat="1">
      <c r="A7" s="193"/>
      <c r="B7" s="393" t="s">
        <v>544</v>
      </c>
      <c r="C7" s="239" t="s">
        <v>545</v>
      </c>
      <c r="D7" s="243" t="s">
        <v>546</v>
      </c>
      <c r="E7" s="227" t="s">
        <v>543</v>
      </c>
      <c r="F7" s="228">
        <v>3</v>
      </c>
      <c r="G7" s="240">
        <v>0.72099999999999997</v>
      </c>
      <c r="H7" s="433"/>
    </row>
    <row r="8" spans="1:9" s="3" customFormat="1">
      <c r="A8" s="193"/>
      <c r="B8" s="393" t="s">
        <v>547</v>
      </c>
      <c r="C8" s="239" t="s">
        <v>548</v>
      </c>
      <c r="D8" s="243" t="s">
        <v>549</v>
      </c>
      <c r="E8" s="227" t="s">
        <v>543</v>
      </c>
      <c r="F8" s="228">
        <v>3</v>
      </c>
      <c r="G8" s="240">
        <v>1.9E-2</v>
      </c>
      <c r="H8" s="433"/>
    </row>
    <row r="9" spans="1:9" s="3" customFormat="1" ht="25.5">
      <c r="A9" s="193"/>
      <c r="B9" s="393" t="s">
        <v>550</v>
      </c>
      <c r="C9" s="239" t="s">
        <v>551</v>
      </c>
      <c r="D9" s="243" t="s">
        <v>552</v>
      </c>
      <c r="E9" s="227" t="s">
        <v>543</v>
      </c>
      <c r="F9" s="228">
        <v>3</v>
      </c>
      <c r="G9" s="240">
        <v>0.23400000000000001</v>
      </c>
      <c r="H9" s="433"/>
    </row>
    <row r="10" spans="1:9" s="3" customFormat="1">
      <c r="A10" s="193"/>
      <c r="B10" s="393" t="s">
        <v>553</v>
      </c>
      <c r="C10" s="239" t="s">
        <v>554</v>
      </c>
      <c r="D10" s="243" t="s">
        <v>555</v>
      </c>
      <c r="E10" s="227" t="s">
        <v>543</v>
      </c>
      <c r="F10" s="228">
        <v>3</v>
      </c>
      <c r="G10" s="240">
        <v>6.0000000000000001E-3</v>
      </c>
      <c r="H10" s="433"/>
    </row>
    <row r="11" spans="1:9" s="3" customFormat="1" ht="25.5" customHeight="1">
      <c r="A11" s="193"/>
      <c r="B11" s="393" t="s">
        <v>556</v>
      </c>
      <c r="C11" s="239" t="s">
        <v>557</v>
      </c>
      <c r="D11" s="243" t="s">
        <v>558</v>
      </c>
      <c r="E11" s="227" t="s">
        <v>543</v>
      </c>
      <c r="F11" s="228">
        <v>3</v>
      </c>
      <c r="G11" s="240">
        <v>0</v>
      </c>
      <c r="H11" s="433"/>
    </row>
    <row r="12" spans="1:9" s="90" customFormat="1">
      <c r="A12" s="193"/>
      <c r="B12" s="393" t="s">
        <v>559</v>
      </c>
      <c r="C12" s="238" t="s">
        <v>560</v>
      </c>
      <c r="D12" s="434" t="s">
        <v>561</v>
      </c>
      <c r="E12" s="227" t="s">
        <v>543</v>
      </c>
      <c r="F12" s="228">
        <v>3</v>
      </c>
      <c r="G12" s="240">
        <v>0</v>
      </c>
      <c r="H12" s="433"/>
    </row>
    <row r="13" spans="1:9" s="90" customFormat="1">
      <c r="A13" s="193"/>
      <c r="B13" s="393" t="s">
        <v>562</v>
      </c>
      <c r="C13" s="238" t="s">
        <v>563</v>
      </c>
      <c r="D13" s="434" t="s">
        <v>564</v>
      </c>
      <c r="E13" s="227" t="s">
        <v>543</v>
      </c>
      <c r="F13" s="228">
        <v>3</v>
      </c>
      <c r="G13" s="240">
        <v>0</v>
      </c>
      <c r="H13" s="433"/>
    </row>
    <row r="14" spans="1:9" s="3" customFormat="1">
      <c r="A14" s="193"/>
      <c r="B14" s="393" t="s">
        <v>565</v>
      </c>
      <c r="C14" s="239" t="s">
        <v>566</v>
      </c>
      <c r="D14" s="243" t="s">
        <v>567</v>
      </c>
      <c r="E14" s="227" t="s">
        <v>568</v>
      </c>
      <c r="F14" s="228">
        <v>0</v>
      </c>
      <c r="G14" s="435">
        <v>1</v>
      </c>
      <c r="H14" s="433"/>
    </row>
    <row r="15" spans="1:9" s="3" customFormat="1">
      <c r="A15" s="193"/>
      <c r="B15" s="393" t="s">
        <v>569</v>
      </c>
      <c r="C15" s="239" t="s">
        <v>570</v>
      </c>
      <c r="D15" s="243" t="s">
        <v>571</v>
      </c>
      <c r="E15" s="227" t="s">
        <v>568</v>
      </c>
      <c r="F15" s="228">
        <v>0</v>
      </c>
      <c r="G15" s="435">
        <v>25</v>
      </c>
      <c r="H15" s="433"/>
    </row>
    <row r="16" spans="1:9" s="3" customFormat="1">
      <c r="A16" s="193"/>
      <c r="B16" s="393" t="s">
        <v>572</v>
      </c>
      <c r="C16" s="239" t="s">
        <v>573</v>
      </c>
      <c r="D16" s="243" t="s">
        <v>574</v>
      </c>
      <c r="E16" s="227" t="s">
        <v>568</v>
      </c>
      <c r="F16" s="228">
        <v>0</v>
      </c>
      <c r="G16" s="435">
        <v>14</v>
      </c>
      <c r="H16" s="433"/>
    </row>
    <row r="17" spans="1:8" s="3" customFormat="1" ht="14.25" customHeight="1">
      <c r="A17" s="193"/>
      <c r="B17" s="393" t="s">
        <v>575</v>
      </c>
      <c r="C17" s="239" t="s">
        <v>576</v>
      </c>
      <c r="D17" s="243" t="s">
        <v>577</v>
      </c>
      <c r="E17" s="227" t="s">
        <v>568</v>
      </c>
      <c r="F17" s="228">
        <v>0</v>
      </c>
      <c r="G17" s="435">
        <v>108</v>
      </c>
      <c r="H17" s="433"/>
    </row>
    <row r="18" spans="1:8" s="3" customFormat="1">
      <c r="A18" s="193"/>
      <c r="B18" s="393" t="s">
        <v>578</v>
      </c>
      <c r="C18" s="239" t="s">
        <v>579</v>
      </c>
      <c r="D18" s="243" t="s">
        <v>580</v>
      </c>
      <c r="E18" s="227" t="s">
        <v>568</v>
      </c>
      <c r="F18" s="228">
        <v>0</v>
      </c>
      <c r="G18" s="435">
        <v>28</v>
      </c>
      <c r="H18" s="433"/>
    </row>
    <row r="19" spans="1:8" s="3" customFormat="1">
      <c r="A19" s="193"/>
      <c r="B19" s="393" t="s">
        <v>581</v>
      </c>
      <c r="C19" s="239" t="s">
        <v>582</v>
      </c>
      <c r="D19" s="243" t="s">
        <v>583</v>
      </c>
      <c r="E19" s="227" t="s">
        <v>568</v>
      </c>
      <c r="F19" s="228">
        <v>0</v>
      </c>
      <c r="G19" s="435">
        <v>0</v>
      </c>
      <c r="H19" s="433"/>
    </row>
    <row r="20" spans="1:8" s="90" customFormat="1" ht="25.5">
      <c r="A20" s="193"/>
      <c r="B20" s="393" t="s">
        <v>584</v>
      </c>
      <c r="C20" s="238" t="s">
        <v>585</v>
      </c>
      <c r="D20" s="434" t="s">
        <v>586</v>
      </c>
      <c r="E20" s="227" t="s">
        <v>568</v>
      </c>
      <c r="F20" s="228">
        <v>0</v>
      </c>
      <c r="G20" s="435">
        <v>0</v>
      </c>
      <c r="H20" s="433" t="s">
        <v>1892</v>
      </c>
    </row>
    <row r="21" spans="1:8" s="90" customFormat="1">
      <c r="A21" s="193"/>
      <c r="B21" s="393" t="s">
        <v>587</v>
      </c>
      <c r="C21" s="238" t="s">
        <v>588</v>
      </c>
      <c r="D21" s="434" t="s">
        <v>589</v>
      </c>
      <c r="E21" s="227" t="s">
        <v>568</v>
      </c>
      <c r="F21" s="228">
        <v>0</v>
      </c>
      <c r="G21" s="435">
        <v>176</v>
      </c>
      <c r="H21" s="433"/>
    </row>
    <row r="22" spans="1:8" s="90" customFormat="1" ht="89.25">
      <c r="A22" s="193"/>
      <c r="B22" s="393" t="s">
        <v>590</v>
      </c>
      <c r="C22" s="238" t="s">
        <v>591</v>
      </c>
      <c r="D22" s="434" t="s">
        <v>592</v>
      </c>
      <c r="E22" s="227" t="s">
        <v>568</v>
      </c>
      <c r="F22" s="228">
        <v>0</v>
      </c>
      <c r="G22" s="435">
        <v>0</v>
      </c>
      <c r="H22" s="433" t="s">
        <v>1893</v>
      </c>
    </row>
    <row r="23" spans="1:8" s="3" customFormat="1">
      <c r="A23" s="193"/>
      <c r="B23" s="393" t="s">
        <v>593</v>
      </c>
      <c r="C23" s="239" t="s">
        <v>594</v>
      </c>
      <c r="D23" s="243" t="s">
        <v>595</v>
      </c>
      <c r="E23" s="227" t="s">
        <v>568</v>
      </c>
      <c r="F23" s="228">
        <v>0</v>
      </c>
      <c r="G23" s="435">
        <v>26</v>
      </c>
      <c r="H23" s="433"/>
    </row>
    <row r="24" spans="1:8" s="3" customFormat="1">
      <c r="A24" s="193"/>
      <c r="B24" s="393" t="s">
        <v>596</v>
      </c>
      <c r="C24" s="239" t="s">
        <v>597</v>
      </c>
      <c r="D24" s="243" t="s">
        <v>598</v>
      </c>
      <c r="E24" s="227" t="s">
        <v>599</v>
      </c>
      <c r="F24" s="228">
        <v>0</v>
      </c>
      <c r="G24" s="435">
        <v>220361</v>
      </c>
      <c r="H24" s="433"/>
    </row>
    <row r="25" spans="1:8" s="3" customFormat="1">
      <c r="A25" s="193"/>
      <c r="B25" s="393" t="s">
        <v>600</v>
      </c>
      <c r="C25" s="239" t="s">
        <v>601</v>
      </c>
      <c r="D25" s="243" t="s">
        <v>602</v>
      </c>
      <c r="E25" s="227" t="s">
        <v>568</v>
      </c>
      <c r="F25" s="228">
        <v>0</v>
      </c>
      <c r="G25" s="435">
        <v>173</v>
      </c>
      <c r="H25" s="433"/>
    </row>
    <row r="26" spans="1:8" s="3" customFormat="1">
      <c r="A26" s="193"/>
      <c r="B26" s="393" t="s">
        <v>603</v>
      </c>
      <c r="C26" s="239" t="s">
        <v>604</v>
      </c>
      <c r="D26" s="434" t="s">
        <v>605</v>
      </c>
      <c r="E26" s="227" t="s">
        <v>568</v>
      </c>
      <c r="F26" s="228">
        <v>0</v>
      </c>
      <c r="G26" s="435">
        <v>11</v>
      </c>
      <c r="H26" s="433"/>
    </row>
    <row r="27" spans="1:8" s="3" customFormat="1">
      <c r="A27" s="193"/>
      <c r="B27" s="410" t="s">
        <v>606</v>
      </c>
      <c r="C27" s="239" t="s">
        <v>607</v>
      </c>
      <c r="D27" s="243" t="s">
        <v>608</v>
      </c>
      <c r="E27" s="227" t="s">
        <v>609</v>
      </c>
      <c r="F27" s="228">
        <v>0</v>
      </c>
      <c r="G27" s="435">
        <v>44084.7</v>
      </c>
      <c r="H27" s="433"/>
    </row>
    <row r="28" spans="1:8" s="3" customFormat="1">
      <c r="A28" s="193"/>
      <c r="B28" s="393" t="s">
        <v>610</v>
      </c>
      <c r="C28" s="239" t="s">
        <v>611</v>
      </c>
      <c r="D28" s="434" t="s">
        <v>612</v>
      </c>
      <c r="E28" s="227" t="s">
        <v>609</v>
      </c>
      <c r="F28" s="228">
        <v>0</v>
      </c>
      <c r="G28" s="435">
        <v>12359.4</v>
      </c>
      <c r="H28" s="433"/>
    </row>
    <row r="29" spans="1:8" s="3" customFormat="1">
      <c r="A29" s="193"/>
      <c r="B29" s="393" t="s">
        <v>613</v>
      </c>
      <c r="C29" s="239" t="s">
        <v>614</v>
      </c>
      <c r="D29" s="243" t="s">
        <v>615</v>
      </c>
      <c r="E29" s="227" t="s">
        <v>616</v>
      </c>
      <c r="F29" s="228">
        <v>2</v>
      </c>
      <c r="G29" s="436">
        <v>261.23</v>
      </c>
      <c r="H29" s="433"/>
    </row>
    <row r="30" spans="1:8" s="3" customFormat="1">
      <c r="A30" s="193"/>
      <c r="B30" s="410" t="s">
        <v>617</v>
      </c>
      <c r="C30" s="245" t="s">
        <v>618</v>
      </c>
      <c r="D30" s="246" t="s">
        <v>619</v>
      </c>
      <c r="E30" s="411" t="s">
        <v>620</v>
      </c>
      <c r="F30" s="412">
        <v>2</v>
      </c>
      <c r="G30" s="437">
        <v>19.920000000000002</v>
      </c>
      <c r="H30" s="438"/>
    </row>
    <row r="31" spans="1:8" s="3" customFormat="1">
      <c r="A31" s="193"/>
      <c r="B31" s="410" t="s">
        <v>621</v>
      </c>
      <c r="C31" s="245" t="s">
        <v>622</v>
      </c>
      <c r="D31" s="246" t="s">
        <v>623</v>
      </c>
      <c r="E31" s="411" t="s">
        <v>620</v>
      </c>
      <c r="F31" s="412">
        <v>2</v>
      </c>
      <c r="G31" s="437">
        <v>17.190000000000001</v>
      </c>
      <c r="H31" s="438"/>
    </row>
    <row r="32" spans="1:8" s="90" customFormat="1">
      <c r="A32" s="193"/>
      <c r="B32" s="410" t="s">
        <v>624</v>
      </c>
      <c r="C32" s="439" t="s">
        <v>625</v>
      </c>
      <c r="D32" s="440" t="s">
        <v>626</v>
      </c>
      <c r="E32" s="227" t="s">
        <v>616</v>
      </c>
      <c r="F32" s="228">
        <v>2</v>
      </c>
      <c r="G32" s="437">
        <v>3.8</v>
      </c>
      <c r="H32" s="438"/>
    </row>
    <row r="33" spans="1:9" s="90" customFormat="1" ht="15" thickBot="1">
      <c r="A33" s="193"/>
      <c r="B33" s="402" t="s">
        <v>627</v>
      </c>
      <c r="C33" s="441" t="s">
        <v>628</v>
      </c>
      <c r="D33" s="442" t="s">
        <v>629</v>
      </c>
      <c r="E33" s="248" t="s">
        <v>630</v>
      </c>
      <c r="F33" s="249">
        <v>2</v>
      </c>
      <c r="G33" s="443">
        <v>3171.11</v>
      </c>
      <c r="H33" s="444"/>
    </row>
    <row r="34" spans="1:9" ht="15" thickBot="1">
      <c r="D34" s="445"/>
    </row>
    <row r="35" spans="1:9" s="193" customFormat="1" ht="15" thickBot="1">
      <c r="B35" s="209" t="s">
        <v>41</v>
      </c>
      <c r="C35" s="288" t="s">
        <v>13</v>
      </c>
      <c r="D35" s="205"/>
      <c r="I35" s="3"/>
    </row>
    <row r="36" spans="1:9" s="3" customFormat="1" ht="15" customHeight="1">
      <c r="A36" s="193"/>
      <c r="B36" s="211" t="s">
        <v>631</v>
      </c>
      <c r="C36" s="446" t="s">
        <v>632</v>
      </c>
      <c r="D36" s="447" t="s">
        <v>633</v>
      </c>
      <c r="E36" s="448" t="s">
        <v>630</v>
      </c>
      <c r="F36" s="215">
        <v>2</v>
      </c>
      <c r="G36" s="449">
        <v>0</v>
      </c>
      <c r="H36" s="432"/>
    </row>
    <row r="37" spans="1:9" s="3" customFormat="1" ht="15" customHeight="1">
      <c r="A37" s="193"/>
      <c r="B37" s="393" t="s">
        <v>634</v>
      </c>
      <c r="C37" s="450" t="s">
        <v>635</v>
      </c>
      <c r="D37" s="451" t="s">
        <v>636</v>
      </c>
      <c r="E37" s="452" t="s">
        <v>630</v>
      </c>
      <c r="F37" s="228">
        <v>2</v>
      </c>
      <c r="G37" s="436">
        <v>0</v>
      </c>
      <c r="H37" s="433"/>
    </row>
    <row r="38" spans="1:9" s="3" customFormat="1" ht="15" customHeight="1">
      <c r="A38" s="193"/>
      <c r="B38" s="393" t="s">
        <v>637</v>
      </c>
      <c r="C38" s="450" t="s">
        <v>638</v>
      </c>
      <c r="D38" s="451" t="s">
        <v>639</v>
      </c>
      <c r="E38" s="452" t="s">
        <v>630</v>
      </c>
      <c r="F38" s="228">
        <v>2</v>
      </c>
      <c r="G38" s="436">
        <v>0</v>
      </c>
      <c r="H38" s="433"/>
    </row>
    <row r="39" spans="1:9" s="3" customFormat="1" ht="15" customHeight="1">
      <c r="A39" s="193"/>
      <c r="B39" s="393" t="s">
        <v>640</v>
      </c>
      <c r="C39" s="450" t="s">
        <v>641</v>
      </c>
      <c r="D39" s="451" t="s">
        <v>642</v>
      </c>
      <c r="E39" s="452" t="s">
        <v>630</v>
      </c>
      <c r="F39" s="228">
        <v>2</v>
      </c>
      <c r="G39" s="436">
        <v>0</v>
      </c>
      <c r="H39" s="433"/>
    </row>
    <row r="40" spans="1:9" s="3" customFormat="1" ht="15" customHeight="1">
      <c r="A40" s="193"/>
      <c r="B40" s="393" t="s">
        <v>643</v>
      </c>
      <c r="C40" s="450" t="s">
        <v>644</v>
      </c>
      <c r="D40" s="451" t="s">
        <v>645</v>
      </c>
      <c r="E40" s="452" t="s">
        <v>630</v>
      </c>
      <c r="F40" s="228">
        <v>2</v>
      </c>
      <c r="G40" s="436">
        <v>16.368998948727818</v>
      </c>
      <c r="H40" s="433"/>
    </row>
    <row r="41" spans="1:9" s="3" customFormat="1" ht="15" customHeight="1">
      <c r="A41" s="193"/>
      <c r="B41" s="393" t="s">
        <v>646</v>
      </c>
      <c r="C41" s="450" t="s">
        <v>647</v>
      </c>
      <c r="D41" s="451" t="s">
        <v>648</v>
      </c>
      <c r="E41" s="452" t="s">
        <v>630</v>
      </c>
      <c r="F41" s="228">
        <v>2</v>
      </c>
      <c r="G41" s="436">
        <v>2007.9109526945354</v>
      </c>
      <c r="H41" s="433"/>
    </row>
    <row r="42" spans="1:9" s="3" customFormat="1" ht="15" customHeight="1">
      <c r="A42" s="193"/>
      <c r="B42" s="393" t="s">
        <v>649</v>
      </c>
      <c r="C42" s="450" t="s">
        <v>650</v>
      </c>
      <c r="D42" s="451" t="s">
        <v>651</v>
      </c>
      <c r="E42" s="452" t="s">
        <v>630</v>
      </c>
      <c r="F42" s="228">
        <v>2</v>
      </c>
      <c r="G42" s="436">
        <v>0</v>
      </c>
      <c r="H42" s="433"/>
    </row>
    <row r="43" spans="1:9" s="3" customFormat="1" ht="15" customHeight="1">
      <c r="A43" s="193"/>
      <c r="B43" s="393" t="s">
        <v>652</v>
      </c>
      <c r="C43" s="450" t="s">
        <v>653</v>
      </c>
      <c r="D43" s="451" t="s">
        <v>654</v>
      </c>
      <c r="E43" s="452" t="s">
        <v>630</v>
      </c>
      <c r="F43" s="228">
        <v>2</v>
      </c>
      <c r="G43" s="436">
        <v>0</v>
      </c>
      <c r="H43" s="433"/>
    </row>
    <row r="44" spans="1:9" s="3" customFormat="1" ht="15" customHeight="1">
      <c r="A44" s="193"/>
      <c r="B44" s="393" t="s">
        <v>655</v>
      </c>
      <c r="C44" s="450" t="s">
        <v>656</v>
      </c>
      <c r="D44" s="451" t="s">
        <v>657</v>
      </c>
      <c r="E44" s="452" t="s">
        <v>630</v>
      </c>
      <c r="F44" s="228">
        <v>2</v>
      </c>
      <c r="G44" s="436">
        <v>0</v>
      </c>
      <c r="H44" s="433"/>
    </row>
    <row r="45" spans="1:9" s="3" customFormat="1" ht="15" customHeight="1">
      <c r="A45" s="193"/>
      <c r="B45" s="393" t="s">
        <v>658</v>
      </c>
      <c r="C45" s="450" t="s">
        <v>659</v>
      </c>
      <c r="D45" s="451" t="s">
        <v>660</v>
      </c>
      <c r="E45" s="452" t="s">
        <v>630</v>
      </c>
      <c r="F45" s="228">
        <v>2</v>
      </c>
      <c r="G45" s="436">
        <v>220.30883229694615</v>
      </c>
      <c r="H45" s="433"/>
    </row>
    <row r="46" spans="1:9" s="3" customFormat="1" ht="15" customHeight="1">
      <c r="A46" s="193"/>
      <c r="B46" s="393" t="s">
        <v>661</v>
      </c>
      <c r="C46" s="450" t="s">
        <v>662</v>
      </c>
      <c r="D46" s="451" t="s">
        <v>663</v>
      </c>
      <c r="E46" s="452" t="s">
        <v>630</v>
      </c>
      <c r="F46" s="228">
        <v>2</v>
      </c>
      <c r="G46" s="436">
        <v>40.647582203798883</v>
      </c>
      <c r="H46" s="433"/>
    </row>
    <row r="47" spans="1:9" s="3" customFormat="1" ht="15" customHeight="1">
      <c r="A47" s="193"/>
      <c r="B47" s="393" t="s">
        <v>664</v>
      </c>
      <c r="C47" s="450" t="s">
        <v>665</v>
      </c>
      <c r="D47" s="451" t="s">
        <v>666</v>
      </c>
      <c r="E47" s="452" t="s">
        <v>630</v>
      </c>
      <c r="F47" s="228">
        <v>2</v>
      </c>
      <c r="G47" s="436">
        <v>289.55736955923555</v>
      </c>
      <c r="H47" s="433"/>
    </row>
    <row r="48" spans="1:9" s="3" customFormat="1" ht="15" customHeight="1">
      <c r="A48" s="193"/>
      <c r="B48" s="393" t="s">
        <v>667</v>
      </c>
      <c r="C48" s="450" t="s">
        <v>668</v>
      </c>
      <c r="D48" s="451" t="s">
        <v>669</v>
      </c>
      <c r="E48" s="452" t="s">
        <v>630</v>
      </c>
      <c r="F48" s="228">
        <v>2</v>
      </c>
      <c r="G48" s="436">
        <v>72.281989840539637</v>
      </c>
      <c r="H48" s="433"/>
    </row>
    <row r="49" spans="1:8" s="3" customFormat="1" ht="15" customHeight="1">
      <c r="A49" s="193"/>
      <c r="B49" s="393" t="s">
        <v>670</v>
      </c>
      <c r="C49" s="450" t="s">
        <v>671</v>
      </c>
      <c r="D49" s="451" t="s">
        <v>672</v>
      </c>
      <c r="E49" s="452" t="s">
        <v>630</v>
      </c>
      <c r="F49" s="228">
        <v>2</v>
      </c>
      <c r="G49" s="436">
        <v>0</v>
      </c>
      <c r="H49" s="433"/>
    </row>
    <row r="50" spans="1:8" s="3" customFormat="1" ht="15" customHeight="1">
      <c r="A50" s="193"/>
      <c r="B50" s="393" t="s">
        <v>673</v>
      </c>
      <c r="C50" s="450" t="s">
        <v>674</v>
      </c>
      <c r="D50" s="451" t="s">
        <v>675</v>
      </c>
      <c r="E50" s="452" t="s">
        <v>630</v>
      </c>
      <c r="F50" s="228">
        <v>2</v>
      </c>
      <c r="G50" s="436">
        <v>0</v>
      </c>
      <c r="H50" s="433"/>
    </row>
    <row r="51" spans="1:8" s="3" customFormat="1" ht="15" customHeight="1">
      <c r="A51" s="193"/>
      <c r="B51" s="393" t="s">
        <v>676</v>
      </c>
      <c r="C51" s="450" t="s">
        <v>677</v>
      </c>
      <c r="D51" s="451" t="s">
        <v>678</v>
      </c>
      <c r="E51" s="452" t="s">
        <v>568</v>
      </c>
      <c r="F51" s="228">
        <v>0</v>
      </c>
      <c r="G51" s="435">
        <v>0</v>
      </c>
      <c r="H51" s="433"/>
    </row>
    <row r="52" spans="1:8" s="3" customFormat="1" ht="15" customHeight="1">
      <c r="A52" s="193"/>
      <c r="B52" s="393" t="s">
        <v>679</v>
      </c>
      <c r="C52" s="450" t="s">
        <v>680</v>
      </c>
      <c r="D52" s="451" t="s">
        <v>681</v>
      </c>
      <c r="E52" s="452" t="s">
        <v>568</v>
      </c>
      <c r="F52" s="228">
        <v>0</v>
      </c>
      <c r="G52" s="435">
        <v>0</v>
      </c>
      <c r="H52" s="433"/>
    </row>
    <row r="53" spans="1:8" s="3" customFormat="1" ht="15" customHeight="1">
      <c r="A53" s="193"/>
      <c r="B53" s="393" t="s">
        <v>682</v>
      </c>
      <c r="C53" s="450" t="s">
        <v>683</v>
      </c>
      <c r="D53" s="451" t="s">
        <v>684</v>
      </c>
      <c r="E53" s="452" t="s">
        <v>568</v>
      </c>
      <c r="F53" s="228">
        <v>0</v>
      </c>
      <c r="G53" s="435">
        <v>0</v>
      </c>
      <c r="H53" s="433"/>
    </row>
    <row r="54" spans="1:8" s="3" customFormat="1" ht="15" customHeight="1">
      <c r="A54" s="193"/>
      <c r="B54" s="393" t="s">
        <v>685</v>
      </c>
      <c r="C54" s="450" t="s">
        <v>686</v>
      </c>
      <c r="D54" s="451" t="s">
        <v>687</v>
      </c>
      <c r="E54" s="452" t="s">
        <v>568</v>
      </c>
      <c r="F54" s="228">
        <v>0</v>
      </c>
      <c r="G54" s="435">
        <v>0</v>
      </c>
      <c r="H54" s="433"/>
    </row>
    <row r="55" spans="1:8" s="3" customFormat="1" ht="15" customHeight="1">
      <c r="A55" s="193"/>
      <c r="B55" s="393" t="s">
        <v>688</v>
      </c>
      <c r="C55" s="450" t="s">
        <v>689</v>
      </c>
      <c r="D55" s="451" t="s">
        <v>690</v>
      </c>
      <c r="E55" s="452" t="s">
        <v>568</v>
      </c>
      <c r="F55" s="228">
        <v>0</v>
      </c>
      <c r="G55" s="435">
        <v>1</v>
      </c>
      <c r="H55" s="433"/>
    </row>
    <row r="56" spans="1:8" s="3" customFormat="1" ht="15" customHeight="1">
      <c r="A56" s="193"/>
      <c r="B56" s="393" t="s">
        <v>691</v>
      </c>
      <c r="C56" s="450" t="s">
        <v>692</v>
      </c>
      <c r="D56" s="451" t="s">
        <v>693</v>
      </c>
      <c r="E56" s="452" t="s">
        <v>568</v>
      </c>
      <c r="F56" s="228">
        <v>0</v>
      </c>
      <c r="G56" s="435">
        <v>10</v>
      </c>
      <c r="H56" s="433" t="s">
        <v>1894</v>
      </c>
    </row>
    <row r="57" spans="1:8" s="3" customFormat="1" ht="15" customHeight="1">
      <c r="A57" s="193"/>
      <c r="B57" s="393" t="s">
        <v>694</v>
      </c>
      <c r="C57" s="450" t="s">
        <v>695</v>
      </c>
      <c r="D57" s="451" t="s">
        <v>696</v>
      </c>
      <c r="E57" s="452" t="s">
        <v>568</v>
      </c>
      <c r="F57" s="228">
        <v>0</v>
      </c>
      <c r="G57" s="435">
        <v>1</v>
      </c>
      <c r="H57" s="433" t="s">
        <v>1894</v>
      </c>
    </row>
    <row r="58" spans="1:8" s="3" customFormat="1" ht="15" customHeight="1">
      <c r="A58" s="193"/>
      <c r="B58" s="393" t="s">
        <v>697</v>
      </c>
      <c r="C58" s="450" t="s">
        <v>698</v>
      </c>
      <c r="D58" s="451" t="s">
        <v>699</v>
      </c>
      <c r="E58" s="452" t="s">
        <v>568</v>
      </c>
      <c r="F58" s="228">
        <v>0</v>
      </c>
      <c r="G58" s="435">
        <v>0</v>
      </c>
      <c r="H58" s="433"/>
    </row>
    <row r="59" spans="1:8" s="3" customFormat="1" ht="15" customHeight="1">
      <c r="A59" s="193"/>
      <c r="B59" s="393" t="s">
        <v>700</v>
      </c>
      <c r="C59" s="450" t="s">
        <v>701</v>
      </c>
      <c r="D59" s="451" t="s">
        <v>702</v>
      </c>
      <c r="E59" s="452" t="s">
        <v>568</v>
      </c>
      <c r="F59" s="228">
        <v>0</v>
      </c>
      <c r="G59" s="435">
        <v>0</v>
      </c>
      <c r="H59" s="433"/>
    </row>
    <row r="60" spans="1:8" s="3" customFormat="1" ht="15" customHeight="1">
      <c r="A60" s="193"/>
      <c r="B60" s="393" t="s">
        <v>703</v>
      </c>
      <c r="C60" s="450" t="s">
        <v>704</v>
      </c>
      <c r="D60" s="451" t="s">
        <v>705</v>
      </c>
      <c r="E60" s="452" t="s">
        <v>568</v>
      </c>
      <c r="F60" s="228">
        <v>0</v>
      </c>
      <c r="G60" s="435">
        <v>45</v>
      </c>
      <c r="H60" s="433" t="s">
        <v>1895</v>
      </c>
    </row>
    <row r="61" spans="1:8" s="3" customFormat="1" ht="15" customHeight="1">
      <c r="A61" s="193"/>
      <c r="B61" s="393" t="s">
        <v>706</v>
      </c>
      <c r="C61" s="450" t="s">
        <v>707</v>
      </c>
      <c r="D61" s="451" t="s">
        <v>708</v>
      </c>
      <c r="E61" s="452" t="s">
        <v>568</v>
      </c>
      <c r="F61" s="228">
        <v>0</v>
      </c>
      <c r="G61" s="435">
        <v>9</v>
      </c>
      <c r="H61" s="433" t="s">
        <v>1896</v>
      </c>
    </row>
    <row r="62" spans="1:8" s="3" customFormat="1" ht="15" customHeight="1">
      <c r="A62" s="193"/>
      <c r="B62" s="393" t="s">
        <v>709</v>
      </c>
      <c r="C62" s="450" t="s">
        <v>710</v>
      </c>
      <c r="D62" s="451" t="s">
        <v>711</v>
      </c>
      <c r="E62" s="452" t="s">
        <v>568</v>
      </c>
      <c r="F62" s="228">
        <v>0</v>
      </c>
      <c r="G62" s="435">
        <v>27</v>
      </c>
      <c r="H62" s="433" t="s">
        <v>1897</v>
      </c>
    </row>
    <row r="63" spans="1:8" s="3" customFormat="1" ht="15" customHeight="1">
      <c r="A63" s="193"/>
      <c r="B63" s="393" t="s">
        <v>712</v>
      </c>
      <c r="C63" s="450" t="s">
        <v>713</v>
      </c>
      <c r="D63" s="451" t="s">
        <v>714</v>
      </c>
      <c r="E63" s="452" t="s">
        <v>568</v>
      </c>
      <c r="F63" s="228">
        <v>0</v>
      </c>
      <c r="G63" s="435">
        <v>4</v>
      </c>
      <c r="H63" s="433" t="s">
        <v>1894</v>
      </c>
    </row>
    <row r="64" spans="1:8" s="3" customFormat="1" ht="15" customHeight="1">
      <c r="A64" s="193"/>
      <c r="B64" s="393" t="s">
        <v>715</v>
      </c>
      <c r="C64" s="450" t="s">
        <v>716</v>
      </c>
      <c r="D64" s="451" t="s">
        <v>717</v>
      </c>
      <c r="E64" s="452" t="s">
        <v>568</v>
      </c>
      <c r="F64" s="228">
        <v>0</v>
      </c>
      <c r="G64" s="435">
        <v>0</v>
      </c>
      <c r="H64" s="433"/>
    </row>
    <row r="65" spans="1:9" s="3" customFormat="1" ht="15" customHeight="1">
      <c r="A65" s="193"/>
      <c r="B65" s="393" t="s">
        <v>718</v>
      </c>
      <c r="C65" s="450" t="s">
        <v>719</v>
      </c>
      <c r="D65" s="451" t="s">
        <v>720</v>
      </c>
      <c r="E65" s="452" t="s">
        <v>568</v>
      </c>
      <c r="F65" s="228">
        <v>0</v>
      </c>
      <c r="G65" s="435">
        <v>4</v>
      </c>
      <c r="H65" s="433"/>
    </row>
    <row r="66" spans="1:9" s="3" customFormat="1" ht="15" customHeight="1">
      <c r="A66" s="193"/>
      <c r="B66" s="393" t="s">
        <v>721</v>
      </c>
      <c r="C66" s="450" t="s">
        <v>722</v>
      </c>
      <c r="D66" s="451" t="s">
        <v>723</v>
      </c>
      <c r="E66" s="452" t="s">
        <v>464</v>
      </c>
      <c r="F66" s="228">
        <v>3</v>
      </c>
      <c r="G66" s="240">
        <v>9694.9359999999997</v>
      </c>
      <c r="H66" s="433"/>
    </row>
    <row r="67" spans="1:9" s="3" customFormat="1" ht="15" customHeight="1" thickBot="1">
      <c r="A67" s="193"/>
      <c r="B67" s="402" t="s">
        <v>724</v>
      </c>
      <c r="C67" s="453" t="s">
        <v>725</v>
      </c>
      <c r="D67" s="454" t="s">
        <v>726</v>
      </c>
      <c r="E67" s="455" t="s">
        <v>620</v>
      </c>
      <c r="F67" s="249">
        <v>2</v>
      </c>
      <c r="G67" s="443">
        <v>6.34</v>
      </c>
      <c r="H67" s="444"/>
    </row>
    <row r="68" spans="1:9" ht="15" thickBot="1">
      <c r="D68" s="445"/>
    </row>
    <row r="69" spans="1:9" s="193" customFormat="1" ht="15" thickBot="1">
      <c r="B69" s="209" t="s">
        <v>62</v>
      </c>
      <c r="C69" s="288" t="s">
        <v>727</v>
      </c>
      <c r="D69" s="205"/>
      <c r="I69" s="3"/>
    </row>
    <row r="70" spans="1:9" s="3" customFormat="1" ht="15" customHeight="1">
      <c r="A70" s="193"/>
      <c r="B70" s="211" t="s">
        <v>728</v>
      </c>
      <c r="C70" s="446" t="s">
        <v>729</v>
      </c>
      <c r="D70" s="456" t="s">
        <v>730</v>
      </c>
      <c r="E70" s="457" t="s">
        <v>616</v>
      </c>
      <c r="F70" s="215">
        <v>1</v>
      </c>
      <c r="G70" s="458">
        <v>31624.04</v>
      </c>
      <c r="H70" s="432" t="s">
        <v>1898</v>
      </c>
    </row>
    <row r="71" spans="1:9" s="3" customFormat="1" ht="15" customHeight="1">
      <c r="A71" s="193"/>
      <c r="B71" s="393" t="s">
        <v>731</v>
      </c>
      <c r="C71" s="450" t="s">
        <v>732</v>
      </c>
      <c r="D71" s="459" t="s">
        <v>733</v>
      </c>
      <c r="E71" s="460" t="s">
        <v>616</v>
      </c>
      <c r="F71" s="228">
        <v>1</v>
      </c>
      <c r="G71" s="461">
        <v>0.28699999999999998</v>
      </c>
      <c r="H71" s="433" t="s">
        <v>1899</v>
      </c>
    </row>
    <row r="72" spans="1:9" s="3" customFormat="1" ht="15" customHeight="1">
      <c r="A72" s="193"/>
      <c r="B72" s="393" t="s">
        <v>734</v>
      </c>
      <c r="C72" s="450" t="s">
        <v>735</v>
      </c>
      <c r="D72" s="459" t="s">
        <v>736</v>
      </c>
      <c r="E72" s="460" t="s">
        <v>616</v>
      </c>
      <c r="F72" s="228">
        <v>1</v>
      </c>
      <c r="G72" s="461">
        <v>151.45597000000001</v>
      </c>
      <c r="H72" s="433"/>
    </row>
    <row r="73" spans="1:9" s="3" customFormat="1" ht="15" customHeight="1">
      <c r="A73" s="193"/>
      <c r="B73" s="393" t="s">
        <v>737</v>
      </c>
      <c r="C73" s="450" t="s">
        <v>738</v>
      </c>
      <c r="D73" s="459" t="s">
        <v>739</v>
      </c>
      <c r="E73" s="460" t="s">
        <v>616</v>
      </c>
      <c r="F73" s="228">
        <v>1</v>
      </c>
      <c r="G73" s="461">
        <v>149.72</v>
      </c>
      <c r="H73" s="433" t="s">
        <v>1900</v>
      </c>
    </row>
    <row r="74" spans="1:9" s="3" customFormat="1" ht="15" customHeight="1">
      <c r="A74" s="193"/>
      <c r="B74" s="393" t="s">
        <v>740</v>
      </c>
      <c r="C74" s="450" t="s">
        <v>741</v>
      </c>
      <c r="D74" s="459" t="s">
        <v>742</v>
      </c>
      <c r="E74" s="460" t="s">
        <v>616</v>
      </c>
      <c r="F74" s="228">
        <v>1</v>
      </c>
      <c r="G74" s="461">
        <v>28595.5</v>
      </c>
      <c r="H74" s="433"/>
    </row>
    <row r="75" spans="1:9" s="3" customFormat="1" ht="15" customHeight="1">
      <c r="A75" s="193"/>
      <c r="B75" s="393" t="s">
        <v>743</v>
      </c>
      <c r="C75" s="450" t="s">
        <v>744</v>
      </c>
      <c r="D75" s="459" t="s">
        <v>745</v>
      </c>
      <c r="E75" s="460" t="s">
        <v>616</v>
      </c>
      <c r="F75" s="228">
        <v>1</v>
      </c>
      <c r="G75" s="461">
        <v>928.5</v>
      </c>
      <c r="H75" s="433"/>
    </row>
    <row r="76" spans="1:9" s="3" customFormat="1" ht="15" customHeight="1">
      <c r="A76" s="193"/>
      <c r="B76" s="393" t="s">
        <v>746</v>
      </c>
      <c r="C76" s="450" t="s">
        <v>747</v>
      </c>
      <c r="D76" s="459" t="s">
        <v>748</v>
      </c>
      <c r="E76" s="460" t="s">
        <v>616</v>
      </c>
      <c r="F76" s="228">
        <v>1</v>
      </c>
      <c r="G76" s="461">
        <v>1052.3</v>
      </c>
      <c r="H76" s="433"/>
    </row>
    <row r="77" spans="1:9" s="3" customFormat="1" ht="15" customHeight="1">
      <c r="A77" s="193"/>
      <c r="B77" s="393" t="s">
        <v>749</v>
      </c>
      <c r="C77" s="450" t="s">
        <v>750</v>
      </c>
      <c r="D77" s="459" t="s">
        <v>751</v>
      </c>
      <c r="E77" s="460" t="s">
        <v>616</v>
      </c>
      <c r="F77" s="228">
        <v>1</v>
      </c>
      <c r="G77" s="461">
        <v>1047.8</v>
      </c>
      <c r="H77" s="433"/>
    </row>
    <row r="78" spans="1:9" s="3" customFormat="1" ht="15" customHeight="1">
      <c r="A78" s="193"/>
      <c r="B78" s="393" t="s">
        <v>752</v>
      </c>
      <c r="C78" s="450" t="s">
        <v>753</v>
      </c>
      <c r="D78" s="459" t="s">
        <v>754</v>
      </c>
      <c r="E78" s="227" t="s">
        <v>609</v>
      </c>
      <c r="F78" s="228">
        <v>0</v>
      </c>
      <c r="G78" s="462">
        <v>126693.9</v>
      </c>
      <c r="H78" s="433"/>
    </row>
    <row r="79" spans="1:9" s="3" customFormat="1" ht="15" customHeight="1">
      <c r="A79" s="193"/>
      <c r="B79" s="393" t="s">
        <v>755</v>
      </c>
      <c r="C79" s="450" t="s">
        <v>756</v>
      </c>
      <c r="D79" s="459" t="s">
        <v>757</v>
      </c>
      <c r="E79" s="460" t="s">
        <v>599</v>
      </c>
      <c r="F79" s="228">
        <v>0</v>
      </c>
      <c r="G79" s="462">
        <v>3256.76</v>
      </c>
      <c r="H79" s="433" t="s">
        <v>1901</v>
      </c>
    </row>
    <row r="80" spans="1:9" s="3" customFormat="1" ht="15" customHeight="1">
      <c r="A80" s="193"/>
      <c r="B80" s="393" t="s">
        <v>758</v>
      </c>
      <c r="C80" s="450" t="s">
        <v>759</v>
      </c>
      <c r="D80" s="459" t="s">
        <v>760</v>
      </c>
      <c r="E80" s="460" t="s">
        <v>599</v>
      </c>
      <c r="F80" s="228">
        <v>0</v>
      </c>
      <c r="G80" s="462">
        <v>17.57</v>
      </c>
      <c r="H80" s="433"/>
    </row>
    <row r="81" spans="1:8" s="3" customFormat="1" ht="15" customHeight="1">
      <c r="A81" s="193"/>
      <c r="B81" s="393" t="s">
        <v>761</v>
      </c>
      <c r="C81" s="450" t="s">
        <v>762</v>
      </c>
      <c r="D81" s="459" t="s">
        <v>763</v>
      </c>
      <c r="E81" s="460" t="s">
        <v>630</v>
      </c>
      <c r="F81" s="228">
        <v>2</v>
      </c>
      <c r="G81" s="463">
        <v>2602.4299999999998</v>
      </c>
      <c r="H81" s="433"/>
    </row>
    <row r="82" spans="1:8" s="3" customFormat="1" ht="15" customHeight="1">
      <c r="A82" s="193"/>
      <c r="B82" s="393" t="s">
        <v>764</v>
      </c>
      <c r="C82" s="450" t="s">
        <v>765</v>
      </c>
      <c r="D82" s="459" t="s">
        <v>766</v>
      </c>
      <c r="E82" s="460" t="s">
        <v>630</v>
      </c>
      <c r="F82" s="228">
        <v>2</v>
      </c>
      <c r="G82" s="463">
        <v>0</v>
      </c>
      <c r="H82" s="433"/>
    </row>
    <row r="83" spans="1:8" s="3" customFormat="1" ht="15" customHeight="1">
      <c r="A83" s="193"/>
      <c r="B83" s="393" t="s">
        <v>767</v>
      </c>
      <c r="C83" s="450" t="s">
        <v>768</v>
      </c>
      <c r="D83" s="459" t="s">
        <v>769</v>
      </c>
      <c r="E83" s="460" t="s">
        <v>630</v>
      </c>
      <c r="F83" s="228">
        <v>2</v>
      </c>
      <c r="G83" s="463">
        <v>2154.2399999999998</v>
      </c>
      <c r="H83" s="433"/>
    </row>
    <row r="84" spans="1:8" s="3" customFormat="1" ht="15" customHeight="1">
      <c r="A84" s="193"/>
      <c r="B84" s="393" t="s">
        <v>770</v>
      </c>
      <c r="C84" s="450" t="s">
        <v>771</v>
      </c>
      <c r="D84" s="459" t="s">
        <v>772</v>
      </c>
      <c r="E84" s="460" t="s">
        <v>630</v>
      </c>
      <c r="F84" s="228">
        <v>2</v>
      </c>
      <c r="G84" s="463">
        <v>592.61</v>
      </c>
      <c r="H84" s="433"/>
    </row>
    <row r="85" spans="1:8" s="3" customFormat="1" ht="15" customHeight="1">
      <c r="A85" s="193"/>
      <c r="B85" s="393" t="s">
        <v>773</v>
      </c>
      <c r="C85" s="450" t="s">
        <v>774</v>
      </c>
      <c r="D85" s="459" t="s">
        <v>775</v>
      </c>
      <c r="E85" s="460" t="s">
        <v>630</v>
      </c>
      <c r="F85" s="228">
        <v>2</v>
      </c>
      <c r="G85" s="463">
        <v>454.12</v>
      </c>
      <c r="H85" s="433"/>
    </row>
    <row r="86" spans="1:8" s="3" customFormat="1" ht="15" customHeight="1">
      <c r="A86" s="193"/>
      <c r="B86" s="393" t="s">
        <v>776</v>
      </c>
      <c r="C86" s="450" t="s">
        <v>777</v>
      </c>
      <c r="D86" s="459" t="s">
        <v>778</v>
      </c>
      <c r="E86" s="460" t="s">
        <v>630</v>
      </c>
      <c r="F86" s="228">
        <v>2</v>
      </c>
      <c r="G86" s="463">
        <v>594.83000000000004</v>
      </c>
      <c r="H86" s="433"/>
    </row>
    <row r="87" spans="1:8" s="3" customFormat="1" ht="15" customHeight="1">
      <c r="A87" s="193"/>
      <c r="B87" s="393" t="s">
        <v>779</v>
      </c>
      <c r="C87" s="450" t="s">
        <v>780</v>
      </c>
      <c r="D87" s="459" t="s">
        <v>781</v>
      </c>
      <c r="E87" s="460" t="s">
        <v>630</v>
      </c>
      <c r="F87" s="228">
        <v>2</v>
      </c>
      <c r="G87" s="463">
        <v>423.95</v>
      </c>
      <c r="H87" s="433"/>
    </row>
    <row r="88" spans="1:8" s="3" customFormat="1" ht="15" customHeight="1">
      <c r="A88" s="193"/>
      <c r="B88" s="393" t="s">
        <v>782</v>
      </c>
      <c r="C88" s="450" t="s">
        <v>783</v>
      </c>
      <c r="D88" s="459" t="s">
        <v>784</v>
      </c>
      <c r="E88" s="460" t="s">
        <v>630</v>
      </c>
      <c r="F88" s="228">
        <v>2</v>
      </c>
      <c r="G88" s="463">
        <v>88.31</v>
      </c>
      <c r="H88" s="433"/>
    </row>
    <row r="89" spans="1:8" s="3" customFormat="1" ht="15" customHeight="1">
      <c r="A89" s="193"/>
      <c r="B89" s="393" t="s">
        <v>785</v>
      </c>
      <c r="C89" s="450" t="s">
        <v>786</v>
      </c>
      <c r="D89" s="459" t="s">
        <v>787</v>
      </c>
      <c r="E89" s="460" t="s">
        <v>568</v>
      </c>
      <c r="F89" s="412">
        <v>0</v>
      </c>
      <c r="G89" s="462">
        <v>1196664</v>
      </c>
      <c r="H89" s="433" t="s">
        <v>1902</v>
      </c>
    </row>
    <row r="90" spans="1:8" s="3" customFormat="1" ht="15" customHeight="1">
      <c r="A90" s="193"/>
      <c r="B90" s="393" t="s">
        <v>788</v>
      </c>
      <c r="C90" s="450" t="s">
        <v>789</v>
      </c>
      <c r="D90" s="459" t="s">
        <v>790</v>
      </c>
      <c r="E90" s="460" t="s">
        <v>568</v>
      </c>
      <c r="F90" s="412">
        <v>0</v>
      </c>
      <c r="G90" s="462">
        <v>268809</v>
      </c>
      <c r="H90" s="433" t="s">
        <v>1903</v>
      </c>
    </row>
    <row r="91" spans="1:8" s="3" customFormat="1" ht="15" customHeight="1">
      <c r="A91" s="193"/>
      <c r="B91" s="393" t="s">
        <v>791</v>
      </c>
      <c r="C91" s="450" t="s">
        <v>792</v>
      </c>
      <c r="D91" s="459" t="s">
        <v>793</v>
      </c>
      <c r="E91" s="460" t="s">
        <v>568</v>
      </c>
      <c r="F91" s="412">
        <v>0</v>
      </c>
      <c r="G91" s="462">
        <v>1167387</v>
      </c>
      <c r="H91" s="433"/>
    </row>
    <row r="92" spans="1:8" s="3" customFormat="1" ht="15" customHeight="1">
      <c r="A92" s="193"/>
      <c r="B92" s="393" t="s">
        <v>794</v>
      </c>
      <c r="C92" s="450" t="s">
        <v>795</v>
      </c>
      <c r="D92" s="459" t="s">
        <v>796</v>
      </c>
      <c r="E92" s="460" t="s">
        <v>568</v>
      </c>
      <c r="F92" s="412">
        <v>0</v>
      </c>
      <c r="G92" s="462">
        <v>315</v>
      </c>
      <c r="H92" s="433" t="s">
        <v>1904</v>
      </c>
    </row>
    <row r="93" spans="1:8" s="3" customFormat="1" ht="15" customHeight="1">
      <c r="A93" s="193"/>
      <c r="B93" s="393" t="s">
        <v>797</v>
      </c>
      <c r="C93" s="450" t="s">
        <v>798</v>
      </c>
      <c r="D93" s="459" t="s">
        <v>799</v>
      </c>
      <c r="E93" s="460" t="s">
        <v>568</v>
      </c>
      <c r="F93" s="412">
        <v>0</v>
      </c>
      <c r="G93" s="462">
        <v>241</v>
      </c>
      <c r="H93" s="433" t="s">
        <v>1905</v>
      </c>
    </row>
    <row r="94" spans="1:8" s="3" customFormat="1" ht="15" customHeight="1">
      <c r="A94" s="193"/>
      <c r="B94" s="393" t="s">
        <v>800</v>
      </c>
      <c r="C94" s="450" t="s">
        <v>801</v>
      </c>
      <c r="D94" s="459" t="s">
        <v>802</v>
      </c>
      <c r="E94" s="460" t="s">
        <v>568</v>
      </c>
      <c r="F94" s="412">
        <v>0</v>
      </c>
      <c r="G94" s="462">
        <v>29</v>
      </c>
      <c r="H94" s="433"/>
    </row>
    <row r="95" spans="1:8" s="3" customFormat="1" ht="15" customHeight="1">
      <c r="A95" s="193"/>
      <c r="B95" s="393" t="s">
        <v>803</v>
      </c>
      <c r="C95" s="450" t="s">
        <v>804</v>
      </c>
      <c r="D95" s="459" t="s">
        <v>805</v>
      </c>
      <c r="E95" s="460" t="s">
        <v>616</v>
      </c>
      <c r="F95" s="412">
        <v>1</v>
      </c>
      <c r="G95" s="461">
        <v>4695.8999999999996</v>
      </c>
      <c r="H95" s="433"/>
    </row>
    <row r="96" spans="1:8" s="3" customFormat="1" ht="15" customHeight="1">
      <c r="A96" s="193"/>
      <c r="B96" s="393" t="s">
        <v>806</v>
      </c>
      <c r="C96" s="450" t="s">
        <v>807</v>
      </c>
      <c r="D96" s="459" t="s">
        <v>808</v>
      </c>
      <c r="E96" s="460" t="s">
        <v>616</v>
      </c>
      <c r="F96" s="412">
        <v>1</v>
      </c>
      <c r="G96" s="461">
        <v>3128.7</v>
      </c>
      <c r="H96" s="433"/>
    </row>
    <row r="97" spans="1:8" s="3" customFormat="1" ht="15" customHeight="1">
      <c r="A97" s="193"/>
      <c r="B97" s="393" t="s">
        <v>809</v>
      </c>
      <c r="C97" s="450" t="s">
        <v>810</v>
      </c>
      <c r="D97" s="459" t="s">
        <v>811</v>
      </c>
      <c r="E97" s="460" t="s">
        <v>616</v>
      </c>
      <c r="F97" s="412">
        <v>1</v>
      </c>
      <c r="G97" s="461">
        <v>3866.7</v>
      </c>
      <c r="H97" s="433"/>
    </row>
    <row r="98" spans="1:8" s="3" customFormat="1" ht="15" customHeight="1">
      <c r="A98" s="193"/>
      <c r="B98" s="393" t="s">
        <v>812</v>
      </c>
      <c r="C98" s="450" t="s">
        <v>813</v>
      </c>
      <c r="D98" s="459" t="s">
        <v>814</v>
      </c>
      <c r="E98" s="460" t="s">
        <v>616</v>
      </c>
      <c r="F98" s="412">
        <v>1</v>
      </c>
      <c r="G98" s="461">
        <v>5246.6</v>
      </c>
      <c r="H98" s="433"/>
    </row>
    <row r="99" spans="1:8" s="3" customFormat="1" ht="15" customHeight="1">
      <c r="A99" s="193"/>
      <c r="B99" s="393" t="s">
        <v>815</v>
      </c>
      <c r="C99" s="450" t="s">
        <v>816</v>
      </c>
      <c r="D99" s="459" t="s">
        <v>817</v>
      </c>
      <c r="E99" s="460" t="s">
        <v>616</v>
      </c>
      <c r="F99" s="412">
        <v>1</v>
      </c>
      <c r="G99" s="461">
        <v>2816.2</v>
      </c>
      <c r="H99" s="433"/>
    </row>
    <row r="100" spans="1:8" s="3" customFormat="1" ht="15" customHeight="1">
      <c r="A100" s="193"/>
      <c r="B100" s="393" t="s">
        <v>818</v>
      </c>
      <c r="C100" s="450" t="s">
        <v>819</v>
      </c>
      <c r="D100" s="459" t="s">
        <v>820</v>
      </c>
      <c r="E100" s="460" t="s">
        <v>616</v>
      </c>
      <c r="F100" s="412">
        <v>1</v>
      </c>
      <c r="G100" s="461">
        <v>4394.3999999999996</v>
      </c>
      <c r="H100" s="433"/>
    </row>
    <row r="101" spans="1:8" s="3" customFormat="1" ht="15" customHeight="1">
      <c r="A101" s="193"/>
      <c r="B101" s="393" t="s">
        <v>821</v>
      </c>
      <c r="C101" s="450" t="s">
        <v>822</v>
      </c>
      <c r="D101" s="459" t="s">
        <v>823</v>
      </c>
      <c r="E101" s="460" t="s">
        <v>616</v>
      </c>
      <c r="F101" s="412">
        <v>1</v>
      </c>
      <c r="G101" s="461">
        <v>2828.2</v>
      </c>
      <c r="H101" s="433"/>
    </row>
    <row r="102" spans="1:8" s="3" customFormat="1" ht="15" customHeight="1">
      <c r="A102" s="193"/>
      <c r="B102" s="393" t="s">
        <v>824</v>
      </c>
      <c r="C102" s="450" t="s">
        <v>825</v>
      </c>
      <c r="D102" s="459" t="s">
        <v>826</v>
      </c>
      <c r="E102" s="460" t="s">
        <v>616</v>
      </c>
      <c r="F102" s="228">
        <v>1</v>
      </c>
      <c r="G102" s="461">
        <v>4647.3999999999996</v>
      </c>
      <c r="H102" s="433"/>
    </row>
    <row r="103" spans="1:8" s="3" customFormat="1" ht="15" customHeight="1" thickBot="1">
      <c r="A103" s="193"/>
      <c r="B103" s="402" t="s">
        <v>827</v>
      </c>
      <c r="C103" s="453" t="s">
        <v>828</v>
      </c>
      <c r="D103" s="464" t="s">
        <v>829</v>
      </c>
      <c r="E103" s="465" t="s">
        <v>620</v>
      </c>
      <c r="F103" s="249">
        <v>2</v>
      </c>
      <c r="G103" s="466">
        <v>83.18</v>
      </c>
      <c r="H103" s="444"/>
    </row>
    <row r="104" spans="1:8" s="3" customFormat="1" ht="15" thickBot="1">
      <c r="A104" s="193"/>
      <c r="B104" s="203"/>
      <c r="C104" s="204"/>
      <c r="D104" s="467"/>
      <c r="E104" s="205"/>
      <c r="F104" s="206"/>
      <c r="G104" s="468"/>
      <c r="H104" s="469"/>
    </row>
    <row r="105" spans="1:8" s="3" customFormat="1" ht="15" thickBot="1">
      <c r="A105" s="193"/>
      <c r="B105" s="209" t="s">
        <v>70</v>
      </c>
      <c r="C105" s="288" t="s">
        <v>830</v>
      </c>
      <c r="D105" s="467"/>
      <c r="E105" s="205"/>
      <c r="F105" s="206"/>
      <c r="G105" s="468"/>
      <c r="H105" s="469"/>
    </row>
    <row r="106" spans="1:8" s="3" customFormat="1">
      <c r="A106" s="193"/>
      <c r="B106" s="470" t="s">
        <v>831</v>
      </c>
      <c r="C106" s="471" t="s">
        <v>832</v>
      </c>
      <c r="D106" s="472" t="s">
        <v>833</v>
      </c>
      <c r="E106" s="473" t="s">
        <v>834</v>
      </c>
      <c r="F106" s="474">
        <v>0</v>
      </c>
      <c r="G106" s="475">
        <v>21</v>
      </c>
      <c r="H106" s="432"/>
    </row>
    <row r="107" spans="1:8" s="3" customFormat="1">
      <c r="A107" s="193"/>
      <c r="B107" s="476" t="s">
        <v>835</v>
      </c>
      <c r="C107" s="477" t="s">
        <v>836</v>
      </c>
      <c r="D107" s="478" t="s">
        <v>837</v>
      </c>
      <c r="E107" s="479" t="s">
        <v>834</v>
      </c>
      <c r="F107" s="480">
        <v>0</v>
      </c>
      <c r="G107" s="462">
        <v>11</v>
      </c>
      <c r="H107" s="433"/>
    </row>
    <row r="108" spans="1:8" s="3" customFormat="1">
      <c r="A108" s="193"/>
      <c r="B108" s="476" t="s">
        <v>838</v>
      </c>
      <c r="C108" s="481" t="s">
        <v>839</v>
      </c>
      <c r="D108" s="482" t="s">
        <v>840</v>
      </c>
      <c r="E108" s="483" t="s">
        <v>834</v>
      </c>
      <c r="F108" s="480">
        <v>0</v>
      </c>
      <c r="G108" s="462">
        <v>14</v>
      </c>
      <c r="H108" s="433"/>
    </row>
    <row r="109" spans="1:8" s="3" customFormat="1">
      <c r="A109" s="193"/>
      <c r="B109" s="476" t="s">
        <v>841</v>
      </c>
      <c r="C109" s="481" t="s">
        <v>842</v>
      </c>
      <c r="D109" s="482" t="s">
        <v>843</v>
      </c>
      <c r="E109" s="483" t="s">
        <v>834</v>
      </c>
      <c r="F109" s="480">
        <v>0</v>
      </c>
      <c r="G109" s="462">
        <v>12</v>
      </c>
      <c r="H109" s="433"/>
    </row>
    <row r="110" spans="1:8" s="3" customFormat="1">
      <c r="A110" s="193"/>
      <c r="B110" s="476" t="s">
        <v>844</v>
      </c>
      <c r="C110" s="481" t="s">
        <v>845</v>
      </c>
      <c r="D110" s="482" t="s">
        <v>846</v>
      </c>
      <c r="E110" s="483" t="s">
        <v>834</v>
      </c>
      <c r="F110" s="480">
        <v>0</v>
      </c>
      <c r="G110" s="462">
        <v>11</v>
      </c>
      <c r="H110" s="433"/>
    </row>
    <row r="111" spans="1:8" s="3" customFormat="1">
      <c r="A111" s="193"/>
      <c r="B111" s="476" t="s">
        <v>847</v>
      </c>
      <c r="C111" s="481" t="s">
        <v>848</v>
      </c>
      <c r="D111" s="482" t="s">
        <v>849</v>
      </c>
      <c r="E111" s="483" t="s">
        <v>834</v>
      </c>
      <c r="F111" s="484">
        <v>0</v>
      </c>
      <c r="G111" s="462">
        <v>4</v>
      </c>
      <c r="H111" s="433"/>
    </row>
    <row r="112" spans="1:8" s="3" customFormat="1">
      <c r="A112" s="193"/>
      <c r="B112" s="476" t="s">
        <v>850</v>
      </c>
      <c r="C112" s="481" t="s">
        <v>851</v>
      </c>
      <c r="D112" s="485" t="s">
        <v>852</v>
      </c>
      <c r="E112" s="486" t="s">
        <v>834</v>
      </c>
      <c r="F112" s="480">
        <v>0</v>
      </c>
      <c r="G112" s="462">
        <v>4</v>
      </c>
      <c r="H112" s="433"/>
    </row>
    <row r="113" spans="1:9" s="3" customFormat="1" ht="15" thickBot="1">
      <c r="A113" s="193"/>
      <c r="B113" s="487" t="s">
        <v>853</v>
      </c>
      <c r="C113" s="488" t="s">
        <v>854</v>
      </c>
      <c r="D113" s="489" t="s">
        <v>855</v>
      </c>
      <c r="E113" s="490" t="s">
        <v>834</v>
      </c>
      <c r="F113" s="491">
        <v>0</v>
      </c>
      <c r="G113" s="492">
        <v>3</v>
      </c>
      <c r="H113" s="444"/>
    </row>
    <row r="114" spans="1:9" s="3" customFormat="1" ht="15" thickBot="1">
      <c r="A114" s="193"/>
      <c r="B114" s="203"/>
      <c r="C114" s="4"/>
      <c r="D114" s="467"/>
      <c r="E114" s="493"/>
      <c r="F114" s="206"/>
      <c r="G114" s="494"/>
      <c r="H114" s="495"/>
    </row>
    <row r="115" spans="1:9" s="3" customFormat="1" ht="15" thickBot="1">
      <c r="A115" s="193"/>
      <c r="B115" s="209" t="s">
        <v>75</v>
      </c>
      <c r="C115" s="288" t="s">
        <v>856</v>
      </c>
      <c r="D115" s="467"/>
      <c r="E115" s="493"/>
      <c r="F115" s="206"/>
      <c r="G115" s="494"/>
      <c r="H115" s="495"/>
    </row>
    <row r="116" spans="1:9" s="3" customFormat="1">
      <c r="A116" s="193"/>
      <c r="B116" s="470" t="s">
        <v>857</v>
      </c>
      <c r="C116" s="471" t="s">
        <v>858</v>
      </c>
      <c r="D116" s="496" t="s">
        <v>859</v>
      </c>
      <c r="E116" s="473" t="s">
        <v>860</v>
      </c>
      <c r="F116" s="474">
        <v>1</v>
      </c>
      <c r="G116" s="497">
        <v>9.6321548266204773E-3</v>
      </c>
      <c r="H116" s="432"/>
    </row>
    <row r="117" spans="1:9" s="3" customFormat="1">
      <c r="A117" s="193"/>
      <c r="B117" s="476" t="s">
        <v>861</v>
      </c>
      <c r="C117" s="481" t="s">
        <v>862</v>
      </c>
      <c r="D117" s="485" t="s">
        <v>863</v>
      </c>
      <c r="E117" s="483" t="s">
        <v>860</v>
      </c>
      <c r="F117" s="480">
        <v>1</v>
      </c>
      <c r="G117" s="498">
        <v>1.181764219920566E-2</v>
      </c>
      <c r="H117" s="433"/>
    </row>
    <row r="118" spans="1:9" s="3" customFormat="1">
      <c r="A118" s="193"/>
      <c r="B118" s="476" t="s">
        <v>864</v>
      </c>
      <c r="C118" s="481" t="s">
        <v>865</v>
      </c>
      <c r="D118" s="485" t="s">
        <v>866</v>
      </c>
      <c r="E118" s="483" t="s">
        <v>860</v>
      </c>
      <c r="F118" s="480">
        <v>1</v>
      </c>
      <c r="G118" s="498">
        <v>3.0355996112891803E-2</v>
      </c>
      <c r="H118" s="433"/>
    </row>
    <row r="119" spans="1:9" s="3" customFormat="1">
      <c r="A119" s="193"/>
      <c r="B119" s="476" t="s">
        <v>867</v>
      </c>
      <c r="C119" s="481" t="s">
        <v>868</v>
      </c>
      <c r="D119" s="485" t="s">
        <v>869</v>
      </c>
      <c r="E119" s="483" t="s">
        <v>860</v>
      </c>
      <c r="F119" s="480">
        <v>1</v>
      </c>
      <c r="G119" s="498">
        <v>4.5846978431411993E-2</v>
      </c>
      <c r="H119" s="433"/>
    </row>
    <row r="120" spans="1:9" s="3" customFormat="1">
      <c r="A120" s="193"/>
      <c r="B120" s="476" t="s">
        <v>870</v>
      </c>
      <c r="C120" s="481" t="s">
        <v>871</v>
      </c>
      <c r="D120" s="485" t="s">
        <v>872</v>
      </c>
      <c r="E120" s="483" t="s">
        <v>860</v>
      </c>
      <c r="F120" s="480">
        <v>1</v>
      </c>
      <c r="G120" s="498">
        <v>8.1434286210711845E-2</v>
      </c>
      <c r="H120" s="433"/>
    </row>
    <row r="121" spans="1:9" s="3" customFormat="1">
      <c r="A121" s="193"/>
      <c r="B121" s="476" t="s">
        <v>873</v>
      </c>
      <c r="C121" s="481" t="s">
        <v>874</v>
      </c>
      <c r="D121" s="485" t="s">
        <v>875</v>
      </c>
      <c r="E121" s="483" t="s">
        <v>860</v>
      </c>
      <c r="F121" s="484">
        <v>1</v>
      </c>
      <c r="G121" s="498">
        <v>6.7244186486663707E-2</v>
      </c>
      <c r="H121" s="433"/>
    </row>
    <row r="122" spans="1:9" s="3" customFormat="1">
      <c r="A122" s="193"/>
      <c r="B122" s="476" t="s">
        <v>876</v>
      </c>
      <c r="C122" s="481" t="s">
        <v>877</v>
      </c>
      <c r="D122" s="485" t="s">
        <v>878</v>
      </c>
      <c r="E122" s="483" t="s">
        <v>860</v>
      </c>
      <c r="F122" s="480">
        <v>1</v>
      </c>
      <c r="G122" s="498">
        <v>0.12471218037117071</v>
      </c>
      <c r="H122" s="433"/>
    </row>
    <row r="123" spans="1:9" s="3" customFormat="1" ht="15" thickBot="1">
      <c r="A123" s="193"/>
      <c r="B123" s="487" t="s">
        <v>879</v>
      </c>
      <c r="C123" s="499" t="s">
        <v>880</v>
      </c>
      <c r="D123" s="500" t="s">
        <v>881</v>
      </c>
      <c r="E123" s="501" t="s">
        <v>860</v>
      </c>
      <c r="F123" s="491">
        <v>1</v>
      </c>
      <c r="G123" s="502">
        <v>0.62895657536132332</v>
      </c>
      <c r="H123" s="444"/>
    </row>
    <row r="124" spans="1:9"/>
    <row r="125" spans="1:9">
      <c r="B125" s="903" t="s">
        <v>79</v>
      </c>
      <c r="C125" s="903"/>
      <c r="D125" s="204"/>
      <c r="E125" s="205"/>
      <c r="F125" s="206"/>
      <c r="G125" s="206"/>
      <c r="H125" s="206"/>
      <c r="I125" s="206"/>
    </row>
    <row r="126" spans="1:9">
      <c r="B126" s="203"/>
      <c r="C126" s="261"/>
      <c r="D126" s="204"/>
      <c r="E126" s="205"/>
      <c r="F126" s="206"/>
      <c r="G126" s="206"/>
      <c r="H126" s="206"/>
      <c r="I126" s="206"/>
    </row>
    <row r="127" spans="1:9">
      <c r="B127" s="130"/>
      <c r="C127" s="131" t="s">
        <v>80</v>
      </c>
      <c r="D127" s="131"/>
      <c r="E127" s="127"/>
      <c r="F127" s="127"/>
      <c r="G127" s="127"/>
      <c r="H127" s="127"/>
      <c r="I127" s="127"/>
    </row>
    <row r="128" spans="1:9">
      <c r="B128" s="128"/>
      <c r="C128" s="129"/>
      <c r="D128" s="129"/>
      <c r="E128" s="127"/>
      <c r="F128" s="127"/>
      <c r="G128" s="127"/>
      <c r="H128" s="127"/>
      <c r="I128" s="127"/>
    </row>
    <row r="129" spans="1:9">
      <c r="B129" s="132"/>
      <c r="C129" s="131" t="s">
        <v>82</v>
      </c>
      <c r="D129" s="131"/>
      <c r="E129" s="127"/>
      <c r="F129" s="127"/>
      <c r="G129" s="127"/>
      <c r="H129" s="127"/>
      <c r="I129" s="127"/>
    </row>
    <row r="130" spans="1:9">
      <c r="B130" s="263"/>
      <c r="C130" s="264"/>
      <c r="D130" s="264"/>
      <c r="E130" s="263"/>
      <c r="F130" s="263"/>
      <c r="G130" s="263"/>
      <c r="H130" s="263"/>
      <c r="I130" s="263"/>
    </row>
    <row r="131" spans="1:9" ht="15" thickBot="1">
      <c r="B131" s="263"/>
      <c r="C131" s="264"/>
      <c r="D131" s="264"/>
      <c r="E131" s="263"/>
      <c r="F131" s="263"/>
      <c r="G131" s="263"/>
      <c r="H131" s="263"/>
      <c r="I131" s="263"/>
    </row>
    <row r="132" spans="1:9" ht="16.5" thickBot="1">
      <c r="B132" s="971" t="str">
        <f>'4O'!B32</f>
        <v>Please refer to RAG 4.08 - Guideline for the table definitions in the annual performance report for the reporting year 2019-20</v>
      </c>
      <c r="C132" s="1015"/>
      <c r="D132" s="1015"/>
      <c r="E132" s="1015"/>
      <c r="F132" s="1015"/>
      <c r="G132" s="1015"/>
      <c r="H132" s="1015"/>
      <c r="I132" s="1015"/>
    </row>
    <row r="133" spans="1:9" ht="15" thickBot="1">
      <c r="B133" s="263"/>
      <c r="C133" s="264"/>
      <c r="D133" s="264"/>
      <c r="E133" s="263"/>
      <c r="F133" s="263"/>
      <c r="G133" s="263"/>
      <c r="H133" s="263"/>
      <c r="I133" s="263"/>
    </row>
    <row r="134" spans="1:9" ht="16.5" hidden="1" thickBot="1">
      <c r="A134" s="138"/>
      <c r="B134" s="978" t="str">
        <f ca="1" xml:space="preserve"> RIGHT(CELL("filename", $A$1), LEN(CELL("filename", $A$1)) - SEARCH("]", CELL("filename", $A$1)))&amp;" - Line definitions"</f>
        <v>4P - Line definitions</v>
      </c>
      <c r="C134" s="1041"/>
      <c r="D134" s="1041"/>
      <c r="E134" s="1041"/>
      <c r="F134" s="1041"/>
      <c r="G134" s="1041"/>
      <c r="H134" s="1041"/>
      <c r="I134" s="1041"/>
    </row>
    <row r="135" spans="1:9" ht="15" hidden="1" thickBot="1">
      <c r="A135" s="138"/>
      <c r="B135" s="193"/>
      <c r="C135" s="268"/>
      <c r="D135" s="268"/>
      <c r="E135" s="193"/>
      <c r="F135" s="193"/>
      <c r="G135" s="193"/>
      <c r="H135" s="193"/>
      <c r="I135" s="193"/>
    </row>
    <row r="136" spans="1:9" ht="15.75" hidden="1" thickBot="1">
      <c r="A136" s="138"/>
      <c r="B136" s="209" t="s">
        <v>15</v>
      </c>
      <c r="C136" s="1042" t="s">
        <v>5</v>
      </c>
      <c r="D136" s="1043"/>
      <c r="E136" s="1043"/>
      <c r="F136" s="1043"/>
      <c r="G136" s="1043"/>
      <c r="H136" s="1043"/>
      <c r="I136" s="1043"/>
    </row>
    <row r="137" spans="1:9" ht="15" hidden="1" thickBot="1">
      <c r="A137" s="138"/>
      <c r="B137" s="503" t="s">
        <v>83</v>
      </c>
      <c r="C137" s="1044" t="s">
        <v>84</v>
      </c>
      <c r="D137" s="1045"/>
      <c r="E137" s="1045"/>
      <c r="F137" s="1045"/>
      <c r="G137" s="1045"/>
      <c r="H137" s="1045"/>
      <c r="I137" s="1045"/>
    </row>
    <row r="138" spans="1:9" ht="14.25" hidden="1" customHeight="1">
      <c r="A138" s="138"/>
      <c r="B138" s="309">
        <v>1</v>
      </c>
      <c r="C138" s="1046" t="s">
        <v>882</v>
      </c>
      <c r="D138" s="1047"/>
      <c r="E138" s="1047"/>
      <c r="F138" s="1047"/>
      <c r="G138" s="1047"/>
      <c r="H138" s="1047"/>
      <c r="I138" s="1047"/>
    </row>
    <row r="139" spans="1:9" ht="70.5" hidden="1" customHeight="1">
      <c r="A139" s="138"/>
      <c r="B139" s="309">
        <f t="shared" ref="B139:B164" si="0">+B138+1</f>
        <v>2</v>
      </c>
      <c r="C139" s="1046" t="s">
        <v>883</v>
      </c>
      <c r="D139" s="1047"/>
      <c r="E139" s="1047"/>
      <c r="F139" s="1047"/>
      <c r="G139" s="1047"/>
      <c r="H139" s="1047"/>
      <c r="I139" s="1047"/>
    </row>
    <row r="140" spans="1:9" ht="34.5" hidden="1" customHeight="1">
      <c r="A140" s="138"/>
      <c r="B140" s="309">
        <f t="shared" si="0"/>
        <v>3</v>
      </c>
      <c r="C140" s="1046" t="s">
        <v>884</v>
      </c>
      <c r="D140" s="1047"/>
      <c r="E140" s="1047"/>
      <c r="F140" s="1047"/>
      <c r="G140" s="1047"/>
      <c r="H140" s="1047"/>
      <c r="I140" s="1047"/>
    </row>
    <row r="141" spans="1:9" ht="34.5" hidden="1" customHeight="1">
      <c r="A141" s="138"/>
      <c r="B141" s="309">
        <f t="shared" si="0"/>
        <v>4</v>
      </c>
      <c r="C141" s="1046" t="s">
        <v>885</v>
      </c>
      <c r="D141" s="1047"/>
      <c r="E141" s="1047"/>
      <c r="F141" s="1047"/>
      <c r="G141" s="1047"/>
      <c r="H141" s="1047"/>
      <c r="I141" s="1047"/>
    </row>
    <row r="142" spans="1:9" ht="41.25" hidden="1" customHeight="1">
      <c r="A142" s="138"/>
      <c r="B142" s="309">
        <f t="shared" si="0"/>
        <v>5</v>
      </c>
      <c r="C142" s="1046" t="s">
        <v>886</v>
      </c>
      <c r="D142" s="1047"/>
      <c r="E142" s="1047"/>
      <c r="F142" s="1047"/>
      <c r="G142" s="1047"/>
      <c r="H142" s="1047"/>
      <c r="I142" s="1047"/>
    </row>
    <row r="143" spans="1:9" ht="41.25" hidden="1" customHeight="1">
      <c r="A143" s="138"/>
      <c r="B143" s="309">
        <f t="shared" si="0"/>
        <v>6</v>
      </c>
      <c r="C143" s="1046" t="s">
        <v>887</v>
      </c>
      <c r="D143" s="1047"/>
      <c r="E143" s="1047"/>
      <c r="F143" s="1047"/>
      <c r="G143" s="1047"/>
      <c r="H143" s="1047"/>
      <c r="I143" s="1047"/>
    </row>
    <row r="144" spans="1:9" ht="14.25" hidden="1" customHeight="1">
      <c r="A144" s="138"/>
      <c r="B144" s="309">
        <f t="shared" si="0"/>
        <v>7</v>
      </c>
      <c r="C144" s="1046" t="s">
        <v>888</v>
      </c>
      <c r="D144" s="1047"/>
      <c r="E144" s="1047"/>
      <c r="F144" s="1047"/>
      <c r="G144" s="1047"/>
      <c r="H144" s="1047"/>
      <c r="I144" s="1047"/>
    </row>
    <row r="145" spans="1:9" ht="14.25" hidden="1" customHeight="1">
      <c r="A145" s="138"/>
      <c r="B145" s="309">
        <f t="shared" si="0"/>
        <v>8</v>
      </c>
      <c r="C145" s="1046" t="s">
        <v>889</v>
      </c>
      <c r="D145" s="1047"/>
      <c r="E145" s="1047"/>
      <c r="F145" s="1047"/>
      <c r="G145" s="1047"/>
      <c r="H145" s="1047"/>
      <c r="I145" s="1047"/>
    </row>
    <row r="146" spans="1:9" ht="14.25" hidden="1" customHeight="1">
      <c r="A146" s="138"/>
      <c r="B146" s="309">
        <f t="shared" si="0"/>
        <v>9</v>
      </c>
      <c r="C146" s="1046" t="s">
        <v>890</v>
      </c>
      <c r="D146" s="1047"/>
      <c r="E146" s="1047"/>
      <c r="F146" s="1047"/>
      <c r="G146" s="1047"/>
      <c r="H146" s="1047"/>
      <c r="I146" s="1047"/>
    </row>
    <row r="147" spans="1:9" ht="38.65" hidden="1" customHeight="1">
      <c r="A147" s="138"/>
      <c r="B147" s="309">
        <f t="shared" si="0"/>
        <v>10</v>
      </c>
      <c r="C147" s="1046" t="s">
        <v>891</v>
      </c>
      <c r="D147" s="1047"/>
      <c r="E147" s="1047"/>
      <c r="F147" s="1047"/>
      <c r="G147" s="1047"/>
      <c r="H147" s="1047"/>
      <c r="I147" s="1047"/>
    </row>
    <row r="148" spans="1:9" ht="14.25" hidden="1" customHeight="1">
      <c r="A148" s="138"/>
      <c r="B148" s="309">
        <f t="shared" si="0"/>
        <v>11</v>
      </c>
      <c r="C148" s="1046" t="s">
        <v>892</v>
      </c>
      <c r="D148" s="1047"/>
      <c r="E148" s="1047"/>
      <c r="F148" s="1047"/>
      <c r="G148" s="1047"/>
      <c r="H148" s="1047"/>
      <c r="I148" s="1047"/>
    </row>
    <row r="149" spans="1:9" ht="27" hidden="1" customHeight="1">
      <c r="A149" s="138"/>
      <c r="B149" s="309">
        <f t="shared" si="0"/>
        <v>12</v>
      </c>
      <c r="C149" s="1046" t="s">
        <v>893</v>
      </c>
      <c r="D149" s="1047"/>
      <c r="E149" s="1047"/>
      <c r="F149" s="1047"/>
      <c r="G149" s="1047"/>
      <c r="H149" s="1047"/>
      <c r="I149" s="1047"/>
    </row>
    <row r="150" spans="1:9" ht="14.25" hidden="1" customHeight="1">
      <c r="A150" s="138"/>
      <c r="B150" s="309">
        <f t="shared" si="0"/>
        <v>13</v>
      </c>
      <c r="C150" s="1046" t="s">
        <v>894</v>
      </c>
      <c r="D150" s="1047"/>
      <c r="E150" s="1047"/>
      <c r="F150" s="1047"/>
      <c r="G150" s="1047"/>
      <c r="H150" s="1047"/>
      <c r="I150" s="1047"/>
    </row>
    <row r="151" spans="1:9" ht="14.25" hidden="1" customHeight="1">
      <c r="A151" s="138"/>
      <c r="B151" s="309">
        <f t="shared" si="0"/>
        <v>14</v>
      </c>
      <c r="C151" s="1046" t="s">
        <v>895</v>
      </c>
      <c r="D151" s="1047"/>
      <c r="E151" s="1047"/>
      <c r="F151" s="1047"/>
      <c r="G151" s="1047"/>
      <c r="H151" s="1047"/>
      <c r="I151" s="1047"/>
    </row>
    <row r="152" spans="1:9" ht="13.5" hidden="1" customHeight="1">
      <c r="A152" s="138"/>
      <c r="B152" s="309">
        <f t="shared" si="0"/>
        <v>15</v>
      </c>
      <c r="C152" s="1046" t="s">
        <v>896</v>
      </c>
      <c r="D152" s="1047"/>
      <c r="E152" s="1047"/>
      <c r="F152" s="1047"/>
      <c r="G152" s="1047"/>
      <c r="H152" s="1047"/>
      <c r="I152" s="1047"/>
    </row>
    <row r="153" spans="1:9" ht="41.65" hidden="1" customHeight="1">
      <c r="A153" s="138"/>
      <c r="B153" s="309">
        <f t="shared" si="0"/>
        <v>16</v>
      </c>
      <c r="C153" s="1046" t="s">
        <v>897</v>
      </c>
      <c r="D153" s="1047"/>
      <c r="E153" s="1047"/>
      <c r="F153" s="1047"/>
      <c r="G153" s="1047"/>
      <c r="H153" s="1047"/>
      <c r="I153" s="1047"/>
    </row>
    <row r="154" spans="1:9" ht="15" hidden="1" thickBot="1">
      <c r="A154" s="138"/>
      <c r="B154" s="309">
        <f t="shared" si="0"/>
        <v>17</v>
      </c>
      <c r="C154" s="1046" t="s">
        <v>898</v>
      </c>
      <c r="D154" s="1047"/>
      <c r="E154" s="1047"/>
      <c r="F154" s="1047"/>
      <c r="G154" s="1047"/>
      <c r="H154" s="1047"/>
      <c r="I154" s="1047"/>
    </row>
    <row r="155" spans="1:9" ht="14.25" hidden="1" customHeight="1">
      <c r="A155" s="138"/>
      <c r="B155" s="309">
        <f t="shared" si="0"/>
        <v>18</v>
      </c>
      <c r="C155" s="1046" t="s">
        <v>899</v>
      </c>
      <c r="D155" s="1047"/>
      <c r="E155" s="1047"/>
      <c r="F155" s="1047"/>
      <c r="G155" s="1047"/>
      <c r="H155" s="1047"/>
      <c r="I155" s="1047"/>
    </row>
    <row r="156" spans="1:9" ht="14.25" hidden="1" customHeight="1">
      <c r="A156" s="138"/>
      <c r="B156" s="309">
        <f t="shared" si="0"/>
        <v>19</v>
      </c>
      <c r="C156" s="1046" t="s">
        <v>900</v>
      </c>
      <c r="D156" s="1047"/>
      <c r="E156" s="1047"/>
      <c r="F156" s="1047"/>
      <c r="G156" s="1047"/>
      <c r="H156" s="1047"/>
      <c r="I156" s="1047"/>
    </row>
    <row r="157" spans="1:9" ht="26.25" hidden="1" customHeight="1">
      <c r="A157" s="138"/>
      <c r="B157" s="309">
        <f t="shared" si="0"/>
        <v>20</v>
      </c>
      <c r="C157" s="1046" t="s">
        <v>901</v>
      </c>
      <c r="D157" s="1047"/>
      <c r="E157" s="1047"/>
      <c r="F157" s="1047"/>
      <c r="G157" s="1047"/>
      <c r="H157" s="1047"/>
      <c r="I157" s="1047"/>
    </row>
    <row r="158" spans="1:9" ht="14.25" hidden="1" customHeight="1">
      <c r="A158" s="138"/>
      <c r="B158" s="309">
        <f t="shared" si="0"/>
        <v>21</v>
      </c>
      <c r="C158" s="1046" t="s">
        <v>902</v>
      </c>
      <c r="D158" s="1047"/>
      <c r="E158" s="1047"/>
      <c r="F158" s="1047"/>
      <c r="G158" s="1047"/>
      <c r="H158" s="1047"/>
      <c r="I158" s="1047"/>
    </row>
    <row r="159" spans="1:9" ht="14.25" hidden="1" customHeight="1">
      <c r="A159" s="138"/>
      <c r="B159" s="309">
        <f t="shared" si="0"/>
        <v>22</v>
      </c>
      <c r="C159" s="1046" t="s">
        <v>903</v>
      </c>
      <c r="D159" s="1047"/>
      <c r="E159" s="1047"/>
      <c r="F159" s="1047"/>
      <c r="G159" s="1047"/>
      <c r="H159" s="1047"/>
      <c r="I159" s="1047"/>
    </row>
    <row r="160" spans="1:9" ht="14.25" hidden="1" customHeight="1">
      <c r="A160" s="138"/>
      <c r="B160" s="309">
        <f t="shared" si="0"/>
        <v>23</v>
      </c>
      <c r="C160" s="1046" t="s">
        <v>904</v>
      </c>
      <c r="D160" s="1047"/>
      <c r="E160" s="1047"/>
      <c r="F160" s="1047"/>
      <c r="G160" s="1047"/>
      <c r="H160" s="1047"/>
      <c r="I160" s="1047"/>
    </row>
    <row r="161" spans="1:9" ht="26.65" hidden="1" customHeight="1">
      <c r="A161" s="138"/>
      <c r="B161" s="309">
        <f t="shared" si="0"/>
        <v>24</v>
      </c>
      <c r="C161" s="1046" t="s">
        <v>905</v>
      </c>
      <c r="D161" s="1047"/>
      <c r="E161" s="1047"/>
      <c r="F161" s="1047"/>
      <c r="G161" s="1047"/>
      <c r="H161" s="1047"/>
      <c r="I161" s="1047"/>
    </row>
    <row r="162" spans="1:9" ht="14.25" hidden="1" customHeight="1">
      <c r="A162" s="138"/>
      <c r="B162" s="309">
        <f t="shared" si="0"/>
        <v>25</v>
      </c>
      <c r="C162" s="1046" t="s">
        <v>906</v>
      </c>
      <c r="D162" s="1047"/>
      <c r="E162" s="1047"/>
      <c r="F162" s="1047"/>
      <c r="G162" s="1047"/>
      <c r="H162" s="1047"/>
      <c r="I162" s="1047"/>
    </row>
    <row r="163" spans="1:9" ht="14.25" hidden="1" customHeight="1">
      <c r="A163" s="138"/>
      <c r="B163" s="309">
        <f t="shared" si="0"/>
        <v>26</v>
      </c>
      <c r="C163" s="1046" t="s">
        <v>907</v>
      </c>
      <c r="D163" s="1047"/>
      <c r="E163" s="1047"/>
      <c r="F163" s="1047"/>
      <c r="G163" s="1047"/>
      <c r="H163" s="1047"/>
      <c r="I163" s="1047"/>
    </row>
    <row r="164" spans="1:9" ht="45.75" hidden="1" customHeight="1">
      <c r="A164" s="138"/>
      <c r="B164" s="309">
        <f t="shared" si="0"/>
        <v>27</v>
      </c>
      <c r="C164" s="1046" t="s">
        <v>908</v>
      </c>
      <c r="D164" s="1047"/>
      <c r="E164" s="1047"/>
      <c r="F164" s="1047"/>
      <c r="G164" s="1047"/>
      <c r="H164" s="1047"/>
      <c r="I164" s="1047"/>
    </row>
    <row r="165" spans="1:9" ht="39.75" hidden="1" customHeight="1" thickBot="1">
      <c r="A165" s="138"/>
      <c r="B165" s="504">
        <f>+B164+1</f>
        <v>28</v>
      </c>
      <c r="C165" s="1048" t="s">
        <v>909</v>
      </c>
      <c r="D165" s="1049"/>
      <c r="E165" s="1049"/>
      <c r="F165" s="1049"/>
      <c r="G165" s="1049"/>
      <c r="H165" s="1049"/>
      <c r="I165" s="1049"/>
    </row>
    <row r="166" spans="1:9" ht="15" hidden="1" thickBot="1">
      <c r="A166" s="138"/>
      <c r="B166" s="203"/>
      <c r="C166" s="272"/>
      <c r="D166" s="505"/>
      <c r="E166" s="505"/>
      <c r="F166" s="505"/>
      <c r="G166" s="505"/>
      <c r="H166" s="505"/>
      <c r="I166" s="505"/>
    </row>
    <row r="167" spans="1:9" ht="15.75" hidden="1" thickBot="1">
      <c r="A167" s="138"/>
      <c r="B167" s="209" t="s">
        <v>41</v>
      </c>
      <c r="C167" s="1050" t="s">
        <v>13</v>
      </c>
      <c r="D167" s="1051"/>
      <c r="E167" s="1051"/>
      <c r="F167" s="1051"/>
      <c r="G167" s="1051"/>
      <c r="H167" s="1051"/>
      <c r="I167" s="1051"/>
    </row>
    <row r="168" spans="1:9" ht="15" hidden="1" thickBot="1">
      <c r="A168" s="138"/>
      <c r="B168" s="503" t="s">
        <v>83</v>
      </c>
      <c r="C168" s="506" t="s">
        <v>84</v>
      </c>
      <c r="D168" s="507"/>
      <c r="E168" s="507"/>
      <c r="F168" s="507"/>
      <c r="G168" s="507"/>
      <c r="H168" s="507"/>
      <c r="I168" s="507"/>
    </row>
    <row r="169" spans="1:9" ht="14.25" hidden="1" customHeight="1">
      <c r="A169" s="138"/>
      <c r="B169" s="309">
        <f>+B165+1</f>
        <v>29</v>
      </c>
      <c r="C169" s="1046" t="s">
        <v>910</v>
      </c>
      <c r="D169" s="1047"/>
      <c r="E169" s="1047"/>
      <c r="F169" s="1047"/>
      <c r="G169" s="1047"/>
      <c r="H169" s="1047"/>
      <c r="I169" s="1047"/>
    </row>
    <row r="170" spans="1:9" ht="14.25" hidden="1" customHeight="1">
      <c r="A170" s="138"/>
      <c r="B170" s="309">
        <f>+B169+1</f>
        <v>30</v>
      </c>
      <c r="C170" s="1046" t="s">
        <v>911</v>
      </c>
      <c r="D170" s="1047"/>
      <c r="E170" s="1047"/>
      <c r="F170" s="1047"/>
      <c r="G170" s="1047"/>
      <c r="H170" s="1047"/>
      <c r="I170" s="1047"/>
    </row>
    <row r="171" spans="1:9" ht="27.75" hidden="1" customHeight="1">
      <c r="A171" s="138"/>
      <c r="B171" s="309">
        <f t="shared" ref="B171:B200" si="1">+B170+1</f>
        <v>31</v>
      </c>
      <c r="C171" s="1046" t="s">
        <v>912</v>
      </c>
      <c r="D171" s="1047"/>
      <c r="E171" s="1047"/>
      <c r="F171" s="1047"/>
      <c r="G171" s="1047"/>
      <c r="H171" s="1047"/>
      <c r="I171" s="1047"/>
    </row>
    <row r="172" spans="1:9" ht="28.5" hidden="1" customHeight="1">
      <c r="A172" s="138"/>
      <c r="B172" s="309">
        <f t="shared" si="1"/>
        <v>32</v>
      </c>
      <c r="C172" s="1046" t="s">
        <v>913</v>
      </c>
      <c r="D172" s="1047"/>
      <c r="E172" s="1047"/>
      <c r="F172" s="1047"/>
      <c r="G172" s="1047"/>
      <c r="H172" s="1047"/>
      <c r="I172" s="1047"/>
    </row>
    <row r="173" spans="1:9" ht="14.25" hidden="1" customHeight="1">
      <c r="A173" s="138"/>
      <c r="B173" s="309">
        <f t="shared" si="1"/>
        <v>33</v>
      </c>
      <c r="C173" s="1046" t="s">
        <v>914</v>
      </c>
      <c r="D173" s="1047"/>
      <c r="E173" s="1047"/>
      <c r="F173" s="1047"/>
      <c r="G173" s="1047"/>
      <c r="H173" s="1047"/>
      <c r="I173" s="1047"/>
    </row>
    <row r="174" spans="1:9" ht="14.25" hidden="1" customHeight="1">
      <c r="A174" s="138"/>
      <c r="B174" s="309">
        <f t="shared" si="1"/>
        <v>34</v>
      </c>
      <c r="C174" s="1046" t="s">
        <v>915</v>
      </c>
      <c r="D174" s="1047"/>
      <c r="E174" s="1047"/>
      <c r="F174" s="1047"/>
      <c r="G174" s="1047"/>
      <c r="H174" s="1047"/>
      <c r="I174" s="1047"/>
    </row>
    <row r="175" spans="1:9" ht="14.25" hidden="1" customHeight="1">
      <c r="A175" s="138"/>
      <c r="B175" s="309">
        <f t="shared" si="1"/>
        <v>35</v>
      </c>
      <c r="C175" s="1046" t="s">
        <v>916</v>
      </c>
      <c r="D175" s="1047"/>
      <c r="E175" s="1047"/>
      <c r="F175" s="1047"/>
      <c r="G175" s="1047"/>
      <c r="H175" s="1047"/>
      <c r="I175" s="1047"/>
    </row>
    <row r="176" spans="1:9" ht="14.25" hidden="1" customHeight="1">
      <c r="A176" s="138"/>
      <c r="B176" s="309">
        <f t="shared" si="1"/>
        <v>36</v>
      </c>
      <c r="C176" s="1046" t="s">
        <v>910</v>
      </c>
      <c r="D176" s="1047"/>
      <c r="E176" s="1047"/>
      <c r="F176" s="1047"/>
      <c r="G176" s="1047"/>
      <c r="H176" s="1047"/>
      <c r="I176" s="1047"/>
    </row>
    <row r="177" spans="1:9" ht="14.25" hidden="1" customHeight="1">
      <c r="A177" s="138"/>
      <c r="B177" s="309">
        <f t="shared" si="1"/>
        <v>37</v>
      </c>
      <c r="C177" s="1046" t="s">
        <v>917</v>
      </c>
      <c r="D177" s="1047"/>
      <c r="E177" s="1047"/>
      <c r="F177" s="1047"/>
      <c r="G177" s="1047"/>
      <c r="H177" s="1047"/>
      <c r="I177" s="1047"/>
    </row>
    <row r="178" spans="1:9" ht="27" hidden="1" customHeight="1">
      <c r="A178" s="138"/>
      <c r="B178" s="309">
        <f t="shared" si="1"/>
        <v>38</v>
      </c>
      <c r="C178" s="1046" t="s">
        <v>918</v>
      </c>
      <c r="D178" s="1047"/>
      <c r="E178" s="1047"/>
      <c r="F178" s="1047"/>
      <c r="G178" s="1047"/>
      <c r="H178" s="1047"/>
      <c r="I178" s="1047"/>
    </row>
    <row r="179" spans="1:9" ht="25.5" hidden="1" customHeight="1">
      <c r="A179" s="138"/>
      <c r="B179" s="309">
        <f t="shared" si="1"/>
        <v>39</v>
      </c>
      <c r="C179" s="1046" t="s">
        <v>919</v>
      </c>
      <c r="D179" s="1047"/>
      <c r="E179" s="1047"/>
      <c r="F179" s="1047"/>
      <c r="G179" s="1047"/>
      <c r="H179" s="1047"/>
      <c r="I179" s="1047"/>
    </row>
    <row r="180" spans="1:9" ht="14.25" hidden="1" customHeight="1">
      <c r="A180" s="138"/>
      <c r="B180" s="309">
        <f t="shared" si="1"/>
        <v>40</v>
      </c>
      <c r="C180" s="1046" t="s">
        <v>920</v>
      </c>
      <c r="D180" s="1047"/>
      <c r="E180" s="1047"/>
      <c r="F180" s="1047"/>
      <c r="G180" s="1047"/>
      <c r="H180" s="1047"/>
      <c r="I180" s="1047"/>
    </row>
    <row r="181" spans="1:9" ht="14.25" hidden="1" customHeight="1">
      <c r="A181" s="138"/>
      <c r="B181" s="309">
        <f t="shared" si="1"/>
        <v>41</v>
      </c>
      <c r="C181" s="1046" t="s">
        <v>921</v>
      </c>
      <c r="D181" s="1047"/>
      <c r="E181" s="1047"/>
      <c r="F181" s="1047"/>
      <c r="G181" s="1047"/>
      <c r="H181" s="1047"/>
      <c r="I181" s="1047"/>
    </row>
    <row r="182" spans="1:9" ht="14.25" hidden="1" customHeight="1">
      <c r="A182" s="138"/>
      <c r="B182" s="309">
        <f t="shared" si="1"/>
        <v>42</v>
      </c>
      <c r="C182" s="1046" t="s">
        <v>922</v>
      </c>
      <c r="D182" s="1047"/>
      <c r="E182" s="1047"/>
      <c r="F182" s="1047"/>
      <c r="G182" s="1047"/>
      <c r="H182" s="1047"/>
      <c r="I182" s="1047"/>
    </row>
    <row r="183" spans="1:9" ht="14.25" hidden="1" customHeight="1">
      <c r="A183" s="138"/>
      <c r="B183" s="309">
        <f t="shared" si="1"/>
        <v>43</v>
      </c>
      <c r="C183" s="1046" t="s">
        <v>923</v>
      </c>
      <c r="D183" s="1047"/>
      <c r="E183" s="1047"/>
      <c r="F183" s="1047"/>
      <c r="G183" s="1047"/>
      <c r="H183" s="1047"/>
      <c r="I183" s="1047"/>
    </row>
    <row r="184" spans="1:9" ht="15" hidden="1" thickBot="1">
      <c r="A184" s="138"/>
      <c r="B184" s="309">
        <f>+B183+1</f>
        <v>44</v>
      </c>
      <c r="C184" s="1046" t="s">
        <v>924</v>
      </c>
      <c r="D184" s="1047"/>
      <c r="E184" s="1047"/>
      <c r="F184" s="1047"/>
      <c r="G184" s="1047"/>
      <c r="H184" s="1047"/>
      <c r="I184" s="1047"/>
    </row>
    <row r="185" spans="1:9" ht="15" hidden="1" thickBot="1">
      <c r="A185" s="138"/>
      <c r="B185" s="309">
        <f t="shared" si="1"/>
        <v>45</v>
      </c>
      <c r="C185" s="1046" t="s">
        <v>925</v>
      </c>
      <c r="D185" s="1047"/>
      <c r="E185" s="1047"/>
      <c r="F185" s="1047"/>
      <c r="G185" s="1047"/>
      <c r="H185" s="1047"/>
      <c r="I185" s="1047"/>
    </row>
    <row r="186" spans="1:9" ht="14.25" hidden="1" customHeight="1">
      <c r="A186" s="138"/>
      <c r="B186" s="309">
        <f t="shared" si="1"/>
        <v>46</v>
      </c>
      <c r="C186" s="1046" t="s">
        <v>926</v>
      </c>
      <c r="D186" s="1047"/>
      <c r="E186" s="1047"/>
      <c r="F186" s="1047"/>
      <c r="G186" s="1047"/>
      <c r="H186" s="1047"/>
      <c r="I186" s="1047"/>
    </row>
    <row r="187" spans="1:9" ht="14.25" hidden="1" customHeight="1">
      <c r="A187" s="138"/>
      <c r="B187" s="309">
        <f t="shared" si="1"/>
        <v>47</v>
      </c>
      <c r="C187" s="1046" t="s">
        <v>927</v>
      </c>
      <c r="D187" s="1047"/>
      <c r="E187" s="1047"/>
      <c r="F187" s="1047"/>
      <c r="G187" s="1047"/>
      <c r="H187" s="1047"/>
      <c r="I187" s="1047"/>
    </row>
    <row r="188" spans="1:9" ht="14.25" hidden="1" customHeight="1">
      <c r="A188" s="138"/>
      <c r="B188" s="309">
        <f t="shared" si="1"/>
        <v>48</v>
      </c>
      <c r="C188" s="1046" t="s">
        <v>928</v>
      </c>
      <c r="D188" s="1047"/>
      <c r="E188" s="1047"/>
      <c r="F188" s="1047"/>
      <c r="G188" s="1047"/>
      <c r="H188" s="1047"/>
      <c r="I188" s="1047"/>
    </row>
    <row r="189" spans="1:9" ht="14.25" hidden="1" customHeight="1">
      <c r="A189" s="138"/>
      <c r="B189" s="309">
        <f t="shared" si="1"/>
        <v>49</v>
      </c>
      <c r="C189" s="1046" t="s">
        <v>929</v>
      </c>
      <c r="D189" s="1047"/>
      <c r="E189" s="1047"/>
      <c r="F189" s="1047"/>
      <c r="G189" s="1047"/>
      <c r="H189" s="1047"/>
      <c r="I189" s="1047"/>
    </row>
    <row r="190" spans="1:9" ht="15" hidden="1" thickBot="1">
      <c r="A190" s="138"/>
      <c r="B190" s="309">
        <f t="shared" si="1"/>
        <v>50</v>
      </c>
      <c r="C190" s="1046" t="s">
        <v>930</v>
      </c>
      <c r="D190" s="1047"/>
      <c r="E190" s="1047"/>
      <c r="F190" s="1047"/>
      <c r="G190" s="1047"/>
      <c r="H190" s="1047"/>
      <c r="I190" s="1047"/>
    </row>
    <row r="191" spans="1:9" ht="15" hidden="1" thickBot="1">
      <c r="A191" s="138"/>
      <c r="B191" s="309">
        <f t="shared" si="1"/>
        <v>51</v>
      </c>
      <c r="C191" s="1046" t="s">
        <v>931</v>
      </c>
      <c r="D191" s="1047"/>
      <c r="E191" s="1047"/>
      <c r="F191" s="1047"/>
      <c r="G191" s="1047"/>
      <c r="H191" s="1047"/>
      <c r="I191" s="1047"/>
    </row>
    <row r="192" spans="1:9" ht="15" hidden="1" thickBot="1">
      <c r="A192" s="138"/>
      <c r="B192" s="309">
        <f t="shared" si="1"/>
        <v>52</v>
      </c>
      <c r="C192" s="1046" t="s">
        <v>932</v>
      </c>
      <c r="D192" s="1047"/>
      <c r="E192" s="1047"/>
      <c r="F192" s="1047"/>
      <c r="G192" s="1047"/>
      <c r="H192" s="1047"/>
      <c r="I192" s="1047"/>
    </row>
    <row r="193" spans="1:9" ht="14.25" hidden="1" customHeight="1">
      <c r="A193" s="138"/>
      <c r="B193" s="309">
        <f t="shared" si="1"/>
        <v>53</v>
      </c>
      <c r="C193" s="1046" t="s">
        <v>933</v>
      </c>
      <c r="D193" s="1047"/>
      <c r="E193" s="1047"/>
      <c r="F193" s="1047"/>
      <c r="G193" s="1047"/>
      <c r="H193" s="1047"/>
      <c r="I193" s="1047"/>
    </row>
    <row r="194" spans="1:9" ht="14.25" hidden="1" customHeight="1">
      <c r="A194" s="138"/>
      <c r="B194" s="309">
        <f t="shared" si="1"/>
        <v>54</v>
      </c>
      <c r="C194" s="1046" t="s">
        <v>934</v>
      </c>
      <c r="D194" s="1047"/>
      <c r="E194" s="1047"/>
      <c r="F194" s="1047"/>
      <c r="G194" s="1047"/>
      <c r="H194" s="1047"/>
      <c r="I194" s="1047"/>
    </row>
    <row r="195" spans="1:9" ht="14.25" hidden="1" customHeight="1">
      <c r="A195" s="138"/>
      <c r="B195" s="309">
        <f t="shared" si="1"/>
        <v>55</v>
      </c>
      <c r="C195" s="1046" t="s">
        <v>935</v>
      </c>
      <c r="D195" s="1047"/>
      <c r="E195" s="1047"/>
      <c r="F195" s="1047"/>
      <c r="G195" s="1047"/>
      <c r="H195" s="1047"/>
      <c r="I195" s="1047"/>
    </row>
    <row r="196" spans="1:9" ht="14.25" hidden="1" customHeight="1">
      <c r="A196" s="138"/>
      <c r="B196" s="309">
        <f t="shared" si="1"/>
        <v>56</v>
      </c>
      <c r="C196" s="1046" t="s">
        <v>936</v>
      </c>
      <c r="D196" s="1047"/>
      <c r="E196" s="1047"/>
      <c r="F196" s="1047"/>
      <c r="G196" s="1047"/>
      <c r="H196" s="1047"/>
      <c r="I196" s="1047"/>
    </row>
    <row r="197" spans="1:9" ht="15" hidden="1" thickBot="1">
      <c r="A197" s="138"/>
      <c r="B197" s="309">
        <f t="shared" si="1"/>
        <v>57</v>
      </c>
      <c r="C197" s="1046" t="s">
        <v>937</v>
      </c>
      <c r="D197" s="1047"/>
      <c r="E197" s="1047"/>
      <c r="F197" s="1047"/>
      <c r="G197" s="1047"/>
      <c r="H197" s="1047"/>
      <c r="I197" s="1047"/>
    </row>
    <row r="198" spans="1:9" ht="33" hidden="1" customHeight="1">
      <c r="A198" s="138"/>
      <c r="B198" s="309">
        <f t="shared" si="1"/>
        <v>58</v>
      </c>
      <c r="C198" s="1046" t="s">
        <v>938</v>
      </c>
      <c r="D198" s="1047"/>
      <c r="E198" s="1047"/>
      <c r="F198" s="1047"/>
      <c r="G198" s="1047"/>
      <c r="H198" s="1047"/>
      <c r="I198" s="1047"/>
    </row>
    <row r="199" spans="1:9" ht="15" hidden="1" thickBot="1">
      <c r="A199" s="138"/>
      <c r="B199" s="309">
        <f t="shared" si="1"/>
        <v>59</v>
      </c>
      <c r="C199" s="1046" t="s">
        <v>939</v>
      </c>
      <c r="D199" s="1047"/>
      <c r="E199" s="1047"/>
      <c r="F199" s="1047"/>
      <c r="G199" s="1047"/>
      <c r="H199" s="1047"/>
      <c r="I199" s="1047"/>
    </row>
    <row r="200" spans="1:9" ht="14.25" hidden="1" customHeight="1" thickBot="1">
      <c r="A200" s="138"/>
      <c r="B200" s="504">
        <f t="shared" si="1"/>
        <v>60</v>
      </c>
      <c r="C200" s="1048" t="s">
        <v>940</v>
      </c>
      <c r="D200" s="1049"/>
      <c r="E200" s="1049"/>
      <c r="F200" s="1049"/>
      <c r="G200" s="1049"/>
      <c r="H200" s="1049"/>
      <c r="I200" s="1049"/>
    </row>
    <row r="201" spans="1:9" ht="15" hidden="1" thickBot="1">
      <c r="A201" s="138"/>
      <c r="B201" s="193"/>
      <c r="C201" s="193"/>
      <c r="D201" s="193"/>
      <c r="E201" s="193"/>
      <c r="F201" s="193"/>
      <c r="G201" s="193"/>
      <c r="H201" s="193"/>
      <c r="I201" s="193"/>
    </row>
    <row r="202" spans="1:9" ht="15.75">
      <c r="B202" s="508" t="s">
        <v>941</v>
      </c>
      <c r="C202" s="1052"/>
      <c r="D202" s="1052"/>
      <c r="E202" s="1052"/>
      <c r="F202" s="1052"/>
      <c r="G202" s="1052"/>
      <c r="H202" s="1052"/>
      <c r="I202" s="1052"/>
    </row>
    <row r="203" spans="1:9">
      <c r="B203" s="509"/>
      <c r="C203" s="193"/>
      <c r="D203" s="193"/>
      <c r="E203" s="193"/>
      <c r="F203" s="193"/>
      <c r="G203" s="193"/>
      <c r="H203" s="193"/>
      <c r="I203" s="193"/>
    </row>
    <row r="204" spans="1:9">
      <c r="B204" s="510" t="s">
        <v>942</v>
      </c>
      <c r="C204" s="511"/>
      <c r="D204" s="512"/>
      <c r="E204" s="512"/>
      <c r="F204" s="512"/>
      <c r="G204" s="512"/>
      <c r="H204" s="512"/>
      <c r="I204" s="512"/>
    </row>
    <row r="205" spans="1:9">
      <c r="B205" s="510"/>
      <c r="C205" s="513"/>
      <c r="D205" s="513"/>
      <c r="E205" s="513"/>
      <c r="F205" s="513"/>
      <c r="G205" s="513"/>
      <c r="H205" s="513"/>
      <c r="I205" s="513"/>
    </row>
    <row r="206" spans="1:9" ht="123.75" customHeight="1">
      <c r="B206" s="1053" t="s">
        <v>943</v>
      </c>
      <c r="C206" s="1054"/>
      <c r="D206" s="1054"/>
      <c r="E206" s="1054"/>
      <c r="F206" s="1054"/>
      <c r="G206" s="1054"/>
      <c r="H206" s="1054"/>
      <c r="I206" s="1054"/>
    </row>
    <row r="207" spans="1:9">
      <c r="B207" s="509"/>
      <c r="C207" s="193"/>
      <c r="D207" s="193"/>
      <c r="E207" s="193"/>
      <c r="F207" s="193"/>
      <c r="G207" s="193"/>
      <c r="H207" s="193"/>
      <c r="I207" s="193"/>
    </row>
    <row r="208" spans="1:9">
      <c r="B208" s="509" t="s">
        <v>944</v>
      </c>
      <c r="C208" s="193"/>
      <c r="D208" s="193"/>
      <c r="E208" s="193"/>
      <c r="F208" s="193"/>
      <c r="G208" s="193"/>
      <c r="H208" s="193"/>
      <c r="I208" s="193"/>
    </row>
    <row r="209" spans="1:9" ht="63" customHeight="1">
      <c r="B209" s="1053" t="s">
        <v>945</v>
      </c>
      <c r="C209" s="1054"/>
      <c r="D209" s="1054"/>
      <c r="E209" s="1054"/>
      <c r="F209" s="1054"/>
      <c r="G209" s="1054"/>
      <c r="H209" s="1054"/>
      <c r="I209" s="1054"/>
    </row>
    <row r="210" spans="1:9">
      <c r="B210" s="509"/>
      <c r="C210" s="193"/>
      <c r="D210" s="193"/>
      <c r="E210" s="193"/>
      <c r="F210" s="193"/>
      <c r="G210" s="193"/>
      <c r="H210" s="193"/>
      <c r="I210" s="193"/>
    </row>
    <row r="211" spans="1:9">
      <c r="B211" s="510" t="s">
        <v>946</v>
      </c>
      <c r="C211" s="193"/>
      <c r="D211" s="193"/>
      <c r="E211" s="193"/>
      <c r="F211" s="193"/>
      <c r="G211" s="193"/>
      <c r="H211" s="193"/>
      <c r="I211" s="193"/>
    </row>
    <row r="212" spans="1:9">
      <c r="B212" s="509"/>
      <c r="C212" s="193"/>
      <c r="D212" s="193"/>
      <c r="E212" s="193"/>
      <c r="F212" s="193"/>
      <c r="G212" s="193"/>
      <c r="H212" s="193"/>
      <c r="I212" s="193"/>
    </row>
    <row r="213" spans="1:9" ht="15" thickBot="1">
      <c r="B213" s="515" t="s">
        <v>947</v>
      </c>
      <c r="C213" s="516"/>
      <c r="D213" s="516"/>
      <c r="E213" s="516"/>
      <c r="F213" s="516"/>
      <c r="G213" s="516"/>
      <c r="H213" s="516"/>
      <c r="I213" s="516"/>
    </row>
    <row r="214" spans="1:9" hidden="1">
      <c r="A214" s="138"/>
      <c r="B214" s="193"/>
      <c r="C214" s="193"/>
      <c r="D214" s="193"/>
      <c r="E214" s="193"/>
      <c r="F214" s="193"/>
      <c r="G214" s="193"/>
      <c r="H214" s="193"/>
      <c r="I214" s="193"/>
    </row>
    <row r="215" spans="1:9" ht="15.75" hidden="1" thickBot="1">
      <c r="A215" s="138"/>
      <c r="B215" s="209" t="s">
        <v>62</v>
      </c>
      <c r="C215" s="1042" t="s">
        <v>727</v>
      </c>
      <c r="D215" s="1043"/>
      <c r="E215" s="1043"/>
      <c r="F215" s="1043"/>
      <c r="G215" s="1043"/>
      <c r="H215" s="1043"/>
      <c r="I215" s="1043"/>
    </row>
    <row r="216" spans="1:9" s="133" customFormat="1" ht="13.5" hidden="1">
      <c r="A216" s="269"/>
      <c r="B216" s="503" t="s">
        <v>83</v>
      </c>
      <c r="C216" s="506" t="s">
        <v>84</v>
      </c>
      <c r="D216" s="507"/>
      <c r="E216" s="507"/>
      <c r="F216" s="507"/>
      <c r="G216" s="507"/>
      <c r="H216" s="507"/>
      <c r="I216" s="507"/>
    </row>
    <row r="217" spans="1:9" s="263" customFormat="1" ht="14.25" hidden="1" customHeight="1">
      <c r="A217" s="267"/>
      <c r="B217" s="309">
        <f>+B200+1</f>
        <v>61</v>
      </c>
      <c r="C217" s="1046" t="s">
        <v>948</v>
      </c>
      <c r="D217" s="1047"/>
      <c r="E217" s="1047"/>
      <c r="F217" s="1047"/>
      <c r="G217" s="1047"/>
      <c r="H217" s="1047"/>
      <c r="I217" s="1047"/>
    </row>
    <row r="218" spans="1:9" s="263" customFormat="1" hidden="1">
      <c r="A218" s="267"/>
      <c r="B218" s="309">
        <f>+B217+1</f>
        <v>62</v>
      </c>
      <c r="C218" s="1046" t="s">
        <v>949</v>
      </c>
      <c r="D218" s="1047"/>
      <c r="E218" s="1047"/>
      <c r="F218" s="1047"/>
      <c r="G218" s="1047"/>
      <c r="H218" s="1047"/>
      <c r="I218" s="1047"/>
    </row>
    <row r="219" spans="1:9" s="263" customFormat="1" ht="31.5" hidden="1" customHeight="1">
      <c r="A219" s="267"/>
      <c r="B219" s="309">
        <f t="shared" ref="B219:B250" si="2">+B218+1</f>
        <v>63</v>
      </c>
      <c r="C219" s="1046" t="s">
        <v>950</v>
      </c>
      <c r="D219" s="1047"/>
      <c r="E219" s="1047"/>
      <c r="F219" s="1047"/>
      <c r="G219" s="1047"/>
      <c r="H219" s="1047"/>
      <c r="I219" s="1047"/>
    </row>
    <row r="220" spans="1:9" s="263" customFormat="1" ht="18" hidden="1" customHeight="1">
      <c r="A220" s="267"/>
      <c r="B220" s="309">
        <f t="shared" si="2"/>
        <v>64</v>
      </c>
      <c r="C220" s="1046" t="s">
        <v>951</v>
      </c>
      <c r="D220" s="1047"/>
      <c r="E220" s="1047"/>
      <c r="F220" s="1047"/>
      <c r="G220" s="1047"/>
      <c r="H220" s="1047"/>
      <c r="I220" s="1047"/>
    </row>
    <row r="221" spans="1:9" s="263" customFormat="1" ht="28.5" hidden="1" customHeight="1">
      <c r="A221" s="267"/>
      <c r="B221" s="309">
        <f t="shared" si="2"/>
        <v>65</v>
      </c>
      <c r="C221" s="1046" t="s">
        <v>952</v>
      </c>
      <c r="D221" s="1047"/>
      <c r="E221" s="1047"/>
      <c r="F221" s="1047"/>
      <c r="G221" s="1047"/>
      <c r="H221" s="1047"/>
      <c r="I221" s="1047"/>
    </row>
    <row r="222" spans="1:9" s="263" customFormat="1" ht="30" hidden="1" customHeight="1">
      <c r="A222" s="267"/>
      <c r="B222" s="309">
        <f t="shared" si="2"/>
        <v>66</v>
      </c>
      <c r="C222" s="1046" t="s">
        <v>953</v>
      </c>
      <c r="D222" s="1047"/>
      <c r="E222" s="1047"/>
      <c r="F222" s="1047"/>
      <c r="G222" s="1047"/>
      <c r="H222" s="1047"/>
      <c r="I222" s="1047"/>
    </row>
    <row r="223" spans="1:9" s="263" customFormat="1" ht="32.25" hidden="1" customHeight="1">
      <c r="A223" s="267"/>
      <c r="B223" s="309">
        <f t="shared" si="2"/>
        <v>67</v>
      </c>
      <c r="C223" s="1046" t="s">
        <v>954</v>
      </c>
      <c r="D223" s="1047"/>
      <c r="E223" s="1047"/>
      <c r="F223" s="1047"/>
      <c r="G223" s="1047"/>
      <c r="H223" s="1047"/>
      <c r="I223" s="1047"/>
    </row>
    <row r="224" spans="1:9" s="263" customFormat="1" ht="31.5" hidden="1" customHeight="1">
      <c r="A224" s="267"/>
      <c r="B224" s="309">
        <f t="shared" si="2"/>
        <v>68</v>
      </c>
      <c r="C224" s="1046" t="s">
        <v>955</v>
      </c>
      <c r="D224" s="1047"/>
      <c r="E224" s="1047"/>
      <c r="F224" s="1047"/>
      <c r="G224" s="1047"/>
      <c r="H224" s="1047"/>
      <c r="I224" s="1047"/>
    </row>
    <row r="225" spans="1:9" s="263" customFormat="1" ht="35.25" hidden="1" customHeight="1">
      <c r="A225" s="267"/>
      <c r="B225" s="309">
        <f t="shared" si="2"/>
        <v>69</v>
      </c>
      <c r="C225" s="1046" t="s">
        <v>956</v>
      </c>
      <c r="D225" s="1047"/>
      <c r="E225" s="1047"/>
      <c r="F225" s="1047"/>
      <c r="G225" s="1047"/>
      <c r="H225" s="1047"/>
      <c r="I225" s="1047"/>
    </row>
    <row r="226" spans="1:9" s="193" customFormat="1" ht="24.75" hidden="1" customHeight="1">
      <c r="A226" s="274"/>
      <c r="B226" s="309">
        <f t="shared" si="2"/>
        <v>70</v>
      </c>
      <c r="C226" s="1046" t="s">
        <v>957</v>
      </c>
      <c r="D226" s="1047"/>
      <c r="E226" s="1047"/>
      <c r="F226" s="1047"/>
      <c r="G226" s="1047"/>
      <c r="H226" s="1047"/>
      <c r="I226" s="1047"/>
    </row>
    <row r="227" spans="1:9" s="263" customFormat="1" ht="24" hidden="1" customHeight="1">
      <c r="A227" s="267"/>
      <c r="B227" s="309">
        <f t="shared" si="2"/>
        <v>71</v>
      </c>
      <c r="C227" s="1046" t="s">
        <v>958</v>
      </c>
      <c r="D227" s="1047"/>
      <c r="E227" s="1047"/>
      <c r="F227" s="1047"/>
      <c r="G227" s="1047"/>
      <c r="H227" s="1047"/>
      <c r="I227" s="1047"/>
    </row>
    <row r="228" spans="1:9" s="193" customFormat="1" ht="14.25" hidden="1" customHeight="1">
      <c r="A228" s="274"/>
      <c r="B228" s="309">
        <f t="shared" si="2"/>
        <v>72</v>
      </c>
      <c r="C228" s="1046" t="s">
        <v>959</v>
      </c>
      <c r="D228" s="1047"/>
      <c r="E228" s="1047"/>
      <c r="F228" s="1047"/>
      <c r="G228" s="1047"/>
      <c r="H228" s="1047"/>
      <c r="I228" s="1047"/>
    </row>
    <row r="229" spans="1:9" s="193" customFormat="1" ht="21" hidden="1" customHeight="1">
      <c r="A229" s="274"/>
      <c r="B229" s="309">
        <f t="shared" si="2"/>
        <v>73</v>
      </c>
      <c r="C229" s="1046" t="s">
        <v>960</v>
      </c>
      <c r="D229" s="1047"/>
      <c r="E229" s="1047"/>
      <c r="F229" s="1047"/>
      <c r="G229" s="1047"/>
      <c r="H229" s="1047"/>
      <c r="I229" s="1047"/>
    </row>
    <row r="230" spans="1:9" s="193" customFormat="1" ht="109.5" hidden="1" customHeight="1">
      <c r="A230" s="274"/>
      <c r="B230" s="309">
        <f t="shared" si="2"/>
        <v>74</v>
      </c>
      <c r="C230" s="1046" t="s">
        <v>961</v>
      </c>
      <c r="D230" s="1047"/>
      <c r="E230" s="1047"/>
      <c r="F230" s="1047"/>
      <c r="G230" s="1047"/>
      <c r="H230" s="1047"/>
      <c r="I230" s="1047"/>
    </row>
    <row r="231" spans="1:9" s="193" customFormat="1" ht="48" hidden="1" customHeight="1">
      <c r="A231" s="274"/>
      <c r="B231" s="309">
        <f t="shared" si="2"/>
        <v>75</v>
      </c>
      <c r="C231" s="1046" t="s">
        <v>962</v>
      </c>
      <c r="D231" s="1047"/>
      <c r="E231" s="1047"/>
      <c r="F231" s="1047"/>
      <c r="G231" s="1047"/>
      <c r="H231" s="1047"/>
      <c r="I231" s="1047"/>
    </row>
    <row r="232" spans="1:9" s="193" customFormat="1" ht="38.25" hidden="1" customHeight="1">
      <c r="A232" s="274"/>
      <c r="B232" s="309">
        <f t="shared" si="2"/>
        <v>76</v>
      </c>
      <c r="C232" s="1046" t="s">
        <v>963</v>
      </c>
      <c r="D232" s="1047"/>
      <c r="E232" s="1047"/>
      <c r="F232" s="1047"/>
      <c r="G232" s="1047"/>
      <c r="H232" s="1047"/>
      <c r="I232" s="1047"/>
    </row>
    <row r="233" spans="1:9" s="193" customFormat="1" ht="24" hidden="1" customHeight="1">
      <c r="A233" s="274"/>
      <c r="B233" s="309">
        <f t="shared" si="2"/>
        <v>77</v>
      </c>
      <c r="C233" s="1046" t="s">
        <v>964</v>
      </c>
      <c r="D233" s="1047"/>
      <c r="E233" s="1047"/>
      <c r="F233" s="1047"/>
      <c r="G233" s="1047"/>
      <c r="H233" s="1047"/>
      <c r="I233" s="1047"/>
    </row>
    <row r="234" spans="1:9" s="193" customFormat="1" ht="30" hidden="1" customHeight="1">
      <c r="A234" s="274"/>
      <c r="B234" s="309">
        <f t="shared" si="2"/>
        <v>78</v>
      </c>
      <c r="C234" s="1046" t="s">
        <v>965</v>
      </c>
      <c r="D234" s="1047"/>
      <c r="E234" s="1047"/>
      <c r="F234" s="1047"/>
      <c r="G234" s="1047"/>
      <c r="H234" s="1047"/>
      <c r="I234" s="1047"/>
    </row>
    <row r="235" spans="1:9" s="193" customFormat="1" ht="14.25" hidden="1" customHeight="1">
      <c r="A235" s="274"/>
      <c r="B235" s="309">
        <f t="shared" si="2"/>
        <v>79</v>
      </c>
      <c r="C235" s="1046" t="s">
        <v>966</v>
      </c>
      <c r="D235" s="1047"/>
      <c r="E235" s="1047"/>
      <c r="F235" s="1047"/>
      <c r="G235" s="1047"/>
      <c r="H235" s="1047"/>
      <c r="I235" s="1047"/>
    </row>
    <row r="236" spans="1:9" s="193" customFormat="1" ht="12.75" hidden="1">
      <c r="A236" s="274"/>
      <c r="B236" s="309">
        <f t="shared" si="2"/>
        <v>80</v>
      </c>
      <c r="C236" s="1046" t="s">
        <v>967</v>
      </c>
      <c r="D236" s="1047"/>
      <c r="E236" s="1047"/>
      <c r="F236" s="1047"/>
      <c r="G236" s="1047"/>
      <c r="H236" s="1047"/>
      <c r="I236" s="1047"/>
    </row>
    <row r="237" spans="1:9" s="193" customFormat="1" ht="12.75" hidden="1">
      <c r="A237" s="274"/>
      <c r="B237" s="309">
        <f t="shared" si="2"/>
        <v>81</v>
      </c>
      <c r="C237" s="1046" t="s">
        <v>968</v>
      </c>
      <c r="D237" s="1047"/>
      <c r="E237" s="1047"/>
      <c r="F237" s="1047"/>
      <c r="G237" s="1047"/>
      <c r="H237" s="1047"/>
      <c r="I237" s="1047"/>
    </row>
    <row r="238" spans="1:9" s="193" customFormat="1" ht="20.65" hidden="1" customHeight="1">
      <c r="A238" s="274"/>
      <c r="B238" s="309">
        <f t="shared" si="2"/>
        <v>82</v>
      </c>
      <c r="C238" s="1046" t="s">
        <v>969</v>
      </c>
      <c r="D238" s="1047"/>
      <c r="E238" s="1047"/>
      <c r="F238" s="1047"/>
      <c r="G238" s="1047"/>
      <c r="H238" s="1047"/>
      <c r="I238" s="1047"/>
    </row>
    <row r="239" spans="1:9" s="193" customFormat="1" ht="20.25" hidden="1" customHeight="1">
      <c r="A239" s="274"/>
      <c r="B239" s="309">
        <f t="shared" si="2"/>
        <v>83</v>
      </c>
      <c r="C239" s="1046" t="s">
        <v>970</v>
      </c>
      <c r="D239" s="1047"/>
      <c r="E239" s="1047"/>
      <c r="F239" s="1047"/>
      <c r="G239" s="1047"/>
      <c r="H239" s="1047"/>
      <c r="I239" s="1047"/>
    </row>
    <row r="240" spans="1:9" s="193" customFormat="1" ht="25.15" hidden="1" customHeight="1">
      <c r="A240" s="274"/>
      <c r="B240" s="309">
        <f t="shared" si="2"/>
        <v>84</v>
      </c>
      <c r="C240" s="1046" t="s">
        <v>971</v>
      </c>
      <c r="D240" s="1047"/>
      <c r="E240" s="1047"/>
      <c r="F240" s="1047"/>
      <c r="G240" s="1047"/>
      <c r="H240" s="1047"/>
      <c r="I240" s="1047"/>
    </row>
    <row r="241" spans="1:9" s="193" customFormat="1" ht="14.25" hidden="1" customHeight="1">
      <c r="A241" s="274"/>
      <c r="B241" s="309">
        <f t="shared" si="2"/>
        <v>85</v>
      </c>
      <c r="C241" s="1046" t="s">
        <v>972</v>
      </c>
      <c r="D241" s="1047"/>
      <c r="E241" s="1047"/>
      <c r="F241" s="1047"/>
      <c r="G241" s="1047"/>
      <c r="H241" s="1047"/>
      <c r="I241" s="1047"/>
    </row>
    <row r="242" spans="1:9" s="193" customFormat="1" ht="12.75" hidden="1">
      <c r="A242" s="274"/>
      <c r="B242" s="309">
        <f t="shared" si="2"/>
        <v>86</v>
      </c>
      <c r="C242" s="1046" t="s">
        <v>973</v>
      </c>
      <c r="D242" s="1047"/>
      <c r="E242" s="1047"/>
      <c r="F242" s="1047"/>
      <c r="G242" s="1047"/>
      <c r="H242" s="1047"/>
      <c r="I242" s="1047"/>
    </row>
    <row r="243" spans="1:9" s="193" customFormat="1" ht="12.75" hidden="1">
      <c r="A243" s="274"/>
      <c r="B243" s="309">
        <f t="shared" si="2"/>
        <v>87</v>
      </c>
      <c r="C243" s="1046" t="s">
        <v>974</v>
      </c>
      <c r="D243" s="1047"/>
      <c r="E243" s="1047"/>
      <c r="F243" s="1047"/>
      <c r="G243" s="1047"/>
      <c r="H243" s="1047"/>
      <c r="I243" s="1047"/>
    </row>
    <row r="244" spans="1:9" s="193" customFormat="1" ht="12.75" hidden="1">
      <c r="A244" s="274"/>
      <c r="B244" s="309">
        <f t="shared" si="2"/>
        <v>88</v>
      </c>
      <c r="C244" s="1046" t="s">
        <v>975</v>
      </c>
      <c r="D244" s="1047"/>
      <c r="E244" s="1047"/>
      <c r="F244" s="1047"/>
      <c r="G244" s="1047"/>
      <c r="H244" s="1047"/>
      <c r="I244" s="1047"/>
    </row>
    <row r="245" spans="1:9" s="193" customFormat="1" ht="12.75" hidden="1">
      <c r="A245" s="274"/>
      <c r="B245" s="309">
        <f t="shared" si="2"/>
        <v>89</v>
      </c>
      <c r="C245" s="1046" t="s">
        <v>976</v>
      </c>
      <c r="D245" s="1047"/>
      <c r="E245" s="1047"/>
      <c r="F245" s="1047"/>
      <c r="G245" s="1047"/>
      <c r="H245" s="1047"/>
      <c r="I245" s="1047"/>
    </row>
    <row r="246" spans="1:9" s="193" customFormat="1" ht="12.75" hidden="1">
      <c r="A246" s="274"/>
      <c r="B246" s="309">
        <f t="shared" si="2"/>
        <v>90</v>
      </c>
      <c r="C246" s="1046" t="s">
        <v>977</v>
      </c>
      <c r="D246" s="1047"/>
      <c r="E246" s="1047"/>
      <c r="F246" s="1047"/>
      <c r="G246" s="1047"/>
      <c r="H246" s="1047"/>
      <c r="I246" s="1047"/>
    </row>
    <row r="247" spans="1:9" s="193" customFormat="1" ht="12.75" hidden="1">
      <c r="A247" s="274"/>
      <c r="B247" s="309">
        <f t="shared" si="2"/>
        <v>91</v>
      </c>
      <c r="C247" s="1046" t="s">
        <v>978</v>
      </c>
      <c r="D247" s="1047"/>
      <c r="E247" s="1047"/>
      <c r="F247" s="1047"/>
      <c r="G247" s="1047"/>
      <c r="H247" s="1047"/>
      <c r="I247" s="1047"/>
    </row>
    <row r="248" spans="1:9" s="193" customFormat="1" ht="12.75" hidden="1">
      <c r="A248" s="274"/>
      <c r="B248" s="309">
        <f t="shared" si="2"/>
        <v>92</v>
      </c>
      <c r="C248" s="1046" t="s">
        <v>979</v>
      </c>
      <c r="D248" s="1047"/>
      <c r="E248" s="1047"/>
      <c r="F248" s="1047"/>
      <c r="G248" s="1047"/>
      <c r="H248" s="1047"/>
      <c r="I248" s="1047"/>
    </row>
    <row r="249" spans="1:9" s="193" customFormat="1" ht="12.75" hidden="1">
      <c r="A249" s="274"/>
      <c r="B249" s="309">
        <f t="shared" si="2"/>
        <v>93</v>
      </c>
      <c r="C249" s="1046" t="s">
        <v>980</v>
      </c>
      <c r="D249" s="1047"/>
      <c r="E249" s="1047"/>
      <c r="F249" s="1047"/>
      <c r="G249" s="1047"/>
      <c r="H249" s="1047"/>
      <c r="I249" s="1047"/>
    </row>
    <row r="250" spans="1:9" s="193" customFormat="1" ht="15.75" hidden="1" customHeight="1">
      <c r="A250" s="274"/>
      <c r="B250" s="309">
        <f t="shared" si="2"/>
        <v>94</v>
      </c>
      <c r="C250" s="1046" t="s">
        <v>981</v>
      </c>
      <c r="D250" s="1047"/>
      <c r="E250" s="1047"/>
      <c r="F250" s="1047"/>
      <c r="G250" s="1047"/>
      <c r="H250" s="1047"/>
      <c r="I250" s="1047"/>
    </row>
    <row r="251" spans="1:9" s="193" customFormat="1" ht="15.75" hidden="1" customHeight="1">
      <c r="A251" s="274"/>
      <c r="B251" s="519" t="s">
        <v>982</v>
      </c>
      <c r="C251" s="1046" t="s">
        <v>983</v>
      </c>
      <c r="D251" s="1047"/>
      <c r="E251" s="1047"/>
      <c r="F251" s="1047"/>
      <c r="G251" s="1047"/>
      <c r="H251" s="1047"/>
      <c r="I251" s="1047"/>
    </row>
    <row r="252" spans="1:9" s="193" customFormat="1" ht="15.75" hidden="1" customHeight="1" thickBot="1">
      <c r="A252" s="274"/>
      <c r="B252" s="520" t="s">
        <v>984</v>
      </c>
      <c r="C252" s="1048" t="s">
        <v>985</v>
      </c>
      <c r="D252" s="1049"/>
      <c r="E252" s="1049"/>
      <c r="F252" s="1049"/>
      <c r="G252" s="1049"/>
      <c r="H252" s="1049"/>
      <c r="I252" s="1049"/>
    </row>
    <row r="253" spans="1:9" s="193" customFormat="1" ht="15" thickBot="1">
      <c r="B253" s="203"/>
      <c r="C253" s="518"/>
      <c r="D253" s="505"/>
      <c r="E253" s="505"/>
      <c r="F253" s="505"/>
      <c r="G253" s="505"/>
      <c r="H253" s="505"/>
      <c r="I253" s="505"/>
    </row>
    <row r="254" spans="1:9" ht="15" thickBot="1">
      <c r="B254" s="1058" t="s">
        <v>986</v>
      </c>
      <c r="C254" s="1059"/>
      <c r="D254" s="1058" t="s">
        <v>987</v>
      </c>
      <c r="E254" s="1060"/>
      <c r="F254" s="1060"/>
      <c r="G254" s="1060"/>
      <c r="H254" s="1060"/>
      <c r="I254" s="1060"/>
    </row>
    <row r="255" spans="1:9" ht="27" customHeight="1" thickBot="1">
      <c r="B255" s="1055" t="s">
        <v>988</v>
      </c>
      <c r="C255" s="1040"/>
      <c r="D255" s="1056" t="s">
        <v>989</v>
      </c>
      <c r="E255" s="1057"/>
      <c r="F255" s="1057"/>
      <c r="G255" s="1057"/>
      <c r="H255" s="1057"/>
      <c r="I255" s="1057"/>
    </row>
    <row r="256" spans="1:9" ht="42.75" customHeight="1" thickBot="1">
      <c r="B256" s="1055" t="s">
        <v>990</v>
      </c>
      <c r="C256" s="1040"/>
      <c r="D256" s="1056" t="s">
        <v>991</v>
      </c>
      <c r="E256" s="1057"/>
      <c r="F256" s="1057"/>
      <c r="G256" s="1057"/>
      <c r="H256" s="1057"/>
      <c r="I256" s="1057"/>
    </row>
    <row r="257" spans="2:9" ht="84" customHeight="1" thickBot="1">
      <c r="B257" s="1055" t="s">
        <v>992</v>
      </c>
      <c r="C257" s="1040"/>
      <c r="D257" s="1056" t="s">
        <v>993</v>
      </c>
      <c r="E257" s="1057"/>
      <c r="F257" s="1057"/>
      <c r="G257" s="1057"/>
      <c r="H257" s="1057"/>
      <c r="I257" s="1057"/>
    </row>
    <row r="258" spans="2:9" ht="72.75" customHeight="1" thickBot="1">
      <c r="B258" s="1055" t="s">
        <v>994</v>
      </c>
      <c r="C258" s="1040"/>
      <c r="D258" s="1056" t="s">
        <v>995</v>
      </c>
      <c r="E258" s="1057"/>
      <c r="F258" s="1057"/>
      <c r="G258" s="1057"/>
      <c r="H258" s="1057"/>
      <c r="I258" s="1057"/>
    </row>
    <row r="259" spans="2:9" ht="28.5" customHeight="1" thickBot="1">
      <c r="B259" s="1055" t="s">
        <v>996</v>
      </c>
      <c r="C259" s="1040"/>
      <c r="D259" s="1056" t="s">
        <v>997</v>
      </c>
      <c r="E259" s="1057"/>
      <c r="F259" s="1057"/>
      <c r="G259" s="1057"/>
      <c r="H259" s="1057"/>
      <c r="I259" s="1057"/>
    </row>
    <row r="260" spans="2:9" ht="15" thickBot="1">
      <c r="B260" s="193"/>
      <c r="C260" s="193"/>
      <c r="D260" s="193"/>
      <c r="E260" s="193"/>
      <c r="F260" s="193"/>
      <c r="G260" s="193"/>
      <c r="H260" s="193"/>
      <c r="I260" s="193"/>
    </row>
    <row r="261" spans="2:9" ht="16.5" thickBot="1">
      <c r="B261" s="978" t="s">
        <v>998</v>
      </c>
      <c r="C261" s="1041"/>
      <c r="D261" s="1041"/>
      <c r="E261" s="1041"/>
      <c r="F261" s="1041"/>
      <c r="G261" s="1041"/>
      <c r="H261" s="1041"/>
      <c r="I261" s="1041"/>
    </row>
    <row r="262" spans="2:9" ht="15" thickBot="1">
      <c r="B262" s="193"/>
      <c r="C262" s="193"/>
      <c r="D262" s="193"/>
      <c r="E262" s="193"/>
      <c r="F262" s="193"/>
      <c r="G262" s="193"/>
      <c r="H262" s="193"/>
      <c r="I262" s="193"/>
    </row>
    <row r="263" spans="2:9" ht="15" customHeight="1" thickBot="1">
      <c r="B263" s="1067" t="s">
        <v>999</v>
      </c>
      <c r="C263" s="1068"/>
      <c r="D263" s="521"/>
      <c r="E263" s="1067" t="s">
        <v>1000</v>
      </c>
      <c r="F263" s="1069"/>
      <c r="G263" s="1069"/>
      <c r="H263" s="1069"/>
      <c r="I263" s="1069"/>
    </row>
    <row r="264" spans="2:9" ht="15">
      <c r="B264" s="1061" t="s">
        <v>1001</v>
      </c>
      <c r="C264" s="1062"/>
      <c r="D264" s="522"/>
      <c r="E264" s="1063" t="s">
        <v>1002</v>
      </c>
      <c r="F264" s="1064"/>
      <c r="G264" s="1064"/>
      <c r="H264" s="1064"/>
      <c r="I264" s="1064"/>
    </row>
    <row r="265" spans="2:9" ht="15">
      <c r="B265" s="1061" t="s">
        <v>1003</v>
      </c>
      <c r="C265" s="1062"/>
      <c r="D265" s="522"/>
      <c r="E265" s="1065" t="s">
        <v>1004</v>
      </c>
      <c r="F265" s="1066"/>
      <c r="G265" s="1066"/>
      <c r="H265" s="1066"/>
      <c r="I265" s="1066"/>
    </row>
    <row r="266" spans="2:9" ht="15">
      <c r="B266" s="1061" t="s">
        <v>1005</v>
      </c>
      <c r="C266" s="1062"/>
      <c r="D266" s="522"/>
      <c r="E266" s="1065" t="s">
        <v>1006</v>
      </c>
      <c r="F266" s="1066"/>
      <c r="G266" s="1066"/>
      <c r="H266" s="1066"/>
      <c r="I266" s="1066"/>
    </row>
    <row r="267" spans="2:9" ht="15">
      <c r="B267" s="1061" t="s">
        <v>1007</v>
      </c>
      <c r="C267" s="1062"/>
      <c r="D267" s="522"/>
      <c r="E267" s="1065" t="s">
        <v>1008</v>
      </c>
      <c r="F267" s="1066"/>
      <c r="G267" s="1066"/>
      <c r="H267" s="1066"/>
      <c r="I267" s="1066"/>
    </row>
    <row r="268" spans="2:9" ht="15" customHeight="1">
      <c r="B268" s="1061" t="s">
        <v>1009</v>
      </c>
      <c r="C268" s="1062"/>
      <c r="D268" s="522"/>
      <c r="E268" s="1065" t="s">
        <v>1010</v>
      </c>
      <c r="F268" s="1066"/>
      <c r="G268" s="1066"/>
      <c r="H268" s="1066"/>
      <c r="I268" s="1066"/>
    </row>
    <row r="269" spans="2:9" ht="15" customHeight="1">
      <c r="B269" s="1061" t="s">
        <v>1011</v>
      </c>
      <c r="C269" s="1062"/>
      <c r="D269" s="522"/>
      <c r="E269" s="1065" t="s">
        <v>1012</v>
      </c>
      <c r="F269" s="1066"/>
      <c r="G269" s="1066"/>
      <c r="H269" s="1066"/>
      <c r="I269" s="1066"/>
    </row>
    <row r="270" spans="2:9" ht="15" customHeight="1">
      <c r="B270" s="1061" t="s">
        <v>1013</v>
      </c>
      <c r="C270" s="1062"/>
      <c r="D270" s="522"/>
      <c r="E270" s="1065" t="s">
        <v>1014</v>
      </c>
      <c r="F270" s="1066"/>
      <c r="G270" s="1066"/>
      <c r="H270" s="1066"/>
      <c r="I270" s="1066"/>
    </row>
    <row r="271" spans="2:9" ht="15.75" thickBot="1">
      <c r="B271" s="1070" t="s">
        <v>1015</v>
      </c>
      <c r="C271" s="1071"/>
      <c r="D271" s="523"/>
      <c r="E271" s="1072" t="s">
        <v>1016</v>
      </c>
      <c r="F271" s="1073"/>
      <c r="G271" s="1073"/>
      <c r="H271" s="1073"/>
      <c r="I271" s="1073"/>
    </row>
    <row r="272" spans="2:9"/>
    <row r="273" hidden="1"/>
    <row r="274" hidden="1"/>
    <row r="275" hidden="1"/>
    <row r="276" hidden="1"/>
    <row r="277" hidden="1"/>
    <row r="278" hidden="1"/>
    <row r="279" hidden="1"/>
    <row r="280" hidden="1"/>
    <row r="281" hidden="1"/>
  </sheetData>
  <mergeCells count="137">
    <mergeCell ref="B270:C270"/>
    <mergeCell ref="E270:I270"/>
    <mergeCell ref="B271:C271"/>
    <mergeCell ref="E271:I271"/>
    <mergeCell ref="B267:C267"/>
    <mergeCell ref="E267:I267"/>
    <mergeCell ref="B268:C268"/>
    <mergeCell ref="E268:I268"/>
    <mergeCell ref="B269:C269"/>
    <mergeCell ref="E269:I269"/>
    <mergeCell ref="B264:C264"/>
    <mergeCell ref="E264:I264"/>
    <mergeCell ref="B265:C265"/>
    <mergeCell ref="E265:I265"/>
    <mergeCell ref="B266:C266"/>
    <mergeCell ref="E266:I266"/>
    <mergeCell ref="B258:C258"/>
    <mergeCell ref="D258:I258"/>
    <mergeCell ref="B259:C259"/>
    <mergeCell ref="D259:I259"/>
    <mergeCell ref="B261:I261"/>
    <mergeCell ref="B263:C263"/>
    <mergeCell ref="E263:I263"/>
    <mergeCell ref="B255:C255"/>
    <mergeCell ref="D255:I255"/>
    <mergeCell ref="B256:C256"/>
    <mergeCell ref="D256:I256"/>
    <mergeCell ref="B257:C257"/>
    <mergeCell ref="D257:I257"/>
    <mergeCell ref="C249:I249"/>
    <mergeCell ref="C250:I250"/>
    <mergeCell ref="C251:I251"/>
    <mergeCell ref="C252:I252"/>
    <mergeCell ref="B254:C254"/>
    <mergeCell ref="D254:I254"/>
    <mergeCell ref="C243:I243"/>
    <mergeCell ref="C244:I244"/>
    <mergeCell ref="C245:I245"/>
    <mergeCell ref="C246:I246"/>
    <mergeCell ref="C247:I247"/>
    <mergeCell ref="C248:I248"/>
    <mergeCell ref="C237:I237"/>
    <mergeCell ref="C238:I238"/>
    <mergeCell ref="C239:I239"/>
    <mergeCell ref="C240:I240"/>
    <mergeCell ref="C241:I241"/>
    <mergeCell ref="C242:I242"/>
    <mergeCell ref="C231:I231"/>
    <mergeCell ref="C232:I232"/>
    <mergeCell ref="C233:I233"/>
    <mergeCell ref="C234:I234"/>
    <mergeCell ref="C235:I235"/>
    <mergeCell ref="C236:I236"/>
    <mergeCell ref="C225:I225"/>
    <mergeCell ref="C226:I226"/>
    <mergeCell ref="C227:I227"/>
    <mergeCell ref="C228:I228"/>
    <mergeCell ref="C229:I229"/>
    <mergeCell ref="C230:I230"/>
    <mergeCell ref="C219:I219"/>
    <mergeCell ref="C220:I220"/>
    <mergeCell ref="C221:I221"/>
    <mergeCell ref="C222:I222"/>
    <mergeCell ref="C223:I223"/>
    <mergeCell ref="C224:I224"/>
    <mergeCell ref="C202:I202"/>
    <mergeCell ref="B206:I206"/>
    <mergeCell ref="B209:I209"/>
    <mergeCell ref="C215:I215"/>
    <mergeCell ref="C217:I217"/>
    <mergeCell ref="C218:I218"/>
    <mergeCell ref="C195:I195"/>
    <mergeCell ref="C196:I196"/>
    <mergeCell ref="C197:I197"/>
    <mergeCell ref="C198:I198"/>
    <mergeCell ref="C199:I199"/>
    <mergeCell ref="C200:I200"/>
    <mergeCell ref="C189:I189"/>
    <mergeCell ref="C190:I190"/>
    <mergeCell ref="C191:I191"/>
    <mergeCell ref="C192:I192"/>
    <mergeCell ref="C193:I193"/>
    <mergeCell ref="C194:I194"/>
    <mergeCell ref="C183:I183"/>
    <mergeCell ref="C184:I184"/>
    <mergeCell ref="C185:I185"/>
    <mergeCell ref="C186:I186"/>
    <mergeCell ref="C187:I187"/>
    <mergeCell ref="C188:I188"/>
    <mergeCell ref="C177:I177"/>
    <mergeCell ref="C178:I178"/>
    <mergeCell ref="C179:I179"/>
    <mergeCell ref="C180:I180"/>
    <mergeCell ref="C181:I181"/>
    <mergeCell ref="C182:I182"/>
    <mergeCell ref="C171:I171"/>
    <mergeCell ref="C172:I172"/>
    <mergeCell ref="C173:I173"/>
    <mergeCell ref="C174:I174"/>
    <mergeCell ref="C175:I175"/>
    <mergeCell ref="C176:I176"/>
    <mergeCell ref="C163:I163"/>
    <mergeCell ref="C164:I164"/>
    <mergeCell ref="C165:I165"/>
    <mergeCell ref="C167:I167"/>
    <mergeCell ref="C169:I169"/>
    <mergeCell ref="C170:I170"/>
    <mergeCell ref="C157:I157"/>
    <mergeCell ref="C158:I158"/>
    <mergeCell ref="C159:I159"/>
    <mergeCell ref="C160:I160"/>
    <mergeCell ref="C161:I161"/>
    <mergeCell ref="C162:I162"/>
    <mergeCell ref="C151:I151"/>
    <mergeCell ref="C152:I152"/>
    <mergeCell ref="C153:I153"/>
    <mergeCell ref="C154:I154"/>
    <mergeCell ref="C155:I155"/>
    <mergeCell ref="C156:I156"/>
    <mergeCell ref="C148:I148"/>
    <mergeCell ref="C149:I149"/>
    <mergeCell ref="C150:I150"/>
    <mergeCell ref="C139:I139"/>
    <mergeCell ref="C140:I140"/>
    <mergeCell ref="C141:I141"/>
    <mergeCell ref="C142:I142"/>
    <mergeCell ref="C143:I143"/>
    <mergeCell ref="C144:I144"/>
    <mergeCell ref="B125:C125"/>
    <mergeCell ref="B132:I132"/>
    <mergeCell ref="B134:I134"/>
    <mergeCell ref="C136:I136"/>
    <mergeCell ref="C137:I137"/>
    <mergeCell ref="C138:I138"/>
    <mergeCell ref="C145:I145"/>
    <mergeCell ref="C146:I146"/>
    <mergeCell ref="C147:I147"/>
  </mergeCells>
  <printOptions horizontalCentered="1"/>
  <pageMargins left="0.39370078740157483" right="0.39370078740157483" top="0.78740157480314965" bottom="0.78740157480314965" header="0.31496062992125984" footer="0.31496062992125984"/>
  <pageSetup paperSize="9" scale="39"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4CCE86-7F44-4C8B-A6F8-38EFADD9D86A}">
  <sheetPr>
    <pageSetUpPr fitToPage="1"/>
  </sheetPr>
  <dimension ref="A1:O88"/>
  <sheetViews>
    <sheetView showGridLines="0" topLeftCell="A43" workbookViewId="0">
      <selection activeCell="H1" sqref="H1"/>
    </sheetView>
  </sheetViews>
  <sheetFormatPr defaultColWidth="0" defaultRowHeight="14.25" zeroHeight="1"/>
  <cols>
    <col min="1" max="1" width="0.625" style="193" customWidth="1"/>
    <col min="2" max="2" width="4.625" style="193" customWidth="1"/>
    <col min="3" max="3" width="53.125" style="193" customWidth="1"/>
    <col min="4" max="4" width="11.5" style="193" bestFit="1" customWidth="1"/>
    <col min="5" max="6" width="5.625" style="193" customWidth="1"/>
    <col min="7" max="7" width="15.625" style="193" customWidth="1"/>
    <col min="8" max="8" width="26.125" style="193" bestFit="1" customWidth="1"/>
    <col min="9" max="9" width="2.625" style="3" customWidth="1"/>
    <col min="10" max="11" width="0" style="193" hidden="1" customWidth="1"/>
    <col min="12" max="12" width="1.625" style="193" hidden="1" customWidth="1"/>
    <col min="13" max="13" width="19.625" style="193" hidden="1" customWidth="1"/>
    <col min="14" max="14" width="1.625" style="193" hidden="1" customWidth="1"/>
    <col min="15" max="15" width="8.625" style="193" hidden="1" customWidth="1"/>
    <col min="16" max="16384" width="8" style="193" hidden="1"/>
  </cols>
  <sheetData>
    <row r="1" spans="1:9" ht="20.25">
      <c r="B1" s="1" t="s">
        <v>1017</v>
      </c>
      <c r="C1" s="1"/>
      <c r="D1" s="1"/>
      <c r="E1" s="1"/>
      <c r="F1" s="1"/>
      <c r="G1" s="1"/>
      <c r="H1" s="2" t="s">
        <v>1970</v>
      </c>
      <c r="I1" s="1"/>
    </row>
    <row r="2" spans="1:9" ht="15" thickBot="1">
      <c r="B2" s="4" t="str">
        <f>'4P'!B2</f>
        <v>For the 12 months ended 31 March 2020</v>
      </c>
      <c r="C2" s="430"/>
      <c r="D2" s="430"/>
    </row>
    <row r="3" spans="1:9" s="3" customFormat="1" ht="15" thickBot="1">
      <c r="A3" s="193"/>
      <c r="B3" s="197" t="s">
        <v>1</v>
      </c>
      <c r="C3" s="524"/>
      <c r="D3" s="199" t="s">
        <v>2</v>
      </c>
      <c r="E3" s="199" t="s">
        <v>3</v>
      </c>
      <c r="F3" s="199" t="s">
        <v>4</v>
      </c>
      <c r="G3" s="431" t="s">
        <v>539</v>
      </c>
      <c r="H3" s="329" t="s">
        <v>8</v>
      </c>
    </row>
    <row r="4" spans="1:9" s="3" customFormat="1" ht="15" thickBot="1">
      <c r="A4" s="193"/>
      <c r="B4" s="193"/>
      <c r="C4" s="193"/>
      <c r="D4" s="193"/>
      <c r="E4" s="193"/>
      <c r="F4" s="193"/>
      <c r="G4" s="193"/>
      <c r="H4" s="193"/>
    </row>
    <row r="5" spans="1:9" s="3" customFormat="1" ht="15" thickBot="1">
      <c r="A5" s="193"/>
      <c r="B5" s="209" t="s">
        <v>15</v>
      </c>
      <c r="C5" s="288" t="s">
        <v>1018</v>
      </c>
      <c r="D5" s="193"/>
      <c r="E5" s="193"/>
      <c r="F5" s="193"/>
      <c r="G5" s="193"/>
      <c r="H5" s="193"/>
    </row>
    <row r="6" spans="1:9" s="3" customFormat="1" ht="20.25" customHeight="1">
      <c r="A6" s="193"/>
      <c r="B6" s="211" t="s">
        <v>1019</v>
      </c>
      <c r="C6" s="446" t="s">
        <v>1020</v>
      </c>
      <c r="D6" s="456" t="s">
        <v>1021</v>
      </c>
      <c r="E6" s="457" t="s">
        <v>464</v>
      </c>
      <c r="F6" s="215">
        <v>3</v>
      </c>
      <c r="G6" s="525">
        <v>1255.1994000000002</v>
      </c>
      <c r="H6" s="222"/>
    </row>
    <row r="7" spans="1:9" s="3" customFormat="1" ht="20.25" customHeight="1">
      <c r="A7" s="193"/>
      <c r="B7" s="393" t="s">
        <v>1022</v>
      </c>
      <c r="C7" s="450" t="s">
        <v>1023</v>
      </c>
      <c r="D7" s="459" t="s">
        <v>1024</v>
      </c>
      <c r="E7" s="460" t="s">
        <v>464</v>
      </c>
      <c r="F7" s="228">
        <v>3</v>
      </c>
      <c r="G7" s="526">
        <v>333.66059999999999</v>
      </c>
      <c r="H7" s="241"/>
    </row>
    <row r="8" spans="1:9" s="3" customFormat="1" ht="20.25" customHeight="1">
      <c r="A8" s="193"/>
      <c r="B8" s="393" t="s">
        <v>1025</v>
      </c>
      <c r="C8" s="450" t="s">
        <v>1026</v>
      </c>
      <c r="D8" s="459" t="s">
        <v>1027</v>
      </c>
      <c r="E8" s="460" t="s">
        <v>464</v>
      </c>
      <c r="F8" s="228">
        <v>3</v>
      </c>
      <c r="G8" s="526">
        <v>118.779</v>
      </c>
      <c r="H8" s="241" t="s">
        <v>1906</v>
      </c>
    </row>
    <row r="9" spans="1:9" s="3" customFormat="1" ht="20.25" customHeight="1">
      <c r="A9" s="193"/>
      <c r="B9" s="393" t="s">
        <v>1028</v>
      </c>
      <c r="C9" s="450" t="s">
        <v>1029</v>
      </c>
      <c r="D9" s="459" t="s">
        <v>1030</v>
      </c>
      <c r="E9" s="460" t="s">
        <v>464</v>
      </c>
      <c r="F9" s="228">
        <v>3</v>
      </c>
      <c r="G9" s="526">
        <v>1956.0205000000001</v>
      </c>
      <c r="H9" s="241"/>
    </row>
    <row r="10" spans="1:9" s="3" customFormat="1" ht="20.25" customHeight="1">
      <c r="A10" s="193"/>
      <c r="B10" s="393" t="s">
        <v>1031</v>
      </c>
      <c r="C10" s="450" t="s">
        <v>1032</v>
      </c>
      <c r="D10" s="459" t="s">
        <v>1033</v>
      </c>
      <c r="E10" s="460" t="s">
        <v>464</v>
      </c>
      <c r="F10" s="228">
        <v>3</v>
      </c>
      <c r="G10" s="526">
        <v>27.091999999999999</v>
      </c>
      <c r="H10" s="241" t="s">
        <v>1907</v>
      </c>
    </row>
    <row r="11" spans="1:9" s="3" customFormat="1" ht="20.25" customHeight="1">
      <c r="A11" s="193"/>
      <c r="B11" s="393" t="s">
        <v>1034</v>
      </c>
      <c r="C11" s="450" t="s">
        <v>1035</v>
      </c>
      <c r="D11" s="459" t="s">
        <v>1036</v>
      </c>
      <c r="E11" s="460" t="s">
        <v>1037</v>
      </c>
      <c r="F11" s="228">
        <v>3</v>
      </c>
      <c r="G11" s="526">
        <v>216.535</v>
      </c>
      <c r="H11" s="241" t="s">
        <v>1908</v>
      </c>
    </row>
    <row r="12" spans="1:9" s="3" customFormat="1" ht="20.25" customHeight="1">
      <c r="A12" s="193"/>
      <c r="B12" s="393" t="s">
        <v>1038</v>
      </c>
      <c r="C12" s="450" t="s">
        <v>1039</v>
      </c>
      <c r="D12" s="459" t="s">
        <v>1040</v>
      </c>
      <c r="E12" s="460" t="s">
        <v>1037</v>
      </c>
      <c r="F12" s="228">
        <v>3</v>
      </c>
      <c r="G12" s="526">
        <v>3702.95</v>
      </c>
      <c r="H12" s="241"/>
    </row>
    <row r="13" spans="1:9" s="3" customFormat="1" ht="20.25" customHeight="1">
      <c r="A13" s="193"/>
      <c r="B13" s="393" t="s">
        <v>1041</v>
      </c>
      <c r="C13" s="450" t="s">
        <v>1042</v>
      </c>
      <c r="D13" s="459" t="s">
        <v>1043</v>
      </c>
      <c r="E13" s="460" t="s">
        <v>464</v>
      </c>
      <c r="F13" s="228">
        <v>3</v>
      </c>
      <c r="G13" s="526">
        <v>3919.4849999999997</v>
      </c>
      <c r="H13" s="241"/>
    </row>
    <row r="14" spans="1:9" s="3" customFormat="1" ht="20.25" customHeight="1">
      <c r="A14" s="193"/>
      <c r="B14" s="393" t="s">
        <v>1044</v>
      </c>
      <c r="C14" s="450" t="s">
        <v>1045</v>
      </c>
      <c r="D14" s="459" t="s">
        <v>1046</v>
      </c>
      <c r="E14" s="460" t="s">
        <v>464</v>
      </c>
      <c r="F14" s="228">
        <v>3</v>
      </c>
      <c r="G14" s="526">
        <v>52.975999999999999</v>
      </c>
      <c r="H14" s="241" t="s">
        <v>1909</v>
      </c>
    </row>
    <row r="15" spans="1:9" s="3" customFormat="1" ht="20.25" customHeight="1">
      <c r="A15" s="193"/>
      <c r="B15" s="393" t="s">
        <v>1047</v>
      </c>
      <c r="C15" s="450" t="s">
        <v>1048</v>
      </c>
      <c r="D15" s="459" t="s">
        <v>1049</v>
      </c>
      <c r="E15" s="460" t="s">
        <v>1037</v>
      </c>
      <c r="F15" s="228">
        <v>3</v>
      </c>
      <c r="G15" s="526">
        <v>8.9380000000000006</v>
      </c>
      <c r="H15" s="241" t="s">
        <v>1910</v>
      </c>
    </row>
    <row r="16" spans="1:9" s="3" customFormat="1" ht="20.25" customHeight="1">
      <c r="A16" s="193"/>
      <c r="B16" s="393" t="s">
        <v>1050</v>
      </c>
      <c r="C16" s="450" t="s">
        <v>1051</v>
      </c>
      <c r="D16" s="459" t="s">
        <v>1052</v>
      </c>
      <c r="E16" s="460" t="s">
        <v>464</v>
      </c>
      <c r="F16" s="228">
        <v>3</v>
      </c>
      <c r="G16" s="526">
        <v>18.681000000000001</v>
      </c>
      <c r="H16" s="241" t="s">
        <v>1911</v>
      </c>
    </row>
    <row r="17" spans="1:8" s="3" customFormat="1" ht="20.25" customHeight="1">
      <c r="A17" s="193"/>
      <c r="B17" s="393" t="s">
        <v>1053</v>
      </c>
      <c r="C17" s="450" t="s">
        <v>1054</v>
      </c>
      <c r="D17" s="459" t="s">
        <v>1055</v>
      </c>
      <c r="E17" s="460" t="s">
        <v>464</v>
      </c>
      <c r="F17" s="228">
        <v>3</v>
      </c>
      <c r="G17" s="526">
        <v>31.11</v>
      </c>
      <c r="H17" s="241" t="s">
        <v>1912</v>
      </c>
    </row>
    <row r="18" spans="1:8" s="3" customFormat="1" ht="20.25" customHeight="1">
      <c r="A18" s="193"/>
      <c r="B18" s="393" t="s">
        <v>1056</v>
      </c>
      <c r="C18" s="450" t="s">
        <v>1057</v>
      </c>
      <c r="D18" s="459" t="s">
        <v>1058</v>
      </c>
      <c r="E18" s="460" t="s">
        <v>464</v>
      </c>
      <c r="F18" s="228">
        <v>3</v>
      </c>
      <c r="G18" s="526">
        <v>2.0249999999999999</v>
      </c>
      <c r="H18" s="241" t="s">
        <v>1913</v>
      </c>
    </row>
    <row r="19" spans="1:8" s="3" customFormat="1" ht="20.25" customHeight="1">
      <c r="A19" s="193"/>
      <c r="B19" s="393" t="s">
        <v>1059</v>
      </c>
      <c r="C19" s="450" t="s">
        <v>1060</v>
      </c>
      <c r="D19" s="459" t="s">
        <v>1061</v>
      </c>
      <c r="E19" s="460" t="s">
        <v>464</v>
      </c>
      <c r="F19" s="228">
        <v>3</v>
      </c>
      <c r="G19" s="526">
        <v>34.345999999999997</v>
      </c>
      <c r="H19" s="241" t="s">
        <v>1914</v>
      </c>
    </row>
    <row r="20" spans="1:8" s="3" customFormat="1" ht="20.25" customHeight="1">
      <c r="A20" s="193"/>
      <c r="B20" s="393" t="s">
        <v>1062</v>
      </c>
      <c r="C20" s="450" t="s">
        <v>1063</v>
      </c>
      <c r="D20" s="459" t="s">
        <v>1064</v>
      </c>
      <c r="E20" s="460" t="s">
        <v>464</v>
      </c>
      <c r="F20" s="228">
        <v>3</v>
      </c>
      <c r="G20" s="526">
        <v>10112.334000000001</v>
      </c>
      <c r="H20" s="241"/>
    </row>
    <row r="21" spans="1:8" s="3" customFormat="1" ht="20.25" customHeight="1">
      <c r="A21" s="193"/>
      <c r="B21" s="393" t="s">
        <v>1065</v>
      </c>
      <c r="C21" s="450" t="s">
        <v>1066</v>
      </c>
      <c r="D21" s="459" t="s">
        <v>1067</v>
      </c>
      <c r="E21" s="460" t="s">
        <v>464</v>
      </c>
      <c r="F21" s="228">
        <v>3</v>
      </c>
      <c r="G21" s="526">
        <v>202.00899999999999</v>
      </c>
      <c r="H21" s="241" t="s">
        <v>1915</v>
      </c>
    </row>
    <row r="22" spans="1:8" s="3" customFormat="1" ht="20.25" customHeight="1">
      <c r="A22" s="193"/>
      <c r="B22" s="393" t="s">
        <v>1068</v>
      </c>
      <c r="C22" s="450" t="s">
        <v>1069</v>
      </c>
      <c r="D22" s="459" t="s">
        <v>1070</v>
      </c>
      <c r="E22" s="460" t="s">
        <v>464</v>
      </c>
      <c r="F22" s="228">
        <v>3</v>
      </c>
      <c r="G22" s="526">
        <v>1711.875</v>
      </c>
      <c r="H22" s="241" t="s">
        <v>1916</v>
      </c>
    </row>
    <row r="23" spans="1:8" s="3" customFormat="1" ht="20.25" customHeight="1" thickBot="1">
      <c r="A23" s="193"/>
      <c r="B23" s="402" t="s">
        <v>1071</v>
      </c>
      <c r="C23" s="453" t="s">
        <v>1072</v>
      </c>
      <c r="D23" s="464" t="s">
        <v>1073</v>
      </c>
      <c r="E23" s="465" t="s">
        <v>1074</v>
      </c>
      <c r="F23" s="249">
        <v>0</v>
      </c>
      <c r="G23" s="492">
        <v>8008</v>
      </c>
      <c r="H23" s="250"/>
    </row>
    <row r="24" spans="1:8" s="3" customFormat="1" ht="15" thickBot="1">
      <c r="A24" s="193"/>
      <c r="B24" s="203"/>
      <c r="C24" s="204"/>
      <c r="D24" s="527"/>
      <c r="E24" s="205"/>
      <c r="F24" s="206"/>
      <c r="G24" s="528"/>
      <c r="H24" s="469"/>
    </row>
    <row r="25" spans="1:8" s="3" customFormat="1" ht="15" thickBot="1">
      <c r="A25" s="193"/>
      <c r="B25" s="209" t="s">
        <v>41</v>
      </c>
      <c r="C25" s="288" t="s">
        <v>1075</v>
      </c>
      <c r="D25" s="527"/>
      <c r="E25" s="205"/>
      <c r="F25" s="206"/>
      <c r="G25" s="528"/>
      <c r="H25" s="469"/>
    </row>
    <row r="26" spans="1:8" s="3" customFormat="1" ht="20.25" customHeight="1">
      <c r="A26" s="193"/>
      <c r="B26" s="211" t="s">
        <v>1076</v>
      </c>
      <c r="C26" s="446" t="s">
        <v>1077</v>
      </c>
      <c r="D26" s="456" t="s">
        <v>1078</v>
      </c>
      <c r="E26" s="457" t="s">
        <v>568</v>
      </c>
      <c r="F26" s="215">
        <v>0</v>
      </c>
      <c r="G26" s="475">
        <v>12887</v>
      </c>
      <c r="H26" s="222" t="s">
        <v>1917</v>
      </c>
    </row>
    <row r="27" spans="1:8" s="3" customFormat="1" ht="26.25" customHeight="1">
      <c r="A27" s="193"/>
      <c r="B27" s="393" t="s">
        <v>1079</v>
      </c>
      <c r="C27" s="450" t="s">
        <v>1080</v>
      </c>
      <c r="D27" s="459" t="s">
        <v>1081</v>
      </c>
      <c r="E27" s="460" t="s">
        <v>630</v>
      </c>
      <c r="F27" s="228">
        <v>2</v>
      </c>
      <c r="G27" s="463">
        <v>0</v>
      </c>
      <c r="H27" s="241" t="s">
        <v>1918</v>
      </c>
    </row>
    <row r="28" spans="1:8" s="3" customFormat="1" ht="26.25" customHeight="1">
      <c r="A28" s="193"/>
      <c r="B28" s="393" t="s">
        <v>1082</v>
      </c>
      <c r="C28" s="450" t="s">
        <v>1083</v>
      </c>
      <c r="D28" s="459" t="s">
        <v>1084</v>
      </c>
      <c r="E28" s="460" t="s">
        <v>630</v>
      </c>
      <c r="F28" s="228">
        <v>2</v>
      </c>
      <c r="G28" s="463">
        <v>0</v>
      </c>
      <c r="H28" s="241" t="s">
        <v>1919</v>
      </c>
    </row>
    <row r="29" spans="1:8" s="3" customFormat="1" ht="26.25" customHeight="1">
      <c r="A29" s="193"/>
      <c r="B29" s="393" t="s">
        <v>1085</v>
      </c>
      <c r="C29" s="450" t="s">
        <v>1086</v>
      </c>
      <c r="D29" s="459" t="s">
        <v>1087</v>
      </c>
      <c r="E29" s="460" t="s">
        <v>630</v>
      </c>
      <c r="F29" s="228">
        <v>2</v>
      </c>
      <c r="G29" s="463">
        <v>46.02</v>
      </c>
      <c r="H29" s="241" t="s">
        <v>1920</v>
      </c>
    </row>
    <row r="30" spans="1:8" s="3" customFormat="1" ht="26.25" customHeight="1">
      <c r="A30" s="193"/>
      <c r="B30" s="393" t="s">
        <v>1088</v>
      </c>
      <c r="C30" s="450" t="s">
        <v>1089</v>
      </c>
      <c r="D30" s="459" t="s">
        <v>1090</v>
      </c>
      <c r="E30" s="460" t="s">
        <v>630</v>
      </c>
      <c r="F30" s="228">
        <v>2</v>
      </c>
      <c r="G30" s="463">
        <v>32.409999999999997</v>
      </c>
      <c r="H30" s="241" t="s">
        <v>1920</v>
      </c>
    </row>
    <row r="31" spans="1:8" s="3" customFormat="1" ht="20.25" customHeight="1">
      <c r="A31" s="193"/>
      <c r="B31" s="393" t="s">
        <v>1091</v>
      </c>
      <c r="C31" s="450" t="s">
        <v>1092</v>
      </c>
      <c r="D31" s="459" t="s">
        <v>1093</v>
      </c>
      <c r="E31" s="460" t="s">
        <v>1094</v>
      </c>
      <c r="F31" s="228">
        <v>0</v>
      </c>
      <c r="G31" s="462">
        <v>421240.21399717522</v>
      </c>
      <c r="H31" s="241" t="s">
        <v>1921</v>
      </c>
    </row>
    <row r="32" spans="1:8" s="3" customFormat="1" ht="20.25" customHeight="1">
      <c r="A32" s="193"/>
      <c r="B32" s="393" t="s">
        <v>1095</v>
      </c>
      <c r="C32" s="450" t="s">
        <v>1096</v>
      </c>
      <c r="D32" s="459" t="s">
        <v>1097</v>
      </c>
      <c r="E32" s="460" t="s">
        <v>1094</v>
      </c>
      <c r="F32" s="228">
        <v>0</v>
      </c>
      <c r="G32" s="462">
        <v>130923.51371096025</v>
      </c>
      <c r="H32" s="241" t="s">
        <v>1921</v>
      </c>
    </row>
    <row r="33" spans="1:9" s="3" customFormat="1" ht="20.25" customHeight="1">
      <c r="A33" s="193"/>
      <c r="B33" s="393" t="s">
        <v>1098</v>
      </c>
      <c r="C33" s="450" t="s">
        <v>1099</v>
      </c>
      <c r="D33" s="459" t="s">
        <v>1100</v>
      </c>
      <c r="E33" s="460" t="s">
        <v>1094</v>
      </c>
      <c r="F33" s="228">
        <v>0</v>
      </c>
      <c r="G33" s="529">
        <v>552163.7277081355</v>
      </c>
      <c r="H33" s="241"/>
    </row>
    <row r="34" spans="1:9" s="3" customFormat="1" ht="20.25" customHeight="1">
      <c r="A34" s="193"/>
      <c r="B34" s="393" t="s">
        <v>1101</v>
      </c>
      <c r="C34" s="450" t="s">
        <v>1102</v>
      </c>
      <c r="D34" s="459" t="s">
        <v>1103</v>
      </c>
      <c r="E34" s="460" t="s">
        <v>860</v>
      </c>
      <c r="F34" s="228">
        <v>2</v>
      </c>
      <c r="G34" s="530">
        <v>0.99970000000000003</v>
      </c>
      <c r="H34" s="241" t="s">
        <v>1922</v>
      </c>
    </row>
    <row r="35" spans="1:9" s="3" customFormat="1" ht="20.25" customHeight="1">
      <c r="A35" s="193"/>
      <c r="B35" s="393" t="s">
        <v>1104</v>
      </c>
      <c r="C35" s="439" t="s">
        <v>1105</v>
      </c>
      <c r="D35" s="531" t="s">
        <v>1106</v>
      </c>
      <c r="E35" s="532" t="s">
        <v>568</v>
      </c>
      <c r="F35" s="412">
        <v>1</v>
      </c>
      <c r="G35" s="533">
        <v>1.1000000000000001</v>
      </c>
      <c r="H35" s="534" t="s">
        <v>1923</v>
      </c>
    </row>
    <row r="36" spans="1:9" s="3" customFormat="1" ht="20.25" customHeight="1">
      <c r="A36" s="193"/>
      <c r="B36" s="393" t="s">
        <v>1104</v>
      </c>
      <c r="C36" s="439" t="s">
        <v>1107</v>
      </c>
      <c r="D36" s="531" t="s">
        <v>1108</v>
      </c>
      <c r="E36" s="532" t="s">
        <v>568</v>
      </c>
      <c r="F36" s="412">
        <v>1</v>
      </c>
      <c r="G36" s="533">
        <v>1044.8</v>
      </c>
      <c r="H36" s="534" t="s">
        <v>1924</v>
      </c>
    </row>
    <row r="37" spans="1:9" s="3" customFormat="1" ht="20.25" customHeight="1" thickBot="1">
      <c r="A37" s="193"/>
      <c r="B37" s="402" t="s">
        <v>1109</v>
      </c>
      <c r="C37" s="453" t="s">
        <v>1110</v>
      </c>
      <c r="D37" s="464" t="s">
        <v>1111</v>
      </c>
      <c r="E37" s="465" t="s">
        <v>630</v>
      </c>
      <c r="F37" s="249">
        <v>3</v>
      </c>
      <c r="G37" s="535">
        <v>11.167</v>
      </c>
      <c r="H37" s="250" t="s">
        <v>1925</v>
      </c>
    </row>
    <row r="38" spans="1:9" s="263" customFormat="1">
      <c r="A38" s="193"/>
      <c r="B38"/>
      <c r="C38"/>
      <c r="D38" s="204"/>
      <c r="E38" s="205"/>
      <c r="F38" s="206"/>
      <c r="G38" s="206"/>
      <c r="H38" s="469"/>
      <c r="I38" s="3"/>
    </row>
    <row r="39" spans="1:9" s="263" customFormat="1">
      <c r="A39" s="193"/>
      <c r="B39" s="903" t="s">
        <v>79</v>
      </c>
      <c r="C39" s="903"/>
      <c r="D39" s="204"/>
      <c r="E39" s="205"/>
      <c r="F39" s="206"/>
      <c r="G39" s="206"/>
      <c r="H39" s="469"/>
      <c r="I39" s="3"/>
    </row>
    <row r="40" spans="1:9" s="263" customFormat="1">
      <c r="A40" s="193"/>
      <c r="B40" s="69"/>
      <c r="C40" s="69"/>
      <c r="D40" s="204"/>
      <c r="E40" s="205"/>
      <c r="F40" s="206"/>
      <c r="G40" s="206"/>
      <c r="H40" s="469"/>
      <c r="I40" s="3"/>
    </row>
    <row r="41" spans="1:9" s="263" customFormat="1">
      <c r="A41" s="127"/>
      <c r="B41" s="130"/>
      <c r="C41" s="131" t="s">
        <v>80</v>
      </c>
      <c r="D41" s="131"/>
      <c r="E41" s="127"/>
      <c r="F41" s="127"/>
      <c r="G41" s="127"/>
      <c r="H41" s="127"/>
      <c r="I41" s="208"/>
    </row>
    <row r="42" spans="1:9" s="263" customFormat="1">
      <c r="A42" s="127"/>
      <c r="B42" s="128"/>
      <c r="C42" s="129"/>
      <c r="D42" s="129"/>
      <c r="E42" s="127"/>
      <c r="F42" s="127"/>
      <c r="G42" s="127"/>
      <c r="H42" s="127"/>
      <c r="I42" s="208"/>
    </row>
    <row r="43" spans="1:9" s="263" customFormat="1">
      <c r="A43" s="127"/>
      <c r="B43" s="132"/>
      <c r="C43" s="131" t="s">
        <v>82</v>
      </c>
      <c r="D43" s="131"/>
      <c r="E43" s="127"/>
      <c r="F43" s="127"/>
      <c r="G43" s="127"/>
      <c r="H43" s="127"/>
      <c r="I43" s="208"/>
    </row>
    <row r="44" spans="1:9" s="263" customFormat="1" ht="14.25" customHeight="1">
      <c r="C44" s="264"/>
      <c r="D44" s="264"/>
      <c r="I44" s="208"/>
    </row>
    <row r="45" spans="1:9" s="263" customFormat="1" ht="14.25" customHeight="1" thickBot="1">
      <c r="C45" s="264"/>
      <c r="D45" s="264"/>
      <c r="I45" s="208"/>
    </row>
    <row r="46" spans="1:9" s="263" customFormat="1" ht="14.25" customHeight="1" thickBot="1">
      <c r="B46" s="135" t="str">
        <f>'4P'!B132:I132</f>
        <v>Please refer to RAG 4.08 - Guideline for the table definitions in the annual performance report for the reporting year 2019-20</v>
      </c>
      <c r="C46" s="140"/>
      <c r="D46" s="140"/>
      <c r="E46" s="136"/>
      <c r="F46" s="136"/>
      <c r="G46" s="136"/>
      <c r="H46" s="136"/>
      <c r="I46" s="136"/>
    </row>
    <row r="47" spans="1:9" s="263" customFormat="1" ht="14.25" customHeight="1" thickBot="1">
      <c r="C47" s="264"/>
      <c r="D47" s="264"/>
      <c r="I47" s="208"/>
    </row>
    <row r="48" spans="1:9" s="263" customFormat="1" ht="14.25" hidden="1" customHeight="1" thickBot="1">
      <c r="A48" s="267"/>
      <c r="B48" s="139" t="str">
        <f ca="1" xml:space="preserve"> RIGHT(CELL("filename", $A$1), LEN(CELL("filename", $A$1)) - SEARCH("]", CELL("filename", $A$1)))&amp;" - Line definitions"</f>
        <v>4Q - Line definitions</v>
      </c>
      <c r="C48" s="140"/>
      <c r="D48" s="140"/>
      <c r="E48" s="136"/>
      <c r="F48" s="136"/>
      <c r="G48" s="136"/>
      <c r="H48" s="136"/>
      <c r="I48" s="136"/>
    </row>
    <row r="49" spans="1:9" s="263" customFormat="1" ht="15" hidden="1" thickBot="1">
      <c r="A49" s="267"/>
      <c r="B49" s="193"/>
      <c r="C49" s="268"/>
      <c r="D49" s="268"/>
      <c r="E49" s="193"/>
      <c r="F49" s="193"/>
      <c r="G49" s="193"/>
      <c r="I49" s="193"/>
    </row>
    <row r="50" spans="1:9" s="263" customFormat="1" ht="15" hidden="1" thickBot="1">
      <c r="A50" s="267"/>
      <c r="B50" s="209" t="s">
        <v>15</v>
      </c>
      <c r="C50" s="1076" t="s">
        <v>1018</v>
      </c>
      <c r="D50" s="1043"/>
      <c r="E50" s="1043"/>
      <c r="F50" s="1043"/>
      <c r="G50" s="1043"/>
      <c r="H50" s="1043"/>
      <c r="I50" s="1043"/>
    </row>
    <row r="51" spans="1:9" s="263" customFormat="1" ht="25.5" hidden="1" customHeight="1" thickBot="1">
      <c r="A51" s="269"/>
      <c r="B51" s="536" t="s">
        <v>83</v>
      </c>
      <c r="C51" s="1077" t="s">
        <v>84</v>
      </c>
      <c r="D51" s="1078"/>
      <c r="E51" s="1078"/>
      <c r="F51" s="1078"/>
      <c r="G51" s="1078"/>
      <c r="H51" s="1078"/>
      <c r="I51" s="1078"/>
    </row>
    <row r="52" spans="1:9" s="263" customFormat="1" ht="25.5" hidden="1" customHeight="1">
      <c r="A52" s="267"/>
      <c r="B52" s="224">
        <v>1</v>
      </c>
      <c r="C52" s="1079" t="s">
        <v>1112</v>
      </c>
      <c r="D52" s="1080"/>
      <c r="E52" s="1080"/>
      <c r="F52" s="1080"/>
      <c r="G52" s="1080"/>
      <c r="H52" s="1080"/>
      <c r="I52" s="1080"/>
    </row>
    <row r="53" spans="1:9" s="263" customFormat="1" ht="25.5" hidden="1" customHeight="1">
      <c r="A53" s="267"/>
      <c r="B53" s="393">
        <f>+B52+1</f>
        <v>2</v>
      </c>
      <c r="C53" s="1074" t="s">
        <v>1113</v>
      </c>
      <c r="D53" s="1075"/>
      <c r="E53" s="1075"/>
      <c r="F53" s="1075"/>
      <c r="G53" s="1075"/>
      <c r="H53" s="1075"/>
      <c r="I53" s="1075"/>
    </row>
    <row r="54" spans="1:9" s="263" customFormat="1" ht="38.25" hidden="1" customHeight="1">
      <c r="A54" s="267"/>
      <c r="B54" s="393">
        <f t="shared" ref="B54:B69" si="0">+B53+1</f>
        <v>3</v>
      </c>
      <c r="C54" s="1074" t="s">
        <v>1114</v>
      </c>
      <c r="D54" s="1075"/>
      <c r="E54" s="1075"/>
      <c r="F54" s="1075"/>
      <c r="G54" s="1075"/>
      <c r="H54" s="1075"/>
      <c r="I54" s="1075"/>
    </row>
    <row r="55" spans="1:9" ht="14.25" hidden="1" customHeight="1">
      <c r="A55" s="267"/>
      <c r="B55" s="393">
        <f t="shared" si="0"/>
        <v>4</v>
      </c>
      <c r="C55" s="1074" t="s">
        <v>1115</v>
      </c>
      <c r="D55" s="1075"/>
      <c r="E55" s="1075"/>
      <c r="F55" s="1075"/>
      <c r="G55" s="1075"/>
      <c r="H55" s="1075"/>
      <c r="I55" s="1075"/>
    </row>
    <row r="56" spans="1:9" ht="22.5" hidden="1" customHeight="1">
      <c r="A56" s="267"/>
      <c r="B56" s="393">
        <f t="shared" si="0"/>
        <v>5</v>
      </c>
      <c r="C56" s="1074" t="s">
        <v>1116</v>
      </c>
      <c r="D56" s="1075"/>
      <c r="E56" s="1075"/>
      <c r="F56" s="1075"/>
      <c r="G56" s="1075"/>
      <c r="H56" s="1075"/>
      <c r="I56" s="1075"/>
    </row>
    <row r="57" spans="1:9" ht="45" hidden="1" customHeight="1">
      <c r="A57" s="267"/>
      <c r="B57" s="393">
        <f t="shared" si="0"/>
        <v>6</v>
      </c>
      <c r="C57" s="1074" t="s">
        <v>1117</v>
      </c>
      <c r="D57" s="1075"/>
      <c r="E57" s="1075"/>
      <c r="F57" s="1075"/>
      <c r="G57" s="1075"/>
      <c r="H57" s="1075"/>
      <c r="I57" s="1075"/>
    </row>
    <row r="58" spans="1:9" ht="48" hidden="1" customHeight="1">
      <c r="A58" s="267"/>
      <c r="B58" s="393">
        <f t="shared" si="0"/>
        <v>7</v>
      </c>
      <c r="C58" s="1074" t="s">
        <v>1118</v>
      </c>
      <c r="D58" s="1075"/>
      <c r="E58" s="1075"/>
      <c r="F58" s="1075"/>
      <c r="G58" s="1075"/>
      <c r="H58" s="1075"/>
      <c r="I58" s="1075"/>
    </row>
    <row r="59" spans="1:9" ht="36" hidden="1" customHeight="1">
      <c r="A59" s="267"/>
      <c r="B59" s="393">
        <f t="shared" si="0"/>
        <v>8</v>
      </c>
      <c r="C59" s="1081" t="s">
        <v>1119</v>
      </c>
      <c r="D59" s="1082"/>
      <c r="E59" s="1082"/>
      <c r="F59" s="1082"/>
      <c r="G59" s="1082"/>
      <c r="H59" s="1082"/>
      <c r="I59" s="1082"/>
    </row>
    <row r="60" spans="1:9" ht="15" hidden="1" thickBot="1">
      <c r="A60" s="267"/>
      <c r="B60" s="393">
        <f t="shared" si="0"/>
        <v>9</v>
      </c>
      <c r="C60" s="1074" t="s">
        <v>1120</v>
      </c>
      <c r="D60" s="1075"/>
      <c r="E60" s="1075"/>
      <c r="F60" s="1075"/>
      <c r="G60" s="1075"/>
      <c r="H60" s="1075"/>
      <c r="I60" s="1075"/>
    </row>
    <row r="61" spans="1:9" ht="15" hidden="1" thickBot="1">
      <c r="A61" s="267"/>
      <c r="B61" s="393">
        <f t="shared" si="0"/>
        <v>10</v>
      </c>
      <c r="C61" s="1074" t="s">
        <v>1121</v>
      </c>
      <c r="D61" s="1075"/>
      <c r="E61" s="1075"/>
      <c r="F61" s="1075"/>
      <c r="G61" s="1075"/>
      <c r="H61" s="1075"/>
      <c r="I61" s="1075"/>
    </row>
    <row r="62" spans="1:9" ht="51" hidden="1" customHeight="1">
      <c r="A62" s="267"/>
      <c r="B62" s="393">
        <f t="shared" si="0"/>
        <v>11</v>
      </c>
      <c r="C62" s="1074" t="s">
        <v>1122</v>
      </c>
      <c r="D62" s="1075"/>
      <c r="E62" s="1075"/>
      <c r="F62" s="1075"/>
      <c r="G62" s="1075"/>
      <c r="H62" s="1075"/>
      <c r="I62" s="1075"/>
    </row>
    <row r="63" spans="1:9" ht="15" hidden="1" thickBot="1">
      <c r="A63" s="267"/>
      <c r="B63" s="393">
        <f t="shared" si="0"/>
        <v>12</v>
      </c>
      <c r="C63" s="1074" t="s">
        <v>1123</v>
      </c>
      <c r="D63" s="1075"/>
      <c r="E63" s="1075"/>
      <c r="F63" s="1075"/>
      <c r="G63" s="1075"/>
      <c r="H63" s="1075"/>
      <c r="I63" s="1075"/>
    </row>
    <row r="64" spans="1:9" ht="15" hidden="1" thickBot="1">
      <c r="A64" s="267"/>
      <c r="B64" s="393">
        <f t="shared" si="0"/>
        <v>13</v>
      </c>
      <c r="C64" s="1074" t="s">
        <v>1124</v>
      </c>
      <c r="D64" s="1075"/>
      <c r="E64" s="1075"/>
      <c r="F64" s="1075"/>
      <c r="G64" s="1075"/>
      <c r="H64" s="1075"/>
      <c r="I64" s="1075"/>
    </row>
    <row r="65" spans="1:9" ht="15" hidden="1" thickBot="1">
      <c r="A65" s="267"/>
      <c r="B65" s="393">
        <f t="shared" si="0"/>
        <v>14</v>
      </c>
      <c r="C65" s="1074" t="s">
        <v>1125</v>
      </c>
      <c r="D65" s="1075"/>
      <c r="E65" s="1075"/>
      <c r="F65" s="1075"/>
      <c r="G65" s="1075"/>
      <c r="H65" s="1075"/>
      <c r="I65" s="1075"/>
    </row>
    <row r="66" spans="1:9" ht="15" hidden="1" thickBot="1">
      <c r="A66" s="267"/>
      <c r="B66" s="393">
        <f t="shared" si="0"/>
        <v>15</v>
      </c>
      <c r="C66" s="1074" t="s">
        <v>1126</v>
      </c>
      <c r="D66" s="1075"/>
      <c r="E66" s="1075"/>
      <c r="F66" s="1075"/>
      <c r="G66" s="1075"/>
      <c r="H66" s="1075"/>
      <c r="I66" s="1075"/>
    </row>
    <row r="67" spans="1:9" ht="13.5" hidden="1" thickBot="1">
      <c r="A67" s="274"/>
      <c r="B67" s="393">
        <f t="shared" si="0"/>
        <v>16</v>
      </c>
      <c r="C67" s="1074" t="s">
        <v>1127</v>
      </c>
      <c r="D67" s="1075"/>
      <c r="E67" s="1075"/>
      <c r="F67" s="1075"/>
      <c r="G67" s="1075"/>
      <c r="H67" s="1075"/>
      <c r="I67" s="1075"/>
    </row>
    <row r="68" spans="1:9" ht="13.5" hidden="1" thickBot="1">
      <c r="A68" s="274"/>
      <c r="B68" s="393">
        <f t="shared" si="0"/>
        <v>17</v>
      </c>
      <c r="C68" s="1074" t="s">
        <v>1128</v>
      </c>
      <c r="D68" s="1075"/>
      <c r="E68" s="1075"/>
      <c r="F68" s="1075"/>
      <c r="G68" s="1075"/>
      <c r="H68" s="1075"/>
      <c r="I68" s="1075"/>
    </row>
    <row r="69" spans="1:9" ht="13.5" hidden="1" thickBot="1">
      <c r="A69" s="274"/>
      <c r="B69" s="402">
        <f t="shared" si="0"/>
        <v>18</v>
      </c>
      <c r="C69" s="1085" t="s">
        <v>1129</v>
      </c>
      <c r="D69" s="1086"/>
      <c r="E69" s="1086"/>
      <c r="F69" s="1086"/>
      <c r="G69" s="1086"/>
      <c r="H69" s="1086"/>
      <c r="I69" s="1086"/>
    </row>
    <row r="70" spans="1:9" ht="13.5" hidden="1" thickBot="1">
      <c r="A70" s="274"/>
      <c r="I70" s="517"/>
    </row>
    <row r="71" spans="1:9" s="3" customFormat="1" ht="15" hidden="1" thickBot="1">
      <c r="A71" s="274"/>
      <c r="B71" s="333" t="s">
        <v>41</v>
      </c>
      <c r="C71" s="334" t="s">
        <v>1075</v>
      </c>
      <c r="D71" s="204"/>
      <c r="E71" s="205"/>
      <c r="F71" s="206"/>
      <c r="G71" s="206"/>
      <c r="H71" s="262"/>
    </row>
    <row r="72" spans="1:9" ht="40.5" hidden="1" customHeight="1">
      <c r="A72" s="274"/>
      <c r="B72" s="537">
        <f>+B69+1</f>
        <v>19</v>
      </c>
      <c r="C72" s="1087" t="s">
        <v>1130</v>
      </c>
      <c r="D72" s="1088"/>
      <c r="E72" s="1088"/>
      <c r="F72" s="1088"/>
      <c r="G72" s="1088"/>
      <c r="H72" s="1088"/>
      <c r="I72" s="1088"/>
    </row>
    <row r="73" spans="1:9" ht="68.25" hidden="1" customHeight="1">
      <c r="A73" s="274"/>
      <c r="B73" s="538">
        <f t="shared" ref="B73:B83" si="1">+B72+1</f>
        <v>20</v>
      </c>
      <c r="C73" s="1083" t="s">
        <v>1131</v>
      </c>
      <c r="D73" s="1089"/>
      <c r="E73" s="1089"/>
      <c r="F73" s="1089"/>
      <c r="G73" s="1089"/>
      <c r="H73" s="1089"/>
      <c r="I73" s="1089"/>
    </row>
    <row r="74" spans="1:9" ht="55.5" hidden="1" customHeight="1">
      <c r="A74" s="274"/>
      <c r="B74" s="538">
        <f t="shared" si="1"/>
        <v>21</v>
      </c>
      <c r="C74" s="1083" t="s">
        <v>1132</v>
      </c>
      <c r="D74" s="1089"/>
      <c r="E74" s="1089"/>
      <c r="F74" s="1089"/>
      <c r="G74" s="1089"/>
      <c r="H74" s="1089"/>
      <c r="I74" s="1089"/>
    </row>
    <row r="75" spans="1:9" ht="129" hidden="1" customHeight="1">
      <c r="A75" s="274"/>
      <c r="B75" s="538">
        <f t="shared" si="1"/>
        <v>22</v>
      </c>
      <c r="C75" s="1083" t="s">
        <v>1133</v>
      </c>
      <c r="D75" s="1090"/>
      <c r="E75" s="1090"/>
      <c r="F75" s="1090"/>
      <c r="G75" s="1090"/>
      <c r="H75" s="1090"/>
      <c r="I75" s="1090"/>
    </row>
    <row r="76" spans="1:9" ht="104.25" hidden="1" customHeight="1">
      <c r="A76" s="274"/>
      <c r="B76" s="538">
        <f t="shared" si="1"/>
        <v>23</v>
      </c>
      <c r="C76" s="1083" t="s">
        <v>1134</v>
      </c>
      <c r="D76" s="1090"/>
      <c r="E76" s="1090"/>
      <c r="F76" s="1090"/>
      <c r="G76" s="1090"/>
      <c r="H76" s="1090"/>
      <c r="I76" s="1090"/>
    </row>
    <row r="77" spans="1:9" ht="42.75" hidden="1" customHeight="1">
      <c r="A77" s="274"/>
      <c r="B77" s="538">
        <f t="shared" si="1"/>
        <v>24</v>
      </c>
      <c r="C77" s="1083" t="s">
        <v>1135</v>
      </c>
      <c r="D77" s="1084"/>
      <c r="E77" s="1084"/>
      <c r="F77" s="1084"/>
      <c r="G77" s="1084"/>
      <c r="H77" s="1084"/>
      <c r="I77" s="1084"/>
    </row>
    <row r="78" spans="1:9" ht="42.75" hidden="1" customHeight="1">
      <c r="A78" s="274"/>
      <c r="B78" s="538">
        <f t="shared" si="1"/>
        <v>25</v>
      </c>
      <c r="C78" s="1083" t="s">
        <v>1136</v>
      </c>
      <c r="D78" s="1084"/>
      <c r="E78" s="1084"/>
      <c r="F78" s="1084"/>
      <c r="G78" s="1084"/>
      <c r="H78" s="1084"/>
      <c r="I78" s="1084"/>
    </row>
    <row r="79" spans="1:9" ht="13.5" hidden="1" thickBot="1">
      <c r="A79" s="274"/>
      <c r="B79" s="538">
        <f t="shared" si="1"/>
        <v>26</v>
      </c>
      <c r="C79" s="1083" t="s">
        <v>1137</v>
      </c>
      <c r="D79" s="1084"/>
      <c r="E79" s="1084"/>
      <c r="F79" s="1084"/>
      <c r="G79" s="1084"/>
      <c r="H79" s="1084"/>
      <c r="I79" s="1084"/>
    </row>
    <row r="80" spans="1:9" ht="29.25" hidden="1" customHeight="1">
      <c r="A80" s="274"/>
      <c r="B80" s="538">
        <f t="shared" si="1"/>
        <v>27</v>
      </c>
      <c r="C80" s="1083" t="s">
        <v>1138</v>
      </c>
      <c r="D80" s="1084"/>
      <c r="E80" s="1084"/>
      <c r="F80" s="1084"/>
      <c r="G80" s="1084"/>
      <c r="H80" s="1084"/>
      <c r="I80" s="1084"/>
    </row>
    <row r="81" spans="1:9" ht="29.25" hidden="1" customHeight="1">
      <c r="A81" s="274"/>
      <c r="B81" s="538">
        <f t="shared" si="1"/>
        <v>28</v>
      </c>
      <c r="C81" s="1083" t="s">
        <v>1139</v>
      </c>
      <c r="D81" s="1084"/>
      <c r="E81" s="1084"/>
      <c r="F81" s="1084"/>
      <c r="G81" s="1084"/>
      <c r="H81" s="1084"/>
      <c r="I81" s="1084"/>
    </row>
    <row r="82" spans="1:9" ht="13.5" hidden="1" thickBot="1">
      <c r="A82" s="274"/>
      <c r="B82" s="538">
        <f t="shared" si="1"/>
        <v>29</v>
      </c>
      <c r="C82" s="1083" t="s">
        <v>1140</v>
      </c>
      <c r="D82" s="1084"/>
      <c r="E82" s="1084"/>
      <c r="F82" s="1084"/>
      <c r="G82" s="1084"/>
      <c r="H82" s="1084"/>
      <c r="I82" s="1084"/>
    </row>
    <row r="83" spans="1:9" ht="13.5" hidden="1" thickBot="1">
      <c r="A83" s="274"/>
      <c r="B83" s="539">
        <f t="shared" si="1"/>
        <v>30</v>
      </c>
      <c r="C83" s="1093" t="s">
        <v>1141</v>
      </c>
      <c r="D83" s="1094"/>
      <c r="E83" s="1094"/>
      <c r="F83" s="1094"/>
      <c r="G83" s="1094"/>
      <c r="H83" s="1094"/>
      <c r="I83" s="1094"/>
    </row>
    <row r="84" spans="1:9" ht="13.5" hidden="1" thickBot="1">
      <c r="A84" s="274"/>
      <c r="I84" s="193"/>
    </row>
    <row r="85" spans="1:9" ht="15" thickBot="1">
      <c r="B85" s="1095" t="s">
        <v>113</v>
      </c>
      <c r="C85" s="1096"/>
      <c r="D85" s="1096"/>
      <c r="E85" s="1096"/>
      <c r="F85" s="1096"/>
      <c r="G85" s="1096"/>
      <c r="H85" s="1096"/>
      <c r="I85" s="1096"/>
    </row>
    <row r="86" spans="1:9" ht="12.75">
      <c r="B86" s="1097" t="s">
        <v>1142</v>
      </c>
      <c r="C86" s="1098"/>
      <c r="D86" s="1098"/>
      <c r="E86" s="1098"/>
      <c r="F86" s="1098"/>
      <c r="G86" s="1098"/>
      <c r="H86" s="1098"/>
      <c r="I86" s="1098"/>
    </row>
    <row r="87" spans="1:9" ht="39" customHeight="1">
      <c r="B87" s="1099" t="s">
        <v>1143</v>
      </c>
      <c r="C87" s="1084"/>
      <c r="D87" s="1084"/>
      <c r="E87" s="1084"/>
      <c r="F87" s="1084"/>
      <c r="G87" s="1084"/>
      <c r="H87" s="1084"/>
      <c r="I87" s="1084"/>
    </row>
    <row r="88" spans="1:9" ht="13.5" thickBot="1">
      <c r="B88" s="1091"/>
      <c r="C88" s="1092"/>
      <c r="D88" s="1092"/>
      <c r="E88" s="1092"/>
      <c r="F88" s="1092"/>
      <c r="G88" s="1092"/>
      <c r="H88" s="1092"/>
      <c r="I88" s="1092"/>
    </row>
  </sheetData>
  <mergeCells count="37">
    <mergeCell ref="B88:I88"/>
    <mergeCell ref="C81:I81"/>
    <mergeCell ref="C82:I82"/>
    <mergeCell ref="C83:I83"/>
    <mergeCell ref="B85:I85"/>
    <mergeCell ref="B86:I86"/>
    <mergeCell ref="B87:I87"/>
    <mergeCell ref="C80:I80"/>
    <mergeCell ref="C67:I67"/>
    <mergeCell ref="C68:I68"/>
    <mergeCell ref="C69:I69"/>
    <mergeCell ref="C72:I72"/>
    <mergeCell ref="C73:I73"/>
    <mergeCell ref="C74:I74"/>
    <mergeCell ref="C75:I75"/>
    <mergeCell ref="C76:I76"/>
    <mergeCell ref="C77:I77"/>
    <mergeCell ref="C78:I78"/>
    <mergeCell ref="C79:I79"/>
    <mergeCell ref="C66:I66"/>
    <mergeCell ref="C55:I55"/>
    <mergeCell ref="C56:I56"/>
    <mergeCell ref="C57:I57"/>
    <mergeCell ref="C58:I58"/>
    <mergeCell ref="C59:I59"/>
    <mergeCell ref="C60:I60"/>
    <mergeCell ref="C61:I61"/>
    <mergeCell ref="C62:I62"/>
    <mergeCell ref="C63:I63"/>
    <mergeCell ref="C64:I64"/>
    <mergeCell ref="C65:I65"/>
    <mergeCell ref="C54:I54"/>
    <mergeCell ref="B39:C39"/>
    <mergeCell ref="C50:I50"/>
    <mergeCell ref="C51:I51"/>
    <mergeCell ref="C52:I52"/>
    <mergeCell ref="C53:I53"/>
  </mergeCells>
  <printOptions horizontalCentered="1"/>
  <pageMargins left="0.39370078740157483" right="0.39370078740157483" top="0.78740157480314965" bottom="0.78740157480314965" header="0.31496062992125984" footer="0.31496062992125984"/>
  <pageSetup paperSize="9" scale="60" orientation="portrait" r:id="rId1"/>
  <headerFooter>
    <oddHeader>&amp;L&amp;9&amp;K857362Page &amp;P of &amp;N&amp;C&amp;9 &amp;K8573622019-20 annual performance report tables&amp;R&amp;G</oddHeader>
    <oddFooter>&amp;L&amp;9&amp;K857362&amp;A&amp;R&amp;9&amp;K857362Printed: &amp;D &amp;T</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DE361435814B438FBE18581D67EF02" ma:contentTypeVersion="16" ma:contentTypeDescription="Create a new document." ma:contentTypeScope="" ma:versionID="306f175b970525e65717c495c4ca9b39">
  <xsd:schema xmlns:xsd="http://www.w3.org/2001/XMLSchema" xmlns:xs="http://www.w3.org/2001/XMLSchema" xmlns:p="http://schemas.microsoft.com/office/2006/metadata/properties" xmlns:ns2="a71dd4d6-1cf1-4d85-b245-18dd047e0941" xmlns:ns3="3ec4ab3c-98b4-4da4-8041-87d0848345f6" targetNamespace="http://schemas.microsoft.com/office/2006/metadata/properties" ma:root="true" ma:fieldsID="93d873af0817b763a128876e0cd002d6" ns2:_="" ns3:_="">
    <xsd:import namespace="a71dd4d6-1cf1-4d85-b245-18dd047e0941"/>
    <xsd:import namespace="3ec4ab3c-98b4-4da4-8041-87d0848345f6"/>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Publication_x0020_date" minOccurs="0"/>
                <xsd:element ref="ns2:Publicationtime"/>
                <xsd:element ref="ns2:Websitelocation" minOccurs="0"/>
                <xsd:element ref="ns2: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71dd4d6-1cf1-4d85-b245-18dd047e094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Publication_x0020_date" ma:index="20" nillable="true" ma:displayName="Publication date" ma:default="on 30 June" ma:internalName="Publication_x0020_date">
      <xsd:simpleType>
        <xsd:restriction base="dms:Text">
          <xsd:maxLength value="255"/>
        </xsd:restriction>
      </xsd:simpleType>
    </xsd:element>
    <xsd:element name="Publicationtime" ma:index="21" ma:displayName="Publication time" ma:default="By 7am" ma:format="Dropdown" ma:internalName="Publicationtime">
      <xsd:simpleType>
        <xsd:restriction base="dms:Text">
          <xsd:maxLength value="255"/>
        </xsd:restriction>
      </xsd:simpleType>
    </xsd:element>
    <xsd:element name="Websitelocation" ma:index="22" nillable="true" ma:displayName="Website location" ma:format="Hyperlink" ma:internalName="Websitelocation">
      <xsd:complexType>
        <xsd:complexContent>
          <xsd:extension base="dms:URL">
            <xsd:sequence>
              <xsd:element name="Url" type="dms:ValidUrl" minOccurs="0" nillable="true"/>
              <xsd:element name="Description" type="xsd:string" nillable="true"/>
            </xsd:sequence>
          </xsd:extension>
        </xsd:complexContent>
      </xsd:complexType>
    </xsd:element>
    <xsd:element name="Status" ma:index="23" nillable="true" ma:displayName="Status" ma:default="Draft - not ready for upload" ma:format="Dropdown" ma:internalName="Status">
      <xsd:simpleType>
        <xsd:restriction base="dms:Choice">
          <xsd:enumeration value="Draft - not ready for upload"/>
          <xsd:enumeration value="Passed gateway - ready for upload"/>
          <xsd:enumeration value="Approved - ready to be published"/>
          <xsd:enumeration value="Published - live on the website"/>
        </xsd:restriction>
      </xsd:simpleType>
    </xsd:element>
  </xsd:schema>
  <xsd:schema xmlns:xsd="http://www.w3.org/2001/XMLSchema" xmlns:xs="http://www.w3.org/2001/XMLSchema" xmlns:dms="http://schemas.microsoft.com/office/2006/documentManagement/types" xmlns:pc="http://schemas.microsoft.com/office/infopath/2007/PartnerControls" targetNamespace="3ec4ab3c-98b4-4da4-8041-87d0848345f6"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ublication_x0020_date xmlns="a71dd4d6-1cf1-4d85-b245-18dd047e0941">on 30 June</Publication_x0020_date>
    <Websitelocation xmlns="a71dd4d6-1cf1-4d85-b245-18dd047e0941">
      <Url xsi:nil="true"/>
      <Description xsi:nil="true"/>
    </Websitelocation>
    <Publicationtime xmlns="a71dd4d6-1cf1-4d85-b245-18dd047e0941">By 7am</Publicationtime>
    <Status xmlns="a71dd4d6-1cf1-4d85-b245-18dd047e0941">Approved - ready to be published</Statu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9F306CB-9799-4A6A-B8A3-1D25E8EC4D46}"/>
</file>

<file path=customXml/itemProps2.xml><?xml version="1.0" encoding="utf-8"?>
<ds:datastoreItem xmlns:ds="http://schemas.openxmlformats.org/officeDocument/2006/customXml" ds:itemID="{A7729FCA-5FC2-4816-A7DB-54674A6AD9F3}">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f84551de-30f3-4b48-9c7f-44f496d3918c"/>
    <ds:schemaRef ds:uri="http://schemas.microsoft.com/office/2006/metadata/properties"/>
    <ds:schemaRef ds:uri="http://purl.org/dc/terms/"/>
    <ds:schemaRef ds:uri="1d68036c-fdbf-487f-9c86-c036db84a3f0"/>
    <ds:schemaRef ds:uri="http://www.w3.org/XML/1998/namespace"/>
  </ds:schemaRefs>
</ds:datastoreItem>
</file>

<file path=customXml/itemProps3.xml><?xml version="1.0" encoding="utf-8"?>
<ds:datastoreItem xmlns:ds="http://schemas.openxmlformats.org/officeDocument/2006/customXml" ds:itemID="{AF57E857-DE5D-42F1-B869-717F366221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15</vt:i4>
      </vt:variant>
    </vt:vector>
  </HeadingPairs>
  <TitlesOfParts>
    <vt:vector size="30" baseType="lpstr">
      <vt:lpstr>Introduction</vt:lpstr>
      <vt:lpstr>4J</vt:lpstr>
      <vt:lpstr>4K</vt:lpstr>
      <vt:lpstr>4L</vt:lpstr>
      <vt:lpstr>4M</vt:lpstr>
      <vt:lpstr>4N</vt:lpstr>
      <vt:lpstr>4O</vt:lpstr>
      <vt:lpstr>4P</vt:lpstr>
      <vt:lpstr>4Q</vt:lpstr>
      <vt:lpstr>4R</vt:lpstr>
      <vt:lpstr>4S</vt:lpstr>
      <vt:lpstr>4T</vt:lpstr>
      <vt:lpstr>4U</vt:lpstr>
      <vt:lpstr>4V</vt:lpstr>
      <vt:lpstr>4W</vt:lpstr>
      <vt:lpstr>'4J'!Print_Area</vt:lpstr>
      <vt:lpstr>'4K'!Print_Area</vt:lpstr>
      <vt:lpstr>'4L'!Print_Area</vt:lpstr>
      <vt:lpstr>'4M'!Print_Area</vt:lpstr>
      <vt:lpstr>'4N'!Print_Area</vt:lpstr>
      <vt:lpstr>'4O'!Print_Area</vt:lpstr>
      <vt:lpstr>'4P'!Print_Area</vt:lpstr>
      <vt:lpstr>'4Q'!Print_Area</vt:lpstr>
      <vt:lpstr>'4R'!Print_Area</vt:lpstr>
      <vt:lpstr>'4S'!Print_Area</vt:lpstr>
      <vt:lpstr>'4T'!Print_Area</vt:lpstr>
      <vt:lpstr>'4U'!Print_Area</vt:lpstr>
      <vt:lpstr>'4V'!Print_Area</vt:lpstr>
      <vt:lpstr>'4W'!Print_Area</vt:lpstr>
      <vt:lpstr>'4O'!Print_Titles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2020-06-29T19:08:52Z</dcterms:created>
  <dcterms:modified xsi:type="dcterms:W3CDTF">2020-06-29T20:04:10Z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0x0101007ADE361435814B438FBE18581D67EF02</vt:lpwstr>
  </property>
  <property fmtid="{D5CDD505-2E9C-101B-9397-08002B2CF9AE}" pid="4" name="SV_HIDDEN_GRID_QUERY_LIST_4F35BF76-6C0D-4D9B-82B2-816C12CF3733">
    <vt:lpwstr>empty_477D106A-C0D6-4607-AEBD-E2C9D60EA279</vt:lpwstr>
  </property>
</Properties>
</file>