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codeName="ThisWorkbook" defaultThemeVersion="166925"/>
  <xr:revisionPtr revIDLastSave="0" documentId="13_ncr:1_{E78C8C6A-2E64-4B91-A099-FA838BCA659E}" xr6:coauthVersionLast="45" xr6:coauthVersionMax="47" xr10:uidLastSave="{00000000-0000-0000-0000-000000000000}"/>
  <bookViews>
    <workbookView xWindow="-120" yWindow="-120" windowWidth="29040" windowHeight="15840" xr2:uid="{9B8CC4D9-6584-41D2-A51D-174380D601B5}"/>
  </bookViews>
  <sheets>
    <sheet name="Introduction" sheetId="15" r:id="rId1"/>
    <sheet name="4B" sheetId="27" r:id="rId2"/>
    <sheet name="4L" sheetId="20" r:id="rId3"/>
    <sheet name="4M" sheetId="21" r:id="rId4"/>
    <sheet name="7B" sheetId="24" r:id="rId5"/>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0</definedName>
    <definedName name="_AtRisk_SimSetting_RandomNumberGenerator" hidden="1">0</definedName>
    <definedName name="_AtRisk_SimSetting_ReportOptionCustomItemsCount">0</definedName>
    <definedName name="_AtRisk_SimSetting_ReportOptionDataMode">1</definedName>
    <definedName name="_AtRisk_SimSetting_ReportOptionReportMultiSimType">1</definedName>
    <definedName name="_AtRisk_SimSetting_ReportOptionReportPlacement">1</definedName>
    <definedName name="_AtRisk_SimSetting_ReportOptionReportSelection">257</definedName>
    <definedName name="_AtRisk_SimSetting_ReportOptionReportsFileType">1</definedName>
    <definedName name="_AtRisk_SimSetting_ReportOptionSelectiveQR">FALSE</definedName>
    <definedName name="_AtRisk_SimSetting_ReportsList" hidden="1">257</definedName>
    <definedName name="_AtRisk_SimSetting_ShowSimulationProgressWindow">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1</definedName>
    <definedName name="_AtRisk_SimSetting_StdRecalcBehavior" hidden="1">1</definedName>
    <definedName name="_AtRisk_SimSetting_StdRecalcWithoutRiskStatic" hidden="1">0</definedName>
    <definedName name="_AtRisk_SimSetting_StdRecalcWithoutRiskStaticPercentile" hidden="1">0.5</definedName>
    <definedName name="_Order1" hidden="1">255</definedName>
    <definedName name="_Order2" hidden="1">255</definedName>
    <definedName name="F" localSheetId="1">{"bal",#N/A,FALSE,"working papers";"income",#N/A,FALSE,"working papers"}</definedName>
    <definedName name="F" localSheetId="2">{"bal",#N/A,FALSE,"working papers";"income",#N/A,FALSE,"working papers"}</definedName>
    <definedName name="F" localSheetId="3">{"bal",#N/A,FALSE,"working papers";"income",#N/A,FALSE,"working papers"}</definedName>
    <definedName name="F" localSheetId="4" hidden="1">{"bal",#N/A,FALSE,"working papers";"income",#N/A,FALSE,"working papers"}</definedName>
    <definedName name="F">{"bal",#N/A,FALSE,"working papers";"income",#N/A,FALSE,"working papers"}</definedName>
    <definedName name="fdraf" localSheetId="1">{"bal",#N/A,FALSE,"working papers";"income",#N/A,FALSE,"working papers"}</definedName>
    <definedName name="fdraf" localSheetId="2">{"bal",#N/A,FALSE,"working papers";"income",#N/A,FALSE,"working papers"}</definedName>
    <definedName name="fdraf" localSheetId="3">{"bal",#N/A,FALSE,"working papers";"income",#N/A,FALSE,"working papers"}</definedName>
    <definedName name="fdraf" localSheetId="4" hidden="1">{"bal",#N/A,FALSE,"working papers";"income",#N/A,FALSE,"working papers"}</definedName>
    <definedName name="fdraf">{"bal",#N/A,FALSE,"working papers";"income",#N/A,FALSE,"working papers"}</definedName>
    <definedName name="Fdraft" localSheetId="1">{"bal",#N/A,FALSE,"working papers";"income",#N/A,FALSE,"working papers"}</definedName>
    <definedName name="Fdraft" localSheetId="2">{"bal",#N/A,FALSE,"working papers";"income",#N/A,FALSE,"working papers"}</definedName>
    <definedName name="Fdraft" localSheetId="3">{"bal",#N/A,FALSE,"working papers";"income",#N/A,FALSE,"working papers"}</definedName>
    <definedName name="Fdraft" localSheetId="4" hidden="1">{"bal",#N/A,FALSE,"working papers";"income",#N/A,FALSE,"working papers"}</definedName>
    <definedName name="Fdraft">{"bal",#N/A,FALSE,"working papers";"income",#N/A,FALSE,"working papers"}</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1">'4B'!$B$1:$Y$303</definedName>
    <definedName name="_xlnm.Print_Area" localSheetId="2">'4L'!$B$2:$T$101</definedName>
    <definedName name="_xlnm.Print_Area" localSheetId="3">'4M'!$B$2:$Z$95</definedName>
    <definedName name="_xlnm.Print_Area" localSheetId="4">'7B'!$B$1:$BK$29</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localSheetId="1">7</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SAPBEXrevision" hidden="1">1</definedName>
    <definedName name="SAPBEXsysID" hidden="1">"BWB"</definedName>
    <definedName name="SAPBEXwbID" hidden="1">"49ZLUKBQR0WG29D9LLI3IBIIT"</definedName>
    <definedName name="wrn.papersdraft" localSheetId="1">{"bal",#N/A,FALSE,"working papers";"income",#N/A,FALSE,"working papers"}</definedName>
    <definedName name="wrn.papersdraft" localSheetId="2">{"bal",#N/A,FALSE,"working papers";"income",#N/A,FALSE,"working papers"}</definedName>
    <definedName name="wrn.papersdraft" localSheetId="3">{"bal",#N/A,FALSE,"working papers";"income",#N/A,FALSE,"working papers"}</definedName>
    <definedName name="wrn.papersdraft" localSheetId="4" hidden="1">{"bal",#N/A,FALSE,"working papers";"income",#N/A,FALSE,"working papers"}</definedName>
    <definedName name="wrn.papersdraft">{"bal",#N/A,FALSE,"working papers";"income",#N/A,FALSE,"working papers"}</definedName>
    <definedName name="wrn.wpapers." localSheetId="1">{"bal",#N/A,FALSE,"working papers";"income",#N/A,FALSE,"working papers"}</definedName>
    <definedName name="wrn.wpapers." localSheetId="2">{"bal",#N/A,FALSE,"working papers";"income",#N/A,FALSE,"working papers"}</definedName>
    <definedName name="wrn.wpapers." localSheetId="3">{"bal",#N/A,FALSE,"working papers";"income",#N/A,FALSE,"working papers"}</definedName>
    <definedName name="wrn.wpapers." localSheetId="4" hidden="1">{"bal",#N/A,FALSE,"working papers";"income",#N/A,FALSE,"working papers"}</definedName>
    <definedName name="wrn.wpapers." hidden="1">{"bal",#N/A,FALSE,"working papers";"income",#N/A,FALSE,"working papers"}</definedName>
    <definedName name="Z_1B259DF3_2D8D_4DFB_A9C4_F29F1CEBD105_.wvu.PrintArea" localSheetId="3">'4M'!$B$2:$Y$33</definedName>
    <definedName name="Z_69104686_4F2A_41D5_9B15_E00B9826BCA2_.wvu.PrintArea" localSheetId="1">'4B'!$B$3:$V$303</definedName>
    <definedName name="Z_71BC5093_C9C1_4AA0_864A_AADBDC96B3C1_.wvu.PrintArea" localSheetId="1">'4B'!$B$1:$Y$303</definedName>
    <definedName name="Z_71BC5093_C9C1_4AA0_864A_AADBDC96B3C1_.wvu.PrintArea" localSheetId="2">'4L'!$B$2:$T$100</definedName>
    <definedName name="Z_71BC5093_C9C1_4AA0_864A_AADBDC96B3C1_.wvu.PrintArea" localSheetId="3">'4M'!$B$2:$Z$94</definedName>
    <definedName name="Z_71BC5093_C9C1_4AA0_864A_AADBDC96B3C1_.wvu.PrintArea" localSheetId="4" hidden="1">'7B'!$B$1:$BK$29</definedName>
    <definedName name="Z_71BC5093_C9C1_4AA0_864A_AADBDC96B3C1_.wvu.Rows" localSheetId="1">'4B'!$305:$1048576,'4B'!$61:$109,'4B'!$111:$127,'4B'!#REF!,'4B'!$132:$180,'4B'!$182:$214,'4B'!#REF!,'4B'!#REF!,'4B'!$219:$267,'4B'!$269:$278,'4B'!#REF!,'4B'!#REF!,'4B'!#REF!,'4B'!#REF!,'4B'!#REF!,'4B'!#REF!,'4B'!#REF!</definedName>
    <definedName name="Z_A8453347_62D5_433C_AC17_73E6B4F2766F_.wvu.PrintArea" localSheetId="1">'4B'!$B$3:$V$303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74" i="27" l="1"/>
  <c r="Q282" i="27"/>
  <c r="K283" i="27"/>
  <c r="J283" i="27"/>
  <c r="Q276" i="27"/>
  <c r="Q270" i="27"/>
  <c r="Q266" i="27"/>
  <c r="Q263" i="27"/>
  <c r="Q262" i="27"/>
  <c r="Q259" i="27"/>
  <c r="Q258" i="27"/>
  <c r="Q256" i="27"/>
  <c r="Q254" i="27"/>
  <c r="Q252" i="27"/>
  <c r="Q251" i="27"/>
  <c r="Q250" i="27"/>
  <c r="Q247" i="27"/>
  <c r="Q246" i="27"/>
  <c r="Q244" i="27"/>
  <c r="Q243" i="27"/>
  <c r="Q242" i="27"/>
  <c r="Q240" i="27"/>
  <c r="Q238" i="27"/>
  <c r="Q235" i="27"/>
  <c r="Q234" i="27"/>
  <c r="Q231" i="27"/>
  <c r="Q230" i="27"/>
  <c r="Q227" i="27"/>
  <c r="Q222" i="27"/>
  <c r="Q220" i="27"/>
  <c r="Q219" i="27"/>
  <c r="Q218" i="27"/>
  <c r="N126" i="27"/>
  <c r="N125" i="27"/>
  <c r="M124" i="27"/>
  <c r="M122" i="27"/>
  <c r="M121" i="27"/>
  <c r="N120" i="27"/>
  <c r="N118" i="27"/>
  <c r="N117" i="27"/>
  <c r="M116" i="27"/>
  <c r="M114" i="27"/>
  <c r="N113" i="27"/>
  <c r="N112" i="27"/>
  <c r="M110" i="27"/>
  <c r="M109" i="27"/>
  <c r="N108" i="27"/>
  <c r="M106" i="27"/>
  <c r="N105" i="27"/>
  <c r="N104" i="27"/>
  <c r="N102" i="27"/>
  <c r="N101" i="27"/>
  <c r="N100" i="27"/>
  <c r="M98" i="27"/>
  <c r="N97" i="27"/>
  <c r="N96" i="27"/>
  <c r="N94" i="27"/>
  <c r="N93" i="27"/>
  <c r="N92" i="27"/>
  <c r="M90" i="27"/>
  <c r="N89" i="27"/>
  <c r="N88" i="27"/>
  <c r="N86" i="27"/>
  <c r="N85" i="27"/>
  <c r="N84" i="27"/>
  <c r="M82" i="27"/>
  <c r="N81" i="27"/>
  <c r="N80" i="27"/>
  <c r="M78" i="27"/>
  <c r="M77" i="27"/>
  <c r="N76" i="27"/>
  <c r="N74" i="27"/>
  <c r="N73" i="27"/>
  <c r="N72" i="27"/>
  <c r="N70" i="27"/>
  <c r="N69" i="27"/>
  <c r="N68" i="27"/>
  <c r="N65" i="27"/>
  <c r="N64" i="27"/>
  <c r="M62" i="27"/>
  <c r="N61" i="27"/>
  <c r="N60" i="27"/>
  <c r="N58" i="27"/>
  <c r="N57" i="27"/>
  <c r="N56" i="27"/>
  <c r="M54" i="27"/>
  <c r="M53" i="27"/>
  <c r="N52" i="27"/>
  <c r="N50" i="27"/>
  <c r="N49" i="27"/>
  <c r="N48" i="27"/>
  <c r="N46" i="27"/>
  <c r="N45" i="27"/>
  <c r="N44" i="27"/>
  <c r="N42" i="27"/>
  <c r="N41" i="27"/>
  <c r="N40" i="27"/>
  <c r="N38" i="27"/>
  <c r="N37" i="27"/>
  <c r="N36" i="27"/>
  <c r="N34" i="27"/>
  <c r="N33" i="27"/>
  <c r="N32" i="27"/>
  <c r="N30" i="27"/>
  <c r="N29" i="27"/>
  <c r="M26" i="27"/>
  <c r="N25" i="27"/>
  <c r="N24" i="27"/>
  <c r="M23" i="27"/>
  <c r="N22" i="27"/>
  <c r="N21" i="27"/>
  <c r="M19" i="27"/>
  <c r="N18" i="27"/>
  <c r="M17" i="27"/>
  <c r="N16" i="27"/>
  <c r="M14" i="27"/>
  <c r="M13" i="27"/>
  <c r="M12" i="27"/>
  <c r="L63" i="27" l="1"/>
  <c r="Q156" i="27"/>
  <c r="L220" i="27"/>
  <c r="S221" i="27"/>
  <c r="S236" i="27"/>
  <c r="R240" i="27"/>
  <c r="L197" i="27"/>
  <c r="S265" i="27"/>
  <c r="L208" i="27"/>
  <c r="Q211" i="27"/>
  <c r="N211" i="27" s="1"/>
  <c r="L45" i="27"/>
  <c r="L69" i="27"/>
  <c r="Q159" i="27"/>
  <c r="M159" i="27" s="1"/>
  <c r="L164" i="27"/>
  <c r="R262" i="27"/>
  <c r="R85" i="27"/>
  <c r="S85" i="27" s="1"/>
  <c r="R43" i="27"/>
  <c r="S43" i="27" s="1"/>
  <c r="R11" i="27"/>
  <c r="S11" i="27" s="1"/>
  <c r="L53" i="27"/>
  <c r="R54" i="27"/>
  <c r="S54" i="27" s="1"/>
  <c r="L207" i="27"/>
  <c r="Q210" i="27"/>
  <c r="N210" i="27" s="1"/>
  <c r="R227" i="27"/>
  <c r="L12" i="27"/>
  <c r="R15" i="27"/>
  <c r="S15" i="27" s="1"/>
  <c r="M85" i="27"/>
  <c r="L240" i="27"/>
  <c r="L194" i="27"/>
  <c r="L91" i="27"/>
  <c r="R96" i="27"/>
  <c r="S96" i="27" s="1"/>
  <c r="L99" i="27"/>
  <c r="R104" i="27"/>
  <c r="S104" i="27" s="1"/>
  <c r="R108" i="27"/>
  <c r="S108" i="27" s="1"/>
  <c r="L111" i="27"/>
  <c r="R10" i="27"/>
  <c r="L54" i="27"/>
  <c r="R80" i="27"/>
  <c r="S80" i="27" s="1"/>
  <c r="L83" i="27"/>
  <c r="R101" i="27"/>
  <c r="S101" i="27" s="1"/>
  <c r="L104" i="27"/>
  <c r="L173" i="27"/>
  <c r="Q185" i="27"/>
  <c r="R185" i="27" s="1"/>
  <c r="S185" i="27" s="1"/>
  <c r="Q193" i="27"/>
  <c r="R263" i="27"/>
  <c r="S275" i="27"/>
  <c r="M113" i="27"/>
  <c r="L116" i="27"/>
  <c r="L20" i="27"/>
  <c r="L24" i="27"/>
  <c r="N26" i="27"/>
  <c r="L65" i="27"/>
  <c r="M25" i="27"/>
  <c r="R124" i="27"/>
  <c r="S124" i="27" s="1"/>
  <c r="Q158" i="27"/>
  <c r="R158" i="27" s="1"/>
  <c r="S158" i="27" s="1"/>
  <c r="Q166" i="27"/>
  <c r="R24" i="27"/>
  <c r="S24" i="27" s="1"/>
  <c r="L48" i="27"/>
  <c r="R61" i="27"/>
  <c r="S61" i="27" s="1"/>
  <c r="L64" i="27"/>
  <c r="L94" i="27"/>
  <c r="N124" i="27"/>
  <c r="L137" i="27"/>
  <c r="L201" i="27"/>
  <c r="S220" i="27"/>
  <c r="L14" i="27"/>
  <c r="M73" i="27"/>
  <c r="L76" i="27"/>
  <c r="R86" i="27"/>
  <c r="S86" i="27" s="1"/>
  <c r="L31" i="27"/>
  <c r="L35" i="27"/>
  <c r="L39" i="27"/>
  <c r="L43" i="27"/>
  <c r="R48" i="27"/>
  <c r="S48" i="27" s="1"/>
  <c r="R56" i="27"/>
  <c r="S56" i="27" s="1"/>
  <c r="L67" i="27"/>
  <c r="R72" i="27"/>
  <c r="S72" i="27" s="1"/>
  <c r="N77" i="27"/>
  <c r="R81" i="27"/>
  <c r="S81" i="27" s="1"/>
  <c r="M86" i="27"/>
  <c r="L93" i="27"/>
  <c r="Q131" i="27"/>
  <c r="N131" i="27" s="1"/>
  <c r="L135" i="27"/>
  <c r="Q163" i="27"/>
  <c r="L175" i="27"/>
  <c r="L238" i="27"/>
  <c r="R276" i="27"/>
  <c r="L82" i="27"/>
  <c r="Q136" i="27"/>
  <c r="N136" i="27" s="1"/>
  <c r="Q152" i="27"/>
  <c r="N152" i="27" s="1"/>
  <c r="Q160" i="27"/>
  <c r="R231" i="27"/>
  <c r="R247" i="27"/>
  <c r="R251" i="27"/>
  <c r="S255" i="27"/>
  <c r="S259" i="27"/>
  <c r="L266" i="27"/>
  <c r="L23" i="27"/>
  <c r="S238" i="27"/>
  <c r="R20" i="27"/>
  <c r="S20" i="27" s="1"/>
  <c r="M37" i="27"/>
  <c r="M72" i="27"/>
  <c r="Q150" i="27"/>
  <c r="N150" i="27" s="1"/>
  <c r="L257" i="27"/>
  <c r="L52" i="27"/>
  <c r="M81" i="27"/>
  <c r="L228" i="27"/>
  <c r="N14" i="27"/>
  <c r="L17" i="27"/>
  <c r="M57" i="27"/>
  <c r="N62" i="27"/>
  <c r="Q180" i="27"/>
  <c r="N180" i="27" s="1"/>
  <c r="Q188" i="27"/>
  <c r="R188" i="27" s="1"/>
  <c r="S188" i="27" s="1"/>
  <c r="L202" i="27"/>
  <c r="L268" i="27"/>
  <c r="N13" i="27"/>
  <c r="M61" i="27"/>
  <c r="Q155" i="27"/>
  <c r="R155" i="27" s="1"/>
  <c r="S155" i="27" s="1"/>
  <c r="N109" i="27"/>
  <c r="Q153" i="27"/>
  <c r="N153" i="27" s="1"/>
  <c r="L158" i="27"/>
  <c r="Q161" i="27"/>
  <c r="N161" i="27" s="1"/>
  <c r="Q169" i="27"/>
  <c r="L218" i="27"/>
  <c r="S227" i="27"/>
  <c r="R28" i="27"/>
  <c r="S28" i="27" s="1"/>
  <c r="L26" i="27"/>
  <c r="L61" i="27"/>
  <c r="L107" i="27"/>
  <c r="Q137" i="27"/>
  <c r="R137" i="27" s="1"/>
  <c r="S137" i="27" s="1"/>
  <c r="Q145" i="27"/>
  <c r="N145" i="27" s="1"/>
  <c r="L174" i="27"/>
  <c r="Q177" i="27"/>
  <c r="N177" i="27" s="1"/>
  <c r="L232" i="27"/>
  <c r="L241" i="27"/>
  <c r="R242" i="27"/>
  <c r="R246" i="27"/>
  <c r="R250" i="27"/>
  <c r="L253" i="27"/>
  <c r="R254" i="27"/>
  <c r="Q187" i="27"/>
  <c r="N187" i="27" s="1"/>
  <c r="L56" i="27"/>
  <c r="Q168" i="27"/>
  <c r="R168" i="27" s="1"/>
  <c r="S168" i="27" s="1"/>
  <c r="Q184" i="27"/>
  <c r="N184" i="27" s="1"/>
  <c r="S271" i="27"/>
  <c r="L10" i="27"/>
  <c r="L101" i="27"/>
  <c r="L115" i="27"/>
  <c r="M120" i="27"/>
  <c r="L163" i="27"/>
  <c r="L180" i="27"/>
  <c r="L198" i="27"/>
  <c r="Q201" i="27"/>
  <c r="N201" i="27" s="1"/>
  <c r="L235" i="27"/>
  <c r="S241" i="27"/>
  <c r="Q275" i="27"/>
  <c r="R275" i="27" s="1"/>
  <c r="L112" i="27"/>
  <c r="Q255" i="27"/>
  <c r="R255" i="27" s="1"/>
  <c r="S268" i="27"/>
  <c r="L59" i="27"/>
  <c r="L247" i="27"/>
  <c r="Q212" i="27"/>
  <c r="N212" i="27" s="1"/>
  <c r="R234" i="27"/>
  <c r="L80" i="27"/>
  <c r="N10" i="27"/>
  <c r="L13" i="27"/>
  <c r="L18" i="27"/>
  <c r="M24" i="27"/>
  <c r="M30" i="27"/>
  <c r="L33" i="27"/>
  <c r="L146" i="27"/>
  <c r="L154" i="27"/>
  <c r="L196" i="27"/>
  <c r="L260" i="27"/>
  <c r="L282" i="27"/>
  <c r="L283" i="27" s="1"/>
  <c r="L27" i="27"/>
  <c r="S225" i="27"/>
  <c r="M29" i="27"/>
  <c r="L37" i="27"/>
  <c r="L49" i="27"/>
  <c r="M65" i="27"/>
  <c r="L72" i="27"/>
  <c r="L77" i="27"/>
  <c r="R89" i="27"/>
  <c r="S89" i="27" s="1"/>
  <c r="M105" i="27"/>
  <c r="L160" i="27"/>
  <c r="L168" i="27"/>
  <c r="L184" i="27"/>
  <c r="L210" i="27"/>
  <c r="Q214" i="27"/>
  <c r="R214" i="27" s="1"/>
  <c r="S214" i="27" s="1"/>
  <c r="S222" i="27"/>
  <c r="L225" i="27"/>
  <c r="L229" i="27"/>
  <c r="R235" i="27"/>
  <c r="S243" i="27"/>
  <c r="L15" i="27"/>
  <c r="N17" i="27"/>
  <c r="R18" i="27"/>
  <c r="S18" i="27" s="1"/>
  <c r="L21" i="27"/>
  <c r="L40" i="27"/>
  <c r="L50" i="27"/>
  <c r="L60" i="27"/>
  <c r="R62" i="27"/>
  <c r="S62" i="27" s="1"/>
  <c r="M64" i="27"/>
  <c r="L78" i="27"/>
  <c r="L84" i="27"/>
  <c r="M96" i="27"/>
  <c r="L105" i="27"/>
  <c r="L106" i="27"/>
  <c r="L114" i="27"/>
  <c r="L120" i="27"/>
  <c r="L121" i="27"/>
  <c r="Q134" i="27"/>
  <c r="N134" i="27" s="1"/>
  <c r="L138" i="27"/>
  <c r="Q143" i="27"/>
  <c r="M143" i="27" s="1"/>
  <c r="L149" i="27"/>
  <c r="Q154" i="27"/>
  <c r="R154" i="27" s="1"/>
  <c r="S154" i="27" s="1"/>
  <c r="L159" i="27"/>
  <c r="L169" i="27"/>
  <c r="L170" i="27"/>
  <c r="L178" i="27"/>
  <c r="L190" i="27"/>
  <c r="Q195" i="27"/>
  <c r="N195" i="27" s="1"/>
  <c r="Q196" i="27"/>
  <c r="N196" i="27" s="1"/>
  <c r="L200" i="27"/>
  <c r="Q204" i="27"/>
  <c r="N204" i="27" s="1"/>
  <c r="Q207" i="27"/>
  <c r="L213" i="27"/>
  <c r="L214" i="27"/>
  <c r="R220" i="27"/>
  <c r="Q221" i="27"/>
  <c r="R221" i="27" s="1"/>
  <c r="R230" i="27"/>
  <c r="L233" i="27"/>
  <c r="L243" i="27"/>
  <c r="L248" i="27"/>
  <c r="S250" i="27"/>
  <c r="L259" i="27"/>
  <c r="L269" i="27"/>
  <c r="R270" i="27"/>
  <c r="L273" i="27"/>
  <c r="R274" i="27"/>
  <c r="L278" i="27"/>
  <c r="R63" i="27"/>
  <c r="S63" i="27" s="1"/>
  <c r="R256" i="27"/>
  <c r="R55" i="27"/>
  <c r="S55" i="27" s="1"/>
  <c r="L71" i="27"/>
  <c r="N106" i="27"/>
  <c r="L117" i="27"/>
  <c r="L118" i="27"/>
  <c r="L119" i="27"/>
  <c r="N122" i="27"/>
  <c r="L136" i="27"/>
  <c r="Q141" i="27"/>
  <c r="N141" i="27" s="1"/>
  <c r="L157" i="27"/>
  <c r="Q162" i="27"/>
  <c r="M162" i="27" s="1"/>
  <c r="Q172" i="27"/>
  <c r="N172" i="27" s="1"/>
  <c r="L176" i="27"/>
  <c r="L185" i="27"/>
  <c r="L186" i="27"/>
  <c r="Q191" i="27"/>
  <c r="M191" i="27" s="1"/>
  <c r="Q194" i="27"/>
  <c r="N194" i="27" s="1"/>
  <c r="Q203" i="27"/>
  <c r="M203" i="27" s="1"/>
  <c r="L212" i="27"/>
  <c r="R218" i="27"/>
  <c r="S219" i="27"/>
  <c r="S229" i="27"/>
  <c r="L252" i="27"/>
  <c r="S254" i="27"/>
  <c r="S269" i="27"/>
  <c r="L272" i="27"/>
  <c r="M15" i="27"/>
  <c r="L32" i="27"/>
  <c r="L38" i="27"/>
  <c r="M40" i="27"/>
  <c r="R77" i="27"/>
  <c r="S77" i="27" s="1"/>
  <c r="N78" i="27"/>
  <c r="R113" i="27"/>
  <c r="S113" i="27" s="1"/>
  <c r="S218" i="27"/>
  <c r="L231" i="27"/>
  <c r="S233" i="27"/>
  <c r="L236" i="27"/>
  <c r="R243" i="27"/>
  <c r="S247" i="27"/>
  <c r="L262" i="27"/>
  <c r="S263" i="27"/>
  <c r="S264" i="27"/>
  <c r="L276" i="27"/>
  <c r="R32" i="27"/>
  <c r="S32" i="27" s="1"/>
  <c r="R53" i="27"/>
  <c r="S53" i="27" s="1"/>
  <c r="L58" i="27"/>
  <c r="L75" i="27"/>
  <c r="L88" i="27"/>
  <c r="L97" i="27"/>
  <c r="M104" i="27"/>
  <c r="L109" i="27"/>
  <c r="R117" i="27"/>
  <c r="S117" i="27" s="1"/>
  <c r="R118" i="27"/>
  <c r="S118" i="27" s="1"/>
  <c r="R126" i="27"/>
  <c r="S126" i="27" s="1"/>
  <c r="L134" i="27"/>
  <c r="L145" i="27"/>
  <c r="Q148" i="27"/>
  <c r="M148" i="27" s="1"/>
  <c r="Q149" i="27"/>
  <c r="M149" i="27" s="1"/>
  <c r="L156" i="27"/>
  <c r="L165" i="27"/>
  <c r="L183" i="27"/>
  <c r="Q199" i="27"/>
  <c r="R199" i="27" s="1"/>
  <c r="S199" i="27" s="1"/>
  <c r="L206" i="27"/>
  <c r="L29" i="27"/>
  <c r="M32" i="27"/>
  <c r="M33" i="27"/>
  <c r="L36" i="27"/>
  <c r="R38" i="27"/>
  <c r="S38" i="27" s="1"/>
  <c r="M48" i="27"/>
  <c r="N53" i="27"/>
  <c r="L92" i="27"/>
  <c r="L96" i="27"/>
  <c r="N98" i="27"/>
  <c r="L108" i="27"/>
  <c r="M117" i="27"/>
  <c r="M118" i="27"/>
  <c r="R120" i="27"/>
  <c r="S120" i="27" s="1"/>
  <c r="M126" i="27"/>
  <c r="L221" i="27"/>
  <c r="S231" i="27"/>
  <c r="S232" i="27"/>
  <c r="S242" i="27"/>
  <c r="L245" i="27"/>
  <c r="S251" i="27"/>
  <c r="L255" i="27"/>
  <c r="L256" i="27"/>
  <c r="R258" i="27"/>
  <c r="L261" i="27"/>
  <c r="L270" i="27"/>
  <c r="L274" i="27"/>
  <c r="L11" i="27"/>
  <c r="L22" i="27"/>
  <c r="L28" i="27"/>
  <c r="R30" i="27"/>
  <c r="S30" i="27" s="1"/>
  <c r="M38" i="27"/>
  <c r="L51" i="27"/>
  <c r="R64" i="27"/>
  <c r="S64" i="27" s="1"/>
  <c r="L73" i="27"/>
  <c r="L74" i="27"/>
  <c r="R76" i="27"/>
  <c r="S76" i="27" s="1"/>
  <c r="L85" i="27"/>
  <c r="L86" i="27"/>
  <c r="L87" i="27"/>
  <c r="R102" i="27"/>
  <c r="S102" i="27" s="1"/>
  <c r="N110" i="27"/>
  <c r="N116" i="27"/>
  <c r="L123" i="27"/>
  <c r="M125" i="27"/>
  <c r="L132" i="27"/>
  <c r="L151" i="27"/>
  <c r="L162" i="27"/>
  <c r="Q175" i="27"/>
  <c r="N175" i="27" s="1"/>
  <c r="Q186" i="27"/>
  <c r="N186" i="27" s="1"/>
  <c r="L191" i="27"/>
  <c r="Q198" i="27"/>
  <c r="N198" i="27" s="1"/>
  <c r="Q209" i="27"/>
  <c r="N209" i="27" s="1"/>
  <c r="L219" i="27"/>
  <c r="L234" i="27"/>
  <c r="S235" i="27"/>
  <c r="L244" i="27"/>
  <c r="L249" i="27"/>
  <c r="L265" i="27"/>
  <c r="Q278" i="27"/>
  <c r="R278" i="27" s="1"/>
  <c r="N156" i="27"/>
  <c r="M156" i="27"/>
  <c r="R12" i="27"/>
  <c r="S12" i="27" s="1"/>
  <c r="R16" i="27"/>
  <c r="S16" i="27" s="1"/>
  <c r="R41" i="27"/>
  <c r="S41" i="27" s="1"/>
  <c r="L55" i="27"/>
  <c r="R60" i="27"/>
  <c r="S60" i="27" s="1"/>
  <c r="L79" i="27"/>
  <c r="R84" i="27"/>
  <c r="S84" i="27" s="1"/>
  <c r="L122" i="27"/>
  <c r="L139" i="27"/>
  <c r="Q164" i="27"/>
  <c r="R164" i="27" s="1"/>
  <c r="S164" i="27" s="1"/>
  <c r="Q170" i="27"/>
  <c r="N170" i="27" s="1"/>
  <c r="Q182" i="27"/>
  <c r="M182" i="27" s="1"/>
  <c r="Q190" i="27"/>
  <c r="N190" i="27" s="1"/>
  <c r="Q200" i="27"/>
  <c r="N200" i="27" s="1"/>
  <c r="Q202" i="27"/>
  <c r="N202" i="27" s="1"/>
  <c r="Q226" i="27"/>
  <c r="R226" i="27" s="1"/>
  <c r="S226" i="27"/>
  <c r="R14" i="27"/>
  <c r="S14" i="27" s="1"/>
  <c r="R17" i="27"/>
  <c r="S17" i="27" s="1"/>
  <c r="L25" i="27"/>
  <c r="L34" i="27"/>
  <c r="R36" i="27"/>
  <c r="S36" i="27" s="1"/>
  <c r="M56" i="27"/>
  <c r="R59" i="27"/>
  <c r="S59" i="27" s="1"/>
  <c r="R65" i="27"/>
  <c r="S65" i="27" s="1"/>
  <c r="R78" i="27"/>
  <c r="S78" i="27" s="1"/>
  <c r="M80" i="27"/>
  <c r="N82" i="27"/>
  <c r="L98" i="27"/>
  <c r="M101" i="27"/>
  <c r="M102" i="27"/>
  <c r="R105" i="27"/>
  <c r="S105" i="27" s="1"/>
  <c r="L113" i="27"/>
  <c r="L133" i="27"/>
  <c r="Q140" i="27"/>
  <c r="R140" i="27" s="1"/>
  <c r="S140" i="27" s="1"/>
  <c r="Q142" i="27"/>
  <c r="R142" i="27" s="1"/>
  <c r="S142" i="27" s="1"/>
  <c r="Q144" i="27"/>
  <c r="N144" i="27" s="1"/>
  <c r="L152" i="27"/>
  <c r="L153" i="27"/>
  <c r="L155" i="27"/>
  <c r="L167" i="27"/>
  <c r="Q179" i="27"/>
  <c r="R179" i="27" s="1"/>
  <c r="S179" i="27" s="1"/>
  <c r="Q192" i="27"/>
  <c r="N192" i="27" s="1"/>
  <c r="Q206" i="27"/>
  <c r="N206" i="27" s="1"/>
  <c r="Q208" i="27"/>
  <c r="M208" i="27" s="1"/>
  <c r="S239" i="27"/>
  <c r="Q239" i="27"/>
  <c r="R239" i="27" s="1"/>
  <c r="L264" i="27"/>
  <c r="L44" i="27"/>
  <c r="R57" i="27"/>
  <c r="S57" i="27" s="1"/>
  <c r="L68" i="27"/>
  <c r="L70" i="27"/>
  <c r="L89" i="27"/>
  <c r="R93" i="27"/>
  <c r="S93" i="27" s="1"/>
  <c r="L95" i="27"/>
  <c r="M97" i="27"/>
  <c r="R100" i="27"/>
  <c r="S100" i="27" s="1"/>
  <c r="R123" i="27"/>
  <c r="S123" i="27" s="1"/>
  <c r="R125" i="27"/>
  <c r="S125" i="27" s="1"/>
  <c r="L161" i="27"/>
  <c r="U128" i="27"/>
  <c r="R21" i="27"/>
  <c r="S21" i="27" s="1"/>
  <c r="R45" i="27"/>
  <c r="S45" i="27" s="1"/>
  <c r="L47" i="27"/>
  <c r="M49" i="27"/>
  <c r="R52" i="27"/>
  <c r="S52" i="27" s="1"/>
  <c r="N54" i="27"/>
  <c r="R69" i="27"/>
  <c r="S69" i="27" s="1"/>
  <c r="R94" i="27"/>
  <c r="S94" i="27" s="1"/>
  <c r="R112" i="27"/>
  <c r="S112" i="27" s="1"/>
  <c r="Q139" i="27"/>
  <c r="M139" i="27" s="1"/>
  <c r="L150" i="27"/>
  <c r="R156" i="27"/>
  <c r="S156" i="27" s="1"/>
  <c r="L166" i="27"/>
  <c r="L172" i="27"/>
  <c r="Q176" i="27"/>
  <c r="M176" i="27" s="1"/>
  <c r="L188" i="27"/>
  <c r="L277" i="27"/>
  <c r="V128" i="27"/>
  <c r="L16" i="27"/>
  <c r="L19" i="27"/>
  <c r="R22" i="27"/>
  <c r="S22" i="27" s="1"/>
  <c r="R27" i="27"/>
  <c r="S27" i="27" s="1"/>
  <c r="R29" i="27"/>
  <c r="S29" i="27" s="1"/>
  <c r="R33" i="27"/>
  <c r="S33" i="27" s="1"/>
  <c r="R46" i="27"/>
  <c r="S46" i="27" s="1"/>
  <c r="R70" i="27"/>
  <c r="S70" i="27" s="1"/>
  <c r="R75" i="27"/>
  <c r="S75" i="27" s="1"/>
  <c r="R88" i="27"/>
  <c r="S88" i="27" s="1"/>
  <c r="L90" i="27"/>
  <c r="M93" i="27"/>
  <c r="M94" i="27"/>
  <c r="R97" i="27"/>
  <c r="S97" i="27" s="1"/>
  <c r="R109" i="27"/>
  <c r="S109" i="27" s="1"/>
  <c r="R121" i="27"/>
  <c r="S121" i="27" s="1"/>
  <c r="L143" i="27"/>
  <c r="L148" i="27"/>
  <c r="L193" i="27"/>
  <c r="L204" i="27"/>
  <c r="L209" i="27"/>
  <c r="R13" i="27"/>
  <c r="S13" i="27" s="1"/>
  <c r="M21" i="27"/>
  <c r="M22" i="27"/>
  <c r="R40" i="27"/>
  <c r="S40" i="27" s="1"/>
  <c r="L42" i="27"/>
  <c r="M45" i="27"/>
  <c r="M46" i="27"/>
  <c r="R49" i="27"/>
  <c r="S49" i="27" s="1"/>
  <c r="M69" i="27"/>
  <c r="M70" i="27"/>
  <c r="R73" i="27"/>
  <c r="S73" i="27" s="1"/>
  <c r="M89" i="27"/>
  <c r="R92" i="27"/>
  <c r="S92" i="27" s="1"/>
  <c r="R110" i="27"/>
  <c r="S110" i="27" s="1"/>
  <c r="M112" i="27"/>
  <c r="N114" i="27"/>
  <c r="R115" i="27"/>
  <c r="S115" i="27" s="1"/>
  <c r="R116" i="27"/>
  <c r="S116" i="27" s="1"/>
  <c r="L124" i="27"/>
  <c r="L125" i="27"/>
  <c r="L126" i="27"/>
  <c r="L127" i="27"/>
  <c r="Q132" i="27"/>
  <c r="M132" i="27" s="1"/>
  <c r="Q133" i="27"/>
  <c r="N133" i="27" s="1"/>
  <c r="Q135" i="27"/>
  <c r="N135" i="27" s="1"/>
  <c r="L141" i="27"/>
  <c r="L142" i="27"/>
  <c r="Q151" i="27"/>
  <c r="R151" i="27" s="1"/>
  <c r="S151" i="27" s="1"/>
  <c r="Q174" i="27"/>
  <c r="N174" i="27" s="1"/>
  <c r="L181" i="27"/>
  <c r="L182" i="27"/>
  <c r="L189" i="27"/>
  <c r="L192" i="27"/>
  <c r="L199" i="27"/>
  <c r="S228" i="27"/>
  <c r="Q228" i="27"/>
  <c r="R228" i="27" s="1"/>
  <c r="N12" i="27"/>
  <c r="M16" i="27"/>
  <c r="R25" i="27"/>
  <c r="S25" i="27" s="1"/>
  <c r="R26" i="27"/>
  <c r="S26" i="27" s="1"/>
  <c r="R37" i="27"/>
  <c r="S37" i="27" s="1"/>
  <c r="M41" i="27"/>
  <c r="R44" i="27"/>
  <c r="S44" i="27" s="1"/>
  <c r="L66" i="27"/>
  <c r="R68" i="27"/>
  <c r="S68" i="27" s="1"/>
  <c r="M88" i="27"/>
  <c r="N90" i="27"/>
  <c r="L100" i="27"/>
  <c r="L102" i="27"/>
  <c r="L103" i="27"/>
  <c r="L140" i="27"/>
  <c r="Q167" i="27"/>
  <c r="Q171" i="27"/>
  <c r="R171" i="27" s="1"/>
  <c r="S171" i="27" s="1"/>
  <c r="L177" i="27"/>
  <c r="Q183" i="27"/>
  <c r="N183" i="27" s="1"/>
  <c r="L205" i="27"/>
  <c r="S267" i="27"/>
  <c r="Q267" i="27"/>
  <c r="R267" i="27" s="1"/>
  <c r="T279" i="27"/>
  <c r="L224" i="27"/>
  <c r="L237" i="27"/>
  <c r="R238" i="27"/>
  <c r="S240" i="27"/>
  <c r="L246" i="27"/>
  <c r="S253" i="27"/>
  <c r="R266" i="27"/>
  <c r="S252" i="27"/>
  <c r="L258" i="27"/>
  <c r="S266" i="27"/>
  <c r="Q268" i="27"/>
  <c r="R268" i="27" s="1"/>
  <c r="L271" i="27"/>
  <c r="S278" i="27"/>
  <c r="L223" i="27"/>
  <c r="L230" i="27"/>
  <c r="S237" i="27"/>
  <c r="L242" i="27"/>
  <c r="R252" i="27"/>
  <c r="S276" i="27"/>
  <c r="S277" i="27"/>
  <c r="L227" i="27"/>
  <c r="S248" i="27"/>
  <c r="S249" i="27"/>
  <c r="L254" i="27"/>
  <c r="S262" i="27"/>
  <c r="Q264" i="27"/>
  <c r="R264" i="27" s="1"/>
  <c r="S274" i="27"/>
  <c r="R282" i="27"/>
  <c r="R283" i="27" s="1"/>
  <c r="L226" i="27"/>
  <c r="S234" i="27"/>
  <c r="Q236" i="27"/>
  <c r="R236" i="27" s="1"/>
  <c r="L239" i="27"/>
  <c r="S246" i="27"/>
  <c r="Q248" i="27"/>
  <c r="R248" i="27" s="1"/>
  <c r="R259" i="27"/>
  <c r="S260" i="27"/>
  <c r="S261" i="27"/>
  <c r="L267" i="27"/>
  <c r="S273" i="27"/>
  <c r="T283" i="27"/>
  <c r="S244" i="27"/>
  <c r="S245" i="27"/>
  <c r="L251" i="27"/>
  <c r="S258" i="27"/>
  <c r="Q260" i="27"/>
  <c r="R260" i="27" s="1"/>
  <c r="Q271" i="27"/>
  <c r="R271" i="27" s="1"/>
  <c r="S272" i="27"/>
  <c r="U283" i="27"/>
  <c r="R219" i="27"/>
  <c r="R222" i="27"/>
  <c r="S230" i="27"/>
  <c r="Q232" i="27"/>
  <c r="R232" i="27" s="1"/>
  <c r="R244" i="27"/>
  <c r="L250" i="27"/>
  <c r="S256" i="27"/>
  <c r="S257" i="27"/>
  <c r="L263" i="27"/>
  <c r="S270" i="27"/>
  <c r="Q272" i="27"/>
  <c r="R272" i="27" s="1"/>
  <c r="L275" i="27"/>
  <c r="V283" i="27"/>
  <c r="S10" i="27"/>
  <c r="M66" i="27"/>
  <c r="R66" i="27"/>
  <c r="S66" i="27" s="1"/>
  <c r="M10" i="27"/>
  <c r="N15" i="27"/>
  <c r="R19" i="27"/>
  <c r="S19" i="27" s="1"/>
  <c r="N23" i="27"/>
  <c r="N28" i="27"/>
  <c r="M28" i="27"/>
  <c r="M58" i="27"/>
  <c r="R58" i="27"/>
  <c r="S58" i="27" s="1"/>
  <c r="L81" i="27"/>
  <c r="N55" i="27"/>
  <c r="M55" i="27"/>
  <c r="N95" i="27"/>
  <c r="M95" i="27"/>
  <c r="R95" i="27"/>
  <c r="S95" i="27" s="1"/>
  <c r="N47" i="27"/>
  <c r="M47" i="27"/>
  <c r="R51" i="27"/>
  <c r="S51" i="27" s="1"/>
  <c r="R91" i="27"/>
  <c r="S91" i="27" s="1"/>
  <c r="N111" i="27"/>
  <c r="M111" i="27"/>
  <c r="R111" i="27"/>
  <c r="S111" i="27" s="1"/>
  <c r="R23" i="27"/>
  <c r="S23" i="27" s="1"/>
  <c r="N31" i="27"/>
  <c r="M31" i="27"/>
  <c r="N39" i="27"/>
  <c r="M39" i="27"/>
  <c r="R47" i="27"/>
  <c r="S47" i="27" s="1"/>
  <c r="M50" i="27"/>
  <c r="R50" i="27"/>
  <c r="S50" i="27" s="1"/>
  <c r="N87" i="27"/>
  <c r="M87" i="27"/>
  <c r="R87" i="27"/>
  <c r="S87" i="27" s="1"/>
  <c r="M11" i="27"/>
  <c r="R31" i="27"/>
  <c r="S31" i="27" s="1"/>
  <c r="R35" i="27"/>
  <c r="S35" i="27" s="1"/>
  <c r="R39" i="27"/>
  <c r="S39" i="27" s="1"/>
  <c r="M42" i="27"/>
  <c r="R42" i="27"/>
  <c r="S42" i="27" s="1"/>
  <c r="L57" i="27"/>
  <c r="L62" i="27"/>
  <c r="R107" i="27"/>
  <c r="S107" i="27" s="1"/>
  <c r="N11" i="27"/>
  <c r="M34" i="27"/>
  <c r="R34" i="27"/>
  <c r="S34" i="27" s="1"/>
  <c r="N79" i="27"/>
  <c r="M79" i="27"/>
  <c r="R83" i="27"/>
  <c r="S83" i="27" s="1"/>
  <c r="N103" i="27"/>
  <c r="M103" i="27"/>
  <c r="R103" i="27"/>
  <c r="S103" i="27" s="1"/>
  <c r="N127" i="27"/>
  <c r="M127" i="27"/>
  <c r="R127" i="27"/>
  <c r="S127" i="27" s="1"/>
  <c r="J128" i="27"/>
  <c r="T128" i="27"/>
  <c r="N71" i="27"/>
  <c r="M71" i="27"/>
  <c r="R79" i="27"/>
  <c r="S79" i="27" s="1"/>
  <c r="K128" i="27"/>
  <c r="M18" i="27"/>
  <c r="N20" i="27"/>
  <c r="M20" i="27"/>
  <c r="L30" i="27"/>
  <c r="L41" i="27"/>
  <c r="L46" i="27"/>
  <c r="N63" i="27"/>
  <c r="M63" i="27"/>
  <c r="N66" i="27"/>
  <c r="R67" i="27"/>
  <c r="S67" i="27" s="1"/>
  <c r="R71" i="27"/>
  <c r="S71" i="27" s="1"/>
  <c r="M74" i="27"/>
  <c r="R74" i="27"/>
  <c r="S74" i="27" s="1"/>
  <c r="R99" i="27"/>
  <c r="S99" i="27" s="1"/>
  <c r="L110" i="27"/>
  <c r="N119" i="27"/>
  <c r="M119" i="27"/>
  <c r="R119" i="27"/>
  <c r="S119" i="27" s="1"/>
  <c r="J215" i="27"/>
  <c r="L131" i="27"/>
  <c r="Q138" i="27"/>
  <c r="M27" i="27"/>
  <c r="M35" i="27"/>
  <c r="M43" i="27"/>
  <c r="M51" i="27"/>
  <c r="M59" i="27"/>
  <c r="M67" i="27"/>
  <c r="M75" i="27"/>
  <c r="R82" i="27"/>
  <c r="S82" i="27" s="1"/>
  <c r="M83" i="27"/>
  <c r="R90" i="27"/>
  <c r="S90" i="27" s="1"/>
  <c r="M91" i="27"/>
  <c r="R98" i="27"/>
  <c r="S98" i="27" s="1"/>
  <c r="M99" i="27"/>
  <c r="R106" i="27"/>
  <c r="S106" i="27" s="1"/>
  <c r="M107" i="27"/>
  <c r="R114" i="27"/>
  <c r="S114" i="27" s="1"/>
  <c r="M115" i="27"/>
  <c r="R122" i="27"/>
  <c r="S122" i="27" s="1"/>
  <c r="M123" i="27"/>
  <c r="N19" i="27"/>
  <c r="N27" i="27"/>
  <c r="N35" i="27"/>
  <c r="N43" i="27"/>
  <c r="N51" i="27"/>
  <c r="N59" i="27"/>
  <c r="N67" i="27"/>
  <c r="N75" i="27"/>
  <c r="N83" i="27"/>
  <c r="N91" i="27"/>
  <c r="N99" i="27"/>
  <c r="N107" i="27"/>
  <c r="N115" i="27"/>
  <c r="N123" i="27"/>
  <c r="Q147" i="27"/>
  <c r="N193" i="27"/>
  <c r="M193" i="27"/>
  <c r="R193" i="27"/>
  <c r="S193" i="27" s="1"/>
  <c r="M131" i="27"/>
  <c r="M211" i="27"/>
  <c r="R211" i="27"/>
  <c r="S211" i="27" s="1"/>
  <c r="M36" i="27"/>
  <c r="M44" i="27"/>
  <c r="M52" i="27"/>
  <c r="M60" i="27"/>
  <c r="M68" i="27"/>
  <c r="M76" i="27"/>
  <c r="M84" i="27"/>
  <c r="M92" i="27"/>
  <c r="M100" i="27"/>
  <c r="M108" i="27"/>
  <c r="N121" i="27"/>
  <c r="R131" i="27"/>
  <c r="M152" i="27"/>
  <c r="M160" i="27"/>
  <c r="R160" i="27"/>
  <c r="S160" i="27" s="1"/>
  <c r="N160" i="27"/>
  <c r="N163" i="27"/>
  <c r="M163" i="27"/>
  <c r="R163" i="27"/>
  <c r="S163" i="27" s="1"/>
  <c r="N169" i="27"/>
  <c r="M169" i="27"/>
  <c r="R169" i="27"/>
  <c r="S169" i="27" s="1"/>
  <c r="L187" i="27"/>
  <c r="L203" i="27"/>
  <c r="N166" i="27"/>
  <c r="M166" i="27"/>
  <c r="K215" i="27"/>
  <c r="Q165" i="27"/>
  <c r="R166" i="27"/>
  <c r="S166" i="27" s="1"/>
  <c r="Q189" i="27"/>
  <c r="Q205" i="27"/>
  <c r="S223" i="27"/>
  <c r="Q223" i="27"/>
  <c r="R223" i="27" s="1"/>
  <c r="T215" i="27"/>
  <c r="Q146" i="27"/>
  <c r="Q178" i="27"/>
  <c r="M185" i="27"/>
  <c r="U215" i="27"/>
  <c r="L171" i="27"/>
  <c r="Q173" i="27"/>
  <c r="L195" i="27"/>
  <c r="R207" i="27"/>
  <c r="S207" i="27" s="1"/>
  <c r="L211" i="27"/>
  <c r="V215" i="27"/>
  <c r="L144" i="27"/>
  <c r="L147" i="27"/>
  <c r="Q157" i="27"/>
  <c r="L179" i="27"/>
  <c r="Q181" i="27"/>
  <c r="Q197" i="27"/>
  <c r="Q213" i="27"/>
  <c r="S224" i="27"/>
  <c r="Q224" i="27"/>
  <c r="R224" i="27" s="1"/>
  <c r="L222" i="27"/>
  <c r="J279" i="27"/>
  <c r="U279" i="27"/>
  <c r="K279" i="27"/>
  <c r="V279" i="27"/>
  <c r="Q225" i="27"/>
  <c r="R225" i="27" s="1"/>
  <c r="Q229" i="27"/>
  <c r="R229" i="27" s="1"/>
  <c r="Q233" i="27"/>
  <c r="R233" i="27" s="1"/>
  <c r="Q237" i="27"/>
  <c r="R237" i="27" s="1"/>
  <c r="Q241" i="27"/>
  <c r="R241" i="27" s="1"/>
  <c r="Q245" i="27"/>
  <c r="R245" i="27" s="1"/>
  <c r="Q249" i="27"/>
  <c r="R249" i="27" s="1"/>
  <c r="Q253" i="27"/>
  <c r="R253" i="27" s="1"/>
  <c r="Q257" i="27"/>
  <c r="R257" i="27" s="1"/>
  <c r="Q261" i="27"/>
  <c r="R261" i="27" s="1"/>
  <c r="Q265" i="27"/>
  <c r="R265" i="27" s="1"/>
  <c r="Q269" i="27"/>
  <c r="R269" i="27" s="1"/>
  <c r="Q273" i="27"/>
  <c r="R273" i="27" s="1"/>
  <c r="Q277" i="27"/>
  <c r="R277" i="27" s="1"/>
  <c r="S282" i="27"/>
  <c r="S283" i="27" s="1"/>
  <c r="R206" i="27" l="1"/>
  <c r="S206" i="27" s="1"/>
  <c r="N168" i="27"/>
  <c r="R143" i="27"/>
  <c r="S143" i="27" s="1"/>
  <c r="M168" i="27"/>
  <c r="M195" i="27"/>
  <c r="M188" i="27"/>
  <c r="N139" i="27"/>
  <c r="M202" i="27"/>
  <c r="N188" i="27"/>
  <c r="R136" i="27"/>
  <c r="S136" i="27" s="1"/>
  <c r="M154" i="27"/>
  <c r="R195" i="27"/>
  <c r="S195" i="27" s="1"/>
  <c r="M142" i="27"/>
  <c r="R150" i="27"/>
  <c r="S150" i="27" s="1"/>
  <c r="R148" i="27"/>
  <c r="S148" i="27" s="1"/>
  <c r="M150" i="27"/>
  <c r="R176" i="27"/>
  <c r="S176" i="27" s="1"/>
  <c r="R210" i="27"/>
  <c r="S210" i="27" s="1"/>
  <c r="R162" i="27"/>
  <c r="S162" i="27" s="1"/>
  <c r="R177" i="27"/>
  <c r="S177" i="27" s="1"/>
  <c r="N143" i="27"/>
  <c r="M179" i="27"/>
  <c r="R159" i="27"/>
  <c r="S159" i="27" s="1"/>
  <c r="N203" i="27"/>
  <c r="M158" i="27"/>
  <c r="M177" i="27"/>
  <c r="M210" i="27"/>
  <c r="N159" i="27"/>
  <c r="M155" i="27"/>
  <c r="N158" i="27"/>
  <c r="R184" i="27"/>
  <c r="S184" i="27" s="1"/>
  <c r="R190" i="27"/>
  <c r="S190" i="27" s="1"/>
  <c r="N155" i="27"/>
  <c r="R192" i="27"/>
  <c r="S192" i="27" s="1"/>
  <c r="M184" i="27"/>
  <c r="R139" i="27"/>
  <c r="S139" i="27" s="1"/>
  <c r="R153" i="27"/>
  <c r="S153" i="27" s="1"/>
  <c r="R187" i="27"/>
  <c r="S187" i="27" s="1"/>
  <c r="R186" i="27"/>
  <c r="S186" i="27" s="1"/>
  <c r="N148" i="27"/>
  <c r="M196" i="27"/>
  <c r="N154" i="27"/>
  <c r="M136" i="27"/>
  <c r="M153" i="27"/>
  <c r="M206" i="27"/>
  <c r="M171" i="27"/>
  <c r="R152" i="27"/>
  <c r="S152" i="27" s="1"/>
  <c r="N182" i="27"/>
  <c r="N185" i="27"/>
  <c r="N171" i="27"/>
  <c r="M192" i="27"/>
  <c r="R204" i="27"/>
  <c r="S204" i="27" s="1"/>
  <c r="R175" i="27"/>
  <c r="S175" i="27" s="1"/>
  <c r="R174" i="27"/>
  <c r="S174" i="27" s="1"/>
  <c r="R170" i="27"/>
  <c r="S170" i="27" s="1"/>
  <c r="N176" i="27"/>
  <c r="M199" i="27"/>
  <c r="M204" i="27"/>
  <c r="R161" i="27"/>
  <c r="S161" i="27" s="1"/>
  <c r="M174" i="27"/>
  <c r="N199" i="27"/>
  <c r="M161" i="27"/>
  <c r="N142" i="27"/>
  <c r="M140" i="27"/>
  <c r="M137" i="27"/>
  <c r="N140" i="27"/>
  <c r="R212" i="27"/>
  <c r="S212" i="27" s="1"/>
  <c r="M186" i="27"/>
  <c r="M212" i="27"/>
  <c r="R134" i="27"/>
  <c r="S134" i="27" s="1"/>
  <c r="M187" i="27"/>
  <c r="M180" i="27"/>
  <c r="M134" i="27"/>
  <c r="R196" i="27"/>
  <c r="S196" i="27" s="1"/>
  <c r="R180" i="27"/>
  <c r="S180" i="27" s="1"/>
  <c r="R202" i="27"/>
  <c r="S202" i="27" s="1"/>
  <c r="M183" i="27"/>
  <c r="M172" i="27"/>
  <c r="R201" i="27"/>
  <c r="S201" i="27" s="1"/>
  <c r="M133" i="27"/>
  <c r="N149" i="27"/>
  <c r="R145" i="27"/>
  <c r="S145" i="27" s="1"/>
  <c r="M135" i="27"/>
  <c r="R203" i="27"/>
  <c r="S203" i="27" s="1"/>
  <c r="M201" i="27"/>
  <c r="N162" i="27"/>
  <c r="N208" i="27"/>
  <c r="R200" i="27"/>
  <c r="S200" i="27" s="1"/>
  <c r="R149" i="27"/>
  <c r="S149" i="27" s="1"/>
  <c r="M145" i="27"/>
  <c r="R135" i="27"/>
  <c r="S135" i="27" s="1"/>
  <c r="R172" i="27"/>
  <c r="S172" i="27" s="1"/>
  <c r="N132" i="27"/>
  <c r="R198" i="27"/>
  <c r="S198" i="27" s="1"/>
  <c r="M198" i="27"/>
  <c r="M209" i="27"/>
  <c r="R144" i="27"/>
  <c r="S144" i="27" s="1"/>
  <c r="R183" i="27"/>
  <c r="S183" i="27" s="1"/>
  <c r="R209" i="27"/>
  <c r="S209" i="27" s="1"/>
  <c r="N137" i="27"/>
  <c r="R141" i="27"/>
  <c r="S141" i="27" s="1"/>
  <c r="N214" i="27"/>
  <c r="M175" i="27"/>
  <c r="R194" i="27"/>
  <c r="S194" i="27" s="1"/>
  <c r="R208" i="27"/>
  <c r="S208" i="27" s="1"/>
  <c r="M141" i="27"/>
  <c r="M190" i="27"/>
  <c r="M214" i="27"/>
  <c r="M194" i="27"/>
  <c r="R132" i="27"/>
  <c r="S132" i="27" s="1"/>
  <c r="U285" i="27"/>
  <c r="M170" i="27"/>
  <c r="R133" i="27"/>
  <c r="S133" i="27" s="1"/>
  <c r="M144" i="27"/>
  <c r="R191" i="27"/>
  <c r="S191" i="27" s="1"/>
  <c r="N191" i="27"/>
  <c r="N207" i="27"/>
  <c r="M207" i="27"/>
  <c r="L279" i="27"/>
  <c r="S279" i="27"/>
  <c r="R182" i="27"/>
  <c r="S182" i="27" s="1"/>
  <c r="N179" i="27"/>
  <c r="R279" i="27"/>
  <c r="M200" i="27"/>
  <c r="T285" i="27"/>
  <c r="L128" i="27"/>
  <c r="M151" i="27"/>
  <c r="N164" i="27"/>
  <c r="M164" i="27"/>
  <c r="V285" i="27"/>
  <c r="N151" i="27"/>
  <c r="R167" i="27"/>
  <c r="S167" i="27" s="1"/>
  <c r="N167" i="27"/>
  <c r="M167" i="27"/>
  <c r="R173" i="27"/>
  <c r="S173" i="27" s="1"/>
  <c r="N173" i="27"/>
  <c r="M173" i="27"/>
  <c r="R205" i="27"/>
  <c r="S205" i="27" s="1"/>
  <c r="N205" i="27"/>
  <c r="M205" i="27"/>
  <c r="N147" i="27"/>
  <c r="M147" i="27"/>
  <c r="R147" i="27"/>
  <c r="S147" i="27" s="1"/>
  <c r="R146" i="27"/>
  <c r="S146" i="27" s="1"/>
  <c r="M146" i="27"/>
  <c r="N146" i="27"/>
  <c r="R178" i="27"/>
  <c r="S178" i="27" s="1"/>
  <c r="M178" i="27"/>
  <c r="N178" i="27"/>
  <c r="R197" i="27"/>
  <c r="S197" i="27" s="1"/>
  <c r="N197" i="27"/>
  <c r="M197" i="27"/>
  <c r="R181" i="27"/>
  <c r="S181" i="27" s="1"/>
  <c r="N181" i="27"/>
  <c r="M181" i="27"/>
  <c r="R189" i="27"/>
  <c r="S189" i="27" s="1"/>
  <c r="N189" i="27"/>
  <c r="M189" i="27"/>
  <c r="R138" i="27"/>
  <c r="S138" i="27" s="1"/>
  <c r="N138" i="27"/>
  <c r="M138" i="27"/>
  <c r="L215" i="27"/>
  <c r="R213" i="27"/>
  <c r="S213" i="27" s="1"/>
  <c r="N213" i="27"/>
  <c r="M213" i="27"/>
  <c r="R165" i="27"/>
  <c r="S165" i="27" s="1"/>
  <c r="N165" i="27"/>
  <c r="M165" i="27"/>
  <c r="R157" i="27"/>
  <c r="S157" i="27" s="1"/>
  <c r="N157" i="27"/>
  <c r="M157" i="27"/>
  <c r="S128" i="27"/>
  <c r="S131" i="27"/>
  <c r="K285" i="27"/>
  <c r="J285" i="27"/>
  <c r="C299" i="27" s="1"/>
  <c r="R128" i="27"/>
  <c r="L285" i="27" l="1"/>
  <c r="C302" i="27" s="1"/>
  <c r="S215" i="27"/>
  <c r="S285" i="27" s="1"/>
  <c r="C293" i="27" s="1"/>
  <c r="C296" i="27"/>
  <c r="C297" i="27"/>
  <c r="C298" i="27"/>
  <c r="R215" i="27"/>
  <c r="R285" i="27" s="1"/>
  <c r="C292" i="27" s="1"/>
  <c r="C300" i="27"/>
  <c r="C301" i="27" l="1"/>
  <c r="BH18" i="24" l="1"/>
  <c r="BG19" i="24"/>
  <c r="BF19" i="24"/>
  <c r="BE19" i="24"/>
  <c r="BD19" i="24"/>
  <c r="BC19" i="24"/>
  <c r="BB19" i="24"/>
  <c r="BA19" i="24"/>
  <c r="AZ19" i="24"/>
  <c r="AY19" i="24"/>
  <c r="AX19" i="24"/>
  <c r="AW19" i="24"/>
  <c r="AV19" i="24"/>
  <c r="AU19" i="24"/>
  <c r="AT19" i="24"/>
  <c r="AS19" i="24"/>
  <c r="AR19" i="24"/>
  <c r="AQ19" i="24"/>
  <c r="AP19" i="24"/>
  <c r="AO19" i="24"/>
  <c r="AN19" i="24"/>
  <c r="AM19" i="24"/>
  <c r="AL19" i="24"/>
  <c r="AK19"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H19" i="24"/>
  <c r="G19" i="24"/>
  <c r="F19" i="24"/>
  <c r="E19" i="24"/>
  <c r="BH12" i="24"/>
  <c r="BH11" i="24"/>
  <c r="BG11" i="24"/>
  <c r="BF11" i="24"/>
  <c r="BE11" i="24"/>
  <c r="BD11" i="24"/>
  <c r="BC11" i="24"/>
  <c r="BB11" i="24"/>
  <c r="BA11" i="24"/>
  <c r="AZ11" i="24"/>
  <c r="AY11" i="24"/>
  <c r="AX11" i="24"/>
  <c r="AW11" i="24"/>
  <c r="AV11" i="24"/>
  <c r="AU11" i="24"/>
  <c r="AT11" i="24"/>
  <c r="AS11" i="24"/>
  <c r="AR11" i="24"/>
  <c r="AQ11" i="24"/>
  <c r="AP11" i="24"/>
  <c r="AO11" i="24"/>
  <c r="AN11" i="24"/>
  <c r="AM11" i="24"/>
  <c r="AL11" i="24"/>
  <c r="AK11"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F11" i="24"/>
  <c r="E11" i="24"/>
  <c r="K26" i="24" l="1"/>
  <c r="S26" i="24"/>
  <c r="AA26" i="24"/>
  <c r="AI26" i="24"/>
  <c r="AI28" i="24" s="1"/>
  <c r="AQ26" i="24"/>
  <c r="AQ28" i="24" s="1"/>
  <c r="AY26" i="24"/>
  <c r="AY28" i="24" s="1"/>
  <c r="BG26" i="24"/>
  <c r="BG28" i="24" s="1"/>
  <c r="N79" i="21"/>
  <c r="J26" i="24"/>
  <c r="R26" i="24"/>
  <c r="R28" i="24" s="1"/>
  <c r="Z26" i="24"/>
  <c r="Z28" i="24" s="1"/>
  <c r="AH26" i="24"/>
  <c r="AH28" i="24" s="1"/>
  <c r="AP26" i="24"/>
  <c r="AP28" i="24" s="1"/>
  <c r="AX26" i="24"/>
  <c r="AX28" i="24" s="1"/>
  <c r="BF26" i="24"/>
  <c r="BF28" i="24" s="1"/>
  <c r="AA28" i="24"/>
  <c r="L26" i="24"/>
  <c r="L28" i="24" s="1"/>
  <c r="T26" i="24"/>
  <c r="T28" i="24" s="1"/>
  <c r="AB26" i="24"/>
  <c r="AB28" i="24" s="1"/>
  <c r="AJ26" i="24"/>
  <c r="AJ28" i="24" s="1"/>
  <c r="AR26" i="24"/>
  <c r="AR28" i="24" s="1"/>
  <c r="AZ26" i="24"/>
  <c r="AZ28" i="24" s="1"/>
  <c r="K28" i="24"/>
  <c r="E26" i="24"/>
  <c r="E28" i="24" s="1"/>
  <c r="M26" i="24"/>
  <c r="M28" i="24" s="1"/>
  <c r="U26" i="24"/>
  <c r="U28" i="24" s="1"/>
  <c r="AC26" i="24"/>
  <c r="AC28" i="24" s="1"/>
  <c r="AK26" i="24"/>
  <c r="AK28" i="24" s="1"/>
  <c r="AS26" i="24"/>
  <c r="AS28" i="24" s="1"/>
  <c r="BA26" i="24"/>
  <c r="BA28" i="24" s="1"/>
  <c r="S28" i="24"/>
  <c r="J28" i="24"/>
  <c r="BH14" i="24"/>
  <c r="BH13" i="24"/>
  <c r="BH19" i="24" s="1"/>
  <c r="BH17" i="24"/>
  <c r="BH20" i="24"/>
  <c r="F26" i="24"/>
  <c r="F28" i="24" s="1"/>
  <c r="N26" i="24"/>
  <c r="N28" i="24" s="1"/>
  <c r="V26" i="24"/>
  <c r="V28" i="24" s="1"/>
  <c r="AD26" i="24"/>
  <c r="AD28" i="24" s="1"/>
  <c r="AL26" i="24"/>
  <c r="AL28" i="24" s="1"/>
  <c r="AT26" i="24"/>
  <c r="AT28" i="24" s="1"/>
  <c r="BB26" i="24"/>
  <c r="BB28" i="24" s="1"/>
  <c r="G26" i="24"/>
  <c r="G28" i="24" s="1"/>
  <c r="O26" i="24"/>
  <c r="O28" i="24" s="1"/>
  <c r="W26" i="24"/>
  <c r="W28" i="24" s="1"/>
  <c r="AE26" i="24"/>
  <c r="AE28" i="24" s="1"/>
  <c r="AM26" i="24"/>
  <c r="AM28" i="24" s="1"/>
  <c r="AU26" i="24"/>
  <c r="AU28" i="24" s="1"/>
  <c r="BC26" i="24"/>
  <c r="BC28" i="24" s="1"/>
  <c r="H26" i="24"/>
  <c r="H28" i="24" s="1"/>
  <c r="P26" i="24"/>
  <c r="P28" i="24" s="1"/>
  <c r="X26" i="24"/>
  <c r="X28" i="24" s="1"/>
  <c r="AF26" i="24"/>
  <c r="AF28" i="24" s="1"/>
  <c r="AN26" i="24"/>
  <c r="AN28" i="24" s="1"/>
  <c r="AV26" i="24"/>
  <c r="AV28" i="24" s="1"/>
  <c r="BD26" i="24"/>
  <c r="BD28" i="24" s="1"/>
  <c r="I26" i="24"/>
  <c r="I28" i="24" s="1"/>
  <c r="Q26" i="24"/>
  <c r="Q28" i="24" s="1"/>
  <c r="Y26" i="24"/>
  <c r="Y28" i="24" s="1"/>
  <c r="AG26" i="24"/>
  <c r="AG28" i="24" s="1"/>
  <c r="AO26" i="24"/>
  <c r="AO28" i="24" s="1"/>
  <c r="AW26" i="24"/>
  <c r="AW28" i="24" s="1"/>
  <c r="BE26" i="24"/>
  <c r="BE28" i="24" s="1"/>
  <c r="BH16" i="24"/>
  <c r="BH25" i="24"/>
  <c r="BH27" i="24"/>
  <c r="BH15" i="24"/>
  <c r="BH24" i="24"/>
  <c r="I19" i="24"/>
  <c r="BH23" i="24"/>
  <c r="BH26" i="24" l="1"/>
  <c r="BH28" i="24"/>
  <c r="U78" i="21" l="1"/>
  <c r="T78" i="21"/>
  <c r="Q78" i="21"/>
  <c r="P78" i="21"/>
  <c r="M78" i="21"/>
  <c r="K78" i="21"/>
  <c r="I78" i="21"/>
  <c r="H78" i="21"/>
  <c r="U75" i="21"/>
  <c r="T75" i="21"/>
  <c r="Q75" i="21"/>
  <c r="M75" i="21"/>
  <c r="K75" i="21"/>
  <c r="I75" i="21"/>
  <c r="H75" i="21"/>
  <c r="V72" i="21"/>
  <c r="R72" i="21"/>
  <c r="Q72" i="21"/>
  <c r="M72" i="21"/>
  <c r="L72" i="21"/>
  <c r="I72" i="21"/>
  <c r="L69" i="21"/>
  <c r="K69" i="21"/>
  <c r="J69" i="21"/>
  <c r="I69" i="21"/>
  <c r="G69" i="21"/>
  <c r="M66" i="21"/>
  <c r="H66" i="21"/>
  <c r="F66" i="21"/>
  <c r="M63" i="21"/>
  <c r="K63" i="21"/>
  <c r="H63" i="21"/>
  <c r="G63" i="21"/>
  <c r="V60" i="21"/>
  <c r="T60" i="21"/>
  <c r="O60" i="21"/>
  <c r="L60" i="21"/>
  <c r="G60" i="21"/>
  <c r="U57" i="21"/>
  <c r="P57" i="21"/>
  <c r="O57" i="21"/>
  <c r="M57" i="21"/>
  <c r="H57" i="21"/>
  <c r="G57" i="21"/>
  <c r="V54" i="21"/>
  <c r="P54" i="21"/>
  <c r="I54" i="21"/>
  <c r="F54" i="21"/>
  <c r="M48" i="21"/>
  <c r="L48" i="21"/>
  <c r="K48" i="21"/>
  <c r="J48" i="21"/>
  <c r="T45" i="21"/>
  <c r="S45" i="21"/>
  <c r="Q45" i="21"/>
  <c r="L45" i="21"/>
  <c r="K45" i="21"/>
  <c r="I45" i="21"/>
  <c r="U42" i="21"/>
  <c r="T42" i="21"/>
  <c r="R42" i="21"/>
  <c r="M42" i="21"/>
  <c r="L42" i="21"/>
  <c r="K42" i="21"/>
  <c r="J42" i="21"/>
  <c r="V39" i="21"/>
  <c r="U39" i="21"/>
  <c r="S39" i="21"/>
  <c r="Q39" i="21"/>
  <c r="M39" i="21"/>
  <c r="L39" i="21"/>
  <c r="K39" i="21"/>
  <c r="M36" i="21"/>
  <c r="L36" i="21"/>
  <c r="K36" i="21"/>
  <c r="M33" i="21"/>
  <c r="K33" i="21"/>
  <c r="H33" i="21"/>
  <c r="R30" i="21"/>
  <c r="P30" i="21"/>
  <c r="K30" i="21"/>
  <c r="J30" i="21"/>
  <c r="H30" i="21"/>
  <c r="G30" i="21"/>
  <c r="T27" i="21"/>
  <c r="S27" i="21"/>
  <c r="R27" i="21"/>
  <c r="P27" i="21"/>
  <c r="O27" i="21"/>
  <c r="L27" i="21"/>
  <c r="K27" i="21"/>
  <c r="I27" i="21"/>
  <c r="H27" i="21"/>
  <c r="U24" i="21"/>
  <c r="R24" i="21"/>
  <c r="P24" i="21"/>
  <c r="O24" i="21"/>
  <c r="M24" i="21"/>
  <c r="L24" i="21"/>
  <c r="I24" i="21"/>
  <c r="H24" i="21"/>
  <c r="G24" i="21"/>
  <c r="V21" i="21"/>
  <c r="U21" i="21"/>
  <c r="S21" i="21"/>
  <c r="Q21" i="21"/>
  <c r="P21" i="21"/>
  <c r="M21" i="21"/>
  <c r="J21" i="21"/>
  <c r="J18" i="21"/>
  <c r="I18" i="21"/>
  <c r="H18" i="21"/>
  <c r="G18" i="21"/>
  <c r="F18" i="21"/>
  <c r="M15" i="21"/>
  <c r="L15" i="21"/>
  <c r="G15" i="21"/>
  <c r="M12" i="21"/>
  <c r="K12" i="21"/>
  <c r="F12" i="21"/>
  <c r="K53" i="20"/>
  <c r="O30" i="21" l="1"/>
  <c r="H69" i="21"/>
  <c r="G36" i="21"/>
  <c r="H21" i="21"/>
  <c r="H48" i="21"/>
  <c r="H15" i="21"/>
  <c r="P75" i="21"/>
  <c r="H24" i="20"/>
  <c r="F69" i="20"/>
  <c r="H78" i="20"/>
  <c r="J21" i="20"/>
  <c r="I66" i="21"/>
  <c r="F27" i="20"/>
  <c r="Q54" i="21"/>
  <c r="J72" i="21"/>
  <c r="F15" i="21"/>
  <c r="F60" i="21"/>
  <c r="F36" i="21"/>
  <c r="T24" i="21"/>
  <c r="K18" i="21"/>
  <c r="F39" i="21"/>
  <c r="I36" i="20"/>
  <c r="G39" i="20"/>
  <c r="P39" i="20"/>
  <c r="I45" i="20"/>
  <c r="K92" i="20"/>
  <c r="K94" i="20"/>
  <c r="K16" i="20"/>
  <c r="J18" i="20"/>
  <c r="J33" i="20"/>
  <c r="H36" i="20"/>
  <c r="H45" i="20"/>
  <c r="F66" i="20"/>
  <c r="H75" i="20"/>
  <c r="J84" i="20"/>
  <c r="J54" i="20"/>
  <c r="K54" i="20" s="1"/>
  <c r="J15" i="20"/>
  <c r="H18" i="20"/>
  <c r="F21" i="20"/>
  <c r="J27" i="20"/>
  <c r="H33" i="20"/>
  <c r="F36" i="20"/>
  <c r="I21" i="21"/>
  <c r="H54" i="21"/>
  <c r="N53" i="21"/>
  <c r="J36" i="20"/>
  <c r="H15" i="20"/>
  <c r="J24" i="20"/>
  <c r="K31" i="20"/>
  <c r="F42" i="20"/>
  <c r="J66" i="20"/>
  <c r="J78" i="20"/>
  <c r="K86" i="20"/>
  <c r="N39" i="20"/>
  <c r="I12" i="20"/>
  <c r="G15" i="20"/>
  <c r="G27" i="20"/>
  <c r="I78" i="20"/>
  <c r="G81" i="20"/>
  <c r="I15" i="20"/>
  <c r="I69" i="20"/>
  <c r="M39" i="20"/>
  <c r="G78" i="20"/>
  <c r="I84" i="20"/>
  <c r="F39" i="20"/>
  <c r="O39" i="20"/>
  <c r="G18" i="20"/>
  <c r="K23" i="20"/>
  <c r="Q37" i="20"/>
  <c r="G42" i="20"/>
  <c r="H81" i="20"/>
  <c r="J69" i="20"/>
  <c r="H72" i="20"/>
  <c r="J81" i="20"/>
  <c r="G84" i="20"/>
  <c r="K73" i="20"/>
  <c r="K80" i="20"/>
  <c r="K88" i="20"/>
  <c r="K41" i="20"/>
  <c r="G66" i="20"/>
  <c r="K13" i="20"/>
  <c r="H39" i="20"/>
  <c r="H66" i="20"/>
  <c r="K90" i="20"/>
  <c r="K20" i="20"/>
  <c r="K35" i="20"/>
  <c r="F81" i="20"/>
  <c r="H42" i="21"/>
  <c r="U72" i="21"/>
  <c r="M93" i="21"/>
  <c r="J15" i="21"/>
  <c r="I36" i="21"/>
  <c r="W38" i="21"/>
  <c r="I42" i="21"/>
  <c r="T57" i="21"/>
  <c r="N44" i="21"/>
  <c r="L57" i="21"/>
  <c r="N70" i="21"/>
  <c r="N19" i="21"/>
  <c r="F21" i="21"/>
  <c r="P45" i="21"/>
  <c r="H93" i="21"/>
  <c r="N31" i="21"/>
  <c r="I39" i="21"/>
  <c r="R39" i="21"/>
  <c r="H45" i="21"/>
  <c r="S60" i="21"/>
  <c r="N61" i="21"/>
  <c r="F63" i="21"/>
  <c r="Q42" i="21"/>
  <c r="Q27" i="21"/>
  <c r="J39" i="21"/>
  <c r="K60" i="21"/>
  <c r="J92" i="21"/>
  <c r="L18" i="21"/>
  <c r="N35" i="21"/>
  <c r="N41" i="21"/>
  <c r="W41" i="21"/>
  <c r="N47" i="21"/>
  <c r="U54" i="21"/>
  <c r="N80" i="21"/>
  <c r="N29" i="21"/>
  <c r="W29" i="21"/>
  <c r="M54" i="21"/>
  <c r="I99" i="20"/>
  <c r="H27" i="20"/>
  <c r="H42" i="20"/>
  <c r="I27" i="20"/>
  <c r="I42" i="20"/>
  <c r="F45" i="20"/>
  <c r="F75" i="20"/>
  <c r="H12" i="20"/>
  <c r="G33" i="20"/>
  <c r="J42" i="20"/>
  <c r="G45" i="20"/>
  <c r="I66" i="20"/>
  <c r="I72" i="20"/>
  <c r="I81" i="20"/>
  <c r="F15" i="20"/>
  <c r="H21" i="20"/>
  <c r="K25" i="20"/>
  <c r="I21" i="20"/>
  <c r="F24" i="20"/>
  <c r="I75" i="20"/>
  <c r="G24" i="20"/>
  <c r="J45" i="20"/>
  <c r="G48" i="20"/>
  <c r="H69" i="20"/>
  <c r="Q38" i="20"/>
  <c r="K44" i="20"/>
  <c r="K19" i="20"/>
  <c r="G21" i="20"/>
  <c r="I92" i="21"/>
  <c r="I12" i="21"/>
  <c r="K47" i="20"/>
  <c r="K34" i="20"/>
  <c r="G36" i="20"/>
  <c r="K14" i="20"/>
  <c r="K22" i="20"/>
  <c r="K32" i="20"/>
  <c r="K43" i="20"/>
  <c r="K68" i="20"/>
  <c r="K17" i="20"/>
  <c r="I33" i="20"/>
  <c r="I39" i="20"/>
  <c r="K37" i="20"/>
  <c r="K76" i="20"/>
  <c r="F78" i="20"/>
  <c r="I18" i="20"/>
  <c r="J39" i="20"/>
  <c r="I98" i="20"/>
  <c r="I24" i="20"/>
  <c r="J48" i="20"/>
  <c r="K46" i="20"/>
  <c r="U27" i="21"/>
  <c r="L21" i="21"/>
  <c r="K26" i="20"/>
  <c r="K40" i="20"/>
  <c r="H84" i="20"/>
  <c r="J98" i="20"/>
  <c r="F99" i="20"/>
  <c r="J12" i="20"/>
  <c r="F18" i="20"/>
  <c r="F33" i="20"/>
  <c r="K38" i="20"/>
  <c r="L39" i="20"/>
  <c r="K58" i="20"/>
  <c r="K65" i="20"/>
  <c r="J75" i="20"/>
  <c r="M27" i="21"/>
  <c r="G27" i="21"/>
  <c r="T30" i="21"/>
  <c r="K10" i="20"/>
  <c r="G99" i="20"/>
  <c r="K56" i="20"/>
  <c r="G93" i="21"/>
  <c r="O21" i="21"/>
  <c r="W19" i="21"/>
  <c r="N20" i="21"/>
  <c r="S24" i="21"/>
  <c r="L30" i="21"/>
  <c r="H99" i="20"/>
  <c r="K67" i="20"/>
  <c r="K70" i="20"/>
  <c r="K71" i="20"/>
  <c r="J72" i="20"/>
  <c r="G21" i="21"/>
  <c r="K24" i="21"/>
  <c r="I33" i="21"/>
  <c r="F48" i="20"/>
  <c r="H48" i="20"/>
  <c r="K55" i="20"/>
  <c r="G72" i="20"/>
  <c r="N28" i="21"/>
  <c r="G54" i="21"/>
  <c r="F98" i="20"/>
  <c r="J99" i="20"/>
  <c r="F12" i="20"/>
  <c r="I48" i="20"/>
  <c r="J60" i="20"/>
  <c r="K60" i="20" s="1"/>
  <c r="K79" i="20"/>
  <c r="H98" i="20"/>
  <c r="I15" i="21"/>
  <c r="M18" i="21"/>
  <c r="G98" i="20"/>
  <c r="K11" i="20"/>
  <c r="G12" i="20"/>
  <c r="K52" i="20"/>
  <c r="K64" i="20"/>
  <c r="G75" i="20"/>
  <c r="K77" i="20"/>
  <c r="K82" i="20"/>
  <c r="K83" i="20"/>
  <c r="F84" i="20"/>
  <c r="G12" i="21"/>
  <c r="F24" i="21"/>
  <c r="N22" i="21"/>
  <c r="V24" i="21"/>
  <c r="N23" i="21"/>
  <c r="W23" i="21"/>
  <c r="T39" i="21"/>
  <c r="J57" i="20"/>
  <c r="K57" i="20" s="1"/>
  <c r="K59" i="20"/>
  <c r="G69" i="20"/>
  <c r="K15" i="21"/>
  <c r="T21" i="21"/>
  <c r="M45" i="21"/>
  <c r="N16" i="21"/>
  <c r="R21" i="21"/>
  <c r="W22" i="21"/>
  <c r="Q24" i="21"/>
  <c r="N25" i="21"/>
  <c r="V27" i="21"/>
  <c r="M30" i="21"/>
  <c r="U30" i="21"/>
  <c r="O45" i="21"/>
  <c r="W44" i="21"/>
  <c r="U60" i="21"/>
  <c r="L66" i="21"/>
  <c r="F72" i="20"/>
  <c r="K74" i="20"/>
  <c r="K85" i="20"/>
  <c r="K87" i="20"/>
  <c r="K89" i="20"/>
  <c r="K91" i="20"/>
  <c r="K93" i="20"/>
  <c r="K92" i="21"/>
  <c r="I93" i="21"/>
  <c r="K21" i="21"/>
  <c r="J24" i="21"/>
  <c r="W25" i="21"/>
  <c r="N34" i="21"/>
  <c r="H36" i="21"/>
  <c r="G45" i="21"/>
  <c r="I48" i="21"/>
  <c r="S57" i="21"/>
  <c r="M60" i="21"/>
  <c r="L92" i="21"/>
  <c r="J93" i="21"/>
  <c r="H12" i="21"/>
  <c r="N13" i="21"/>
  <c r="N17" i="21"/>
  <c r="W20" i="21"/>
  <c r="W28" i="21"/>
  <c r="F30" i="21"/>
  <c r="S30" i="21"/>
  <c r="N37" i="21"/>
  <c r="O39" i="21"/>
  <c r="W37" i="21"/>
  <c r="S42" i="21"/>
  <c r="K57" i="21"/>
  <c r="W58" i="21"/>
  <c r="M92" i="21"/>
  <c r="K93" i="21"/>
  <c r="J33" i="21"/>
  <c r="G33" i="21"/>
  <c r="G39" i="21"/>
  <c r="R45" i="21"/>
  <c r="G48" i="21"/>
  <c r="F92" i="21"/>
  <c r="N10" i="21"/>
  <c r="L93" i="21"/>
  <c r="J12" i="21"/>
  <c r="N14" i="21"/>
  <c r="J27" i="21"/>
  <c r="F27" i="21"/>
  <c r="I30" i="21"/>
  <c r="Q30" i="21"/>
  <c r="V30" i="21"/>
  <c r="F33" i="21"/>
  <c r="N32" i="21"/>
  <c r="N38" i="21"/>
  <c r="P42" i="21"/>
  <c r="J45" i="21"/>
  <c r="T54" i="21"/>
  <c r="F57" i="21"/>
  <c r="N55" i="21"/>
  <c r="V57" i="21"/>
  <c r="T72" i="21"/>
  <c r="G92" i="21"/>
  <c r="J36" i="21"/>
  <c r="F42" i="21"/>
  <c r="N40" i="21"/>
  <c r="V42" i="21"/>
  <c r="L54" i="21"/>
  <c r="R60" i="21"/>
  <c r="H92" i="21"/>
  <c r="F93" i="21"/>
  <c r="N11" i="21"/>
  <c r="L12" i="21"/>
  <c r="N26" i="21"/>
  <c r="W26" i="21"/>
  <c r="L33" i="21"/>
  <c r="N52" i="21"/>
  <c r="O54" i="21"/>
  <c r="W52" i="21"/>
  <c r="J60" i="21"/>
  <c r="L63" i="21"/>
  <c r="U45" i="21"/>
  <c r="F48" i="21"/>
  <c r="J54" i="21"/>
  <c r="R54" i="21"/>
  <c r="W55" i="21"/>
  <c r="I57" i="21"/>
  <c r="Q57" i="21"/>
  <c r="N58" i="21"/>
  <c r="H60" i="21"/>
  <c r="P60" i="21"/>
  <c r="N82" i="21"/>
  <c r="N84" i="21"/>
  <c r="H39" i="21"/>
  <c r="P39" i="21"/>
  <c r="G42" i="21"/>
  <c r="O42" i="21"/>
  <c r="F45" i="21"/>
  <c r="V45" i="21"/>
  <c r="K54" i="21"/>
  <c r="S54" i="21"/>
  <c r="J57" i="21"/>
  <c r="R57" i="21"/>
  <c r="I60" i="21"/>
  <c r="Q60" i="21"/>
  <c r="N87" i="21"/>
  <c r="W53" i="21"/>
  <c r="N56" i="21"/>
  <c r="O72" i="21"/>
  <c r="W70" i="21"/>
  <c r="W40" i="21"/>
  <c r="N43" i="21"/>
  <c r="W56" i="21"/>
  <c r="N59" i="21"/>
  <c r="N62" i="21"/>
  <c r="I63" i="21"/>
  <c r="G66" i="21"/>
  <c r="G72" i="21"/>
  <c r="P72" i="21"/>
  <c r="L75" i="21"/>
  <c r="L78" i="21"/>
  <c r="N83" i="21"/>
  <c r="W43" i="21"/>
  <c r="N46" i="21"/>
  <c r="W59" i="21"/>
  <c r="H72" i="21"/>
  <c r="J63" i="21"/>
  <c r="J66" i="21"/>
  <c r="M69" i="21"/>
  <c r="F75" i="21"/>
  <c r="N73" i="21"/>
  <c r="V75" i="21"/>
  <c r="F78" i="21"/>
  <c r="N76" i="21"/>
  <c r="V78" i="21"/>
  <c r="N88" i="21"/>
  <c r="K66" i="21"/>
  <c r="N65" i="21"/>
  <c r="F69" i="21"/>
  <c r="N67" i="21"/>
  <c r="G75" i="21"/>
  <c r="O75" i="21"/>
  <c r="W73" i="21"/>
  <c r="G78" i="21"/>
  <c r="O78" i="21"/>
  <c r="W76" i="21"/>
  <c r="N86" i="21"/>
  <c r="N71" i="21"/>
  <c r="K72" i="21"/>
  <c r="S72" i="21"/>
  <c r="J75" i="21"/>
  <c r="R75" i="21"/>
  <c r="J78" i="21"/>
  <c r="R78" i="21"/>
  <c r="N64" i="21"/>
  <c r="N68" i="21"/>
  <c r="W71" i="21"/>
  <c r="N74" i="21"/>
  <c r="S75" i="21"/>
  <c r="N77" i="21"/>
  <c r="S78" i="21"/>
  <c r="W74" i="21"/>
  <c r="W77" i="21"/>
  <c r="N81" i="21"/>
  <c r="N85" i="21"/>
  <c r="F72" i="21"/>
  <c r="H94" i="21" l="1"/>
  <c r="M94" i="21"/>
  <c r="N48" i="21"/>
  <c r="W24" i="21"/>
  <c r="J94" i="21"/>
  <c r="J28" i="20"/>
  <c r="H100" i="20"/>
  <c r="Q39" i="20"/>
  <c r="K36" i="20"/>
  <c r="G94" i="21"/>
  <c r="K27" i="20"/>
  <c r="J95" i="20"/>
  <c r="K78" i="20"/>
  <c r="K21" i="20"/>
  <c r="H28" i="20"/>
  <c r="G49" i="20"/>
  <c r="K15" i="20"/>
  <c r="I95" i="20"/>
  <c r="K45" i="20"/>
  <c r="K66" i="20"/>
  <c r="H49" i="20"/>
  <c r="G100" i="20"/>
  <c r="I100" i="20"/>
  <c r="K39" i="20"/>
  <c r="K42" i="20"/>
  <c r="H95" i="20"/>
  <c r="K81" i="20"/>
  <c r="K75" i="20"/>
  <c r="K69" i="20"/>
  <c r="G28" i="20"/>
  <c r="K84" i="20"/>
  <c r="H89" i="21"/>
  <c r="K94" i="21"/>
  <c r="W60" i="21"/>
  <c r="N45" i="21"/>
  <c r="N69" i="21"/>
  <c r="N66" i="21"/>
  <c r="I89" i="21"/>
  <c r="N93" i="21"/>
  <c r="M49" i="21"/>
  <c r="N54" i="21"/>
  <c r="K49" i="21"/>
  <c r="N15" i="21"/>
  <c r="W42" i="21"/>
  <c r="L49" i="21"/>
  <c r="N27" i="21"/>
  <c r="W27" i="21"/>
  <c r="W57" i="21"/>
  <c r="N60" i="21"/>
  <c r="N39" i="21"/>
  <c r="N36" i="21"/>
  <c r="N21" i="21"/>
  <c r="N18" i="21"/>
  <c r="L89" i="21"/>
  <c r="M89" i="21"/>
  <c r="J49" i="20"/>
  <c r="K18" i="20"/>
  <c r="I28" i="20"/>
  <c r="W75" i="21"/>
  <c r="N75" i="21"/>
  <c r="N33" i="21"/>
  <c r="W21" i="21"/>
  <c r="K99" i="20"/>
  <c r="I94" i="21"/>
  <c r="J89" i="21"/>
  <c r="N30" i="21"/>
  <c r="K72" i="20"/>
  <c r="N24" i="21"/>
  <c r="J100" i="20"/>
  <c r="J61" i="20"/>
  <c r="K61" i="20" s="1"/>
  <c r="K89" i="21"/>
  <c r="N92" i="21"/>
  <c r="F94" i="21"/>
  <c r="J49" i="21"/>
  <c r="L94" i="21"/>
  <c r="W45" i="21"/>
  <c r="K48" i="20"/>
  <c r="K33" i="20"/>
  <c r="F49" i="20"/>
  <c r="G89" i="21"/>
  <c r="I49" i="21"/>
  <c r="W78" i="21"/>
  <c r="N78" i="21"/>
  <c r="W72" i="21"/>
  <c r="W54" i="21"/>
  <c r="N42" i="21"/>
  <c r="W30" i="21"/>
  <c r="F28" i="20"/>
  <c r="K12" i="20"/>
  <c r="F95" i="20"/>
  <c r="K24" i="20"/>
  <c r="N12" i="21"/>
  <c r="G49" i="21"/>
  <c r="N63" i="21"/>
  <c r="F100" i="20"/>
  <c r="K98" i="20"/>
  <c r="F89" i="21"/>
  <c r="W39" i="21"/>
  <c r="F49" i="21"/>
  <c r="N72" i="21"/>
  <c r="N57" i="21"/>
  <c r="H49" i="21"/>
  <c r="G95" i="20"/>
  <c r="I49" i="20"/>
  <c r="K95" i="20" l="1"/>
  <c r="K28" i="20"/>
  <c r="N49" i="21"/>
  <c r="N89" i="21"/>
  <c r="N94" i="21"/>
  <c r="K100" i="20"/>
  <c r="K49" i="20"/>
</calcChain>
</file>

<file path=xl/sharedStrings.xml><?xml version="1.0" encoding="utf-8"?>
<sst xmlns="http://schemas.openxmlformats.org/spreadsheetml/2006/main" count="7455" uniqueCount="6298">
  <si>
    <t>Thames Water Utilities Limited:  Tables published outside of APR 2020/21</t>
  </si>
  <si>
    <t>These tables contain detailed information about our company, and should be read in conjunction with the Annual Performance Report 2020/21, which can be found on our website.</t>
  </si>
  <si>
    <t xml:space="preserve">These tables are required by our regulator, Ofwat, to provide information to our customers and stakeholders.  
The tables have been prepared in accordance with the Regulatory Accounting Guidelines ("RAGs") issued by Ofwat which are based on International Financial Reporting Standards ("IFRS"), International Accounting Standards ("IAS") and International Financial Reporting Interpretations Committee ("IFRIC") interpretations issued as ratified by the European Union. </t>
  </si>
  <si>
    <t xml:space="preserve">Where different treatments are specified by Ofwat, the Regulatory Accounting Guidelines take precedence.  </t>
  </si>
  <si>
    <t>Please find details of the information contained in this document summarised below:</t>
  </si>
  <si>
    <t>Table</t>
  </si>
  <si>
    <t>Title</t>
  </si>
  <si>
    <t>Link</t>
  </si>
  <si>
    <t>4B</t>
  </si>
  <si>
    <t>Analysis of debt</t>
  </si>
  <si>
    <t>4L</t>
  </si>
  <si>
    <t xml:space="preserve">Enhancement expenditure for the 12 months ended 31st March 2021 - water resources and water network+ </t>
  </si>
  <si>
    <t>4M</t>
  </si>
  <si>
    <t>Enhancement expenditure for the 12 months ended 31st March 2021 - wastewater network+ and bioresources</t>
  </si>
  <si>
    <t>7B</t>
  </si>
  <si>
    <t>Wastewater network+ - Large sewage treatment works for the 12 months ended 31 March 2021</t>
  </si>
  <si>
    <t>Thames Water</t>
  </si>
  <si>
    <t>Item references</t>
  </si>
  <si>
    <t>Line description</t>
  </si>
  <si>
    <t>Instrument identifier</t>
  </si>
  <si>
    <t>Credit rating</t>
  </si>
  <si>
    <t>Currency</t>
  </si>
  <si>
    <t>Class/subordination</t>
  </si>
  <si>
    <t>Further information</t>
  </si>
  <si>
    <t>Instrument start date (if after 31/07/21)</t>
  </si>
  <si>
    <t>Years to maturity</t>
  </si>
  <si>
    <t>Principal sum outstanding as at 31 March 2021 (excluding unamortised debt issue costs)</t>
  </si>
  <si>
    <t>Amount used to calculate nominal interest cost and cash interest payment (might be equal or differ from principal sum outstanding)</t>
  </si>
  <si>
    <t>Years to maturity x principal sum</t>
  </si>
  <si>
    <t>Real RPI Coupon</t>
  </si>
  <si>
    <t>Real CPI Coupon</t>
  </si>
  <si>
    <t>Reference Interest Rate</t>
  </si>
  <si>
    <t>Margin over market index</t>
  </si>
  <si>
    <t>Nominal Interest Rate</t>
  </si>
  <si>
    <t>Nominal Interest Cost (Full year equivalent)</t>
  </si>
  <si>
    <t>Cash Interest Payment (Full year equivalent)</t>
  </si>
  <si>
    <t>Unamortised debt issue costs as at 31 March 2021</t>
  </si>
  <si>
    <t>Value per balance sheet at 31 March 2021</t>
  </si>
  <si>
    <t>Fair value of debt at 31 March 2021</t>
  </si>
  <si>
    <t>RAG 4 reference</t>
  </si>
  <si>
    <t>Line</t>
  </si>
  <si>
    <t>Units</t>
  </si>
  <si>
    <t>Text</t>
  </si>
  <si>
    <t>Date</t>
  </si>
  <si>
    <t>Years</t>
  </si>
  <si>
    <t>£m (nominal)</t>
  </si>
  <si>
    <t>%</t>
  </si>
  <si>
    <t>DPS</t>
  </si>
  <si>
    <t>-</t>
  </si>
  <si>
    <t>dd/mm/my</t>
  </si>
  <si>
    <t>dd/mm/yy</t>
  </si>
  <si>
    <t>Fixed rate instruments</t>
  </si>
  <si>
    <t>A</t>
  </si>
  <si>
    <t>4B.1</t>
  </si>
  <si>
    <t>A21A01D13</t>
  </si>
  <si>
    <t>A21A01D14</t>
  </si>
  <si>
    <t>A21A01D15</t>
  </si>
  <si>
    <t>A21A01D16</t>
  </si>
  <si>
    <t>A21A01D17</t>
  </si>
  <si>
    <t>A21A01D18</t>
  </si>
  <si>
    <t>A21A01D19</t>
  </si>
  <si>
    <t>A21A01D01</t>
  </si>
  <si>
    <t>A21A01D02</t>
  </si>
  <si>
    <t>APP20A01D21</t>
  </si>
  <si>
    <t>A21A01D03</t>
  </si>
  <si>
    <t>A21A01D04</t>
  </si>
  <si>
    <t>A21A01D20</t>
  </si>
  <si>
    <t>A21A01D07</t>
  </si>
  <si>
    <t>A21A01D08</t>
  </si>
  <si>
    <t>A21A01D09</t>
  </si>
  <si>
    <t>A21A01D10</t>
  </si>
  <si>
    <t>A21A01D11</t>
  </si>
  <si>
    <t>A21A01D12</t>
  </si>
  <si>
    <t>4B.2</t>
  </si>
  <si>
    <t>A21A02D13</t>
  </si>
  <si>
    <t>A21A02D14</t>
  </si>
  <si>
    <t>A21A02D15</t>
  </si>
  <si>
    <t>A21A02D16</t>
  </si>
  <si>
    <t>A21A02D17</t>
  </si>
  <si>
    <t>A21A02D18</t>
  </si>
  <si>
    <t>A21A02D19</t>
  </si>
  <si>
    <t>A21A02D01</t>
  </si>
  <si>
    <t>A21A02D02</t>
  </si>
  <si>
    <t>APP20A02D21</t>
  </si>
  <si>
    <t>A21A02D03</t>
  </si>
  <si>
    <t>A21A02D04</t>
  </si>
  <si>
    <t>A21A02D20</t>
  </si>
  <si>
    <t>A21A02D07</t>
  </si>
  <si>
    <t>A21A02D08</t>
  </si>
  <si>
    <t>A21A02D09</t>
  </si>
  <si>
    <t>A21A02D10</t>
  </si>
  <si>
    <t>A21A02D11</t>
  </si>
  <si>
    <t>A21A02D12</t>
  </si>
  <si>
    <t>4B.3</t>
  </si>
  <si>
    <t>A21A03D13</t>
  </si>
  <si>
    <t>A21A03D14</t>
  </si>
  <si>
    <t>A21A03D15</t>
  </si>
  <si>
    <t>A21A03D16</t>
  </si>
  <si>
    <t>A21A03D17</t>
  </si>
  <si>
    <t>A21A03D18</t>
  </si>
  <si>
    <t>A21A03D19</t>
  </si>
  <si>
    <t>A21A03D01</t>
  </si>
  <si>
    <t>A21A03D02</t>
  </si>
  <si>
    <t>APP20A03D21</t>
  </si>
  <si>
    <t>A21A03D03</t>
  </si>
  <si>
    <t>A21A03D04</t>
  </si>
  <si>
    <t>A21A03D20</t>
  </si>
  <si>
    <t>A21A03D07</t>
  </si>
  <si>
    <t>A21A03D08</t>
  </si>
  <si>
    <t>A21A03D09</t>
  </si>
  <si>
    <t>A21A03D10</t>
  </si>
  <si>
    <t>A21A03D11</t>
  </si>
  <si>
    <t>A21A03D12</t>
  </si>
  <si>
    <t>4B.4</t>
  </si>
  <si>
    <t>A21A04D13</t>
  </si>
  <si>
    <t>A21A04D14</t>
  </si>
  <si>
    <t>A21A04D15</t>
  </si>
  <si>
    <t>A21A04D16</t>
  </si>
  <si>
    <t>A21A04D17</t>
  </si>
  <si>
    <t>A21A04D18</t>
  </si>
  <si>
    <t>A21A04D19</t>
  </si>
  <si>
    <t>A21A04D01</t>
  </si>
  <si>
    <t>A21A04D02</t>
  </si>
  <si>
    <t>APP20A04D21</t>
  </si>
  <si>
    <t>A21A04D03</t>
  </si>
  <si>
    <t>A21A04D04</t>
  </si>
  <si>
    <t>A21A04D20</t>
  </si>
  <si>
    <t>A21A04D07</t>
  </si>
  <si>
    <t>A21A04D08</t>
  </si>
  <si>
    <t>A21A04D09</t>
  </si>
  <si>
    <t>A21A04D10</t>
  </si>
  <si>
    <t>A21A04D11</t>
  </si>
  <si>
    <t>A21A04D12</t>
  </si>
  <si>
    <t>4B.5</t>
  </si>
  <si>
    <t>A21A05D13</t>
  </si>
  <si>
    <t>A21A05D14</t>
  </si>
  <si>
    <t>A21A05D15</t>
  </si>
  <si>
    <t>A21A05D16</t>
  </si>
  <si>
    <t>A21A05D17</t>
  </si>
  <si>
    <t>A21A05D18</t>
  </si>
  <si>
    <t>A21A05D19</t>
  </si>
  <si>
    <t>A21A05D01</t>
  </si>
  <si>
    <t>A21A05D02</t>
  </si>
  <si>
    <t>APP20A05D21</t>
  </si>
  <si>
    <t>A21A05D03</t>
  </si>
  <si>
    <t>A21A05D04</t>
  </si>
  <si>
    <t>A21A05D20</t>
  </si>
  <si>
    <t>A21A05D07</t>
  </si>
  <si>
    <t>A21A05D08</t>
  </si>
  <si>
    <t>A21A05D09</t>
  </si>
  <si>
    <t>A21A05D10</t>
  </si>
  <si>
    <t>A21A05D11</t>
  </si>
  <si>
    <t>A21A05D12</t>
  </si>
  <si>
    <t>4B.6</t>
  </si>
  <si>
    <t>A21A06D13</t>
  </si>
  <si>
    <t>A21A06D14</t>
  </si>
  <si>
    <t>A21A06D15</t>
  </si>
  <si>
    <t>A21A06D16</t>
  </si>
  <si>
    <t>A21A06D17</t>
  </si>
  <si>
    <t>A21A06D18</t>
  </si>
  <si>
    <t>A21A06D19</t>
  </si>
  <si>
    <t>A21A06D01</t>
  </si>
  <si>
    <t>A21A06D02</t>
  </si>
  <si>
    <t>APP20A06D21</t>
  </si>
  <si>
    <t>A21A06D03</t>
  </si>
  <si>
    <t>A21A06D04</t>
  </si>
  <si>
    <t>A21A06D20</t>
  </si>
  <si>
    <t>A21A06D07</t>
  </si>
  <si>
    <t>A21A06D08</t>
  </si>
  <si>
    <t>A21A06D09</t>
  </si>
  <si>
    <t>A21A06D10</t>
  </si>
  <si>
    <t>A21A06D11</t>
  </si>
  <si>
    <t>A21A06D12</t>
  </si>
  <si>
    <t>4B.7</t>
  </si>
  <si>
    <t>A21A07D13</t>
  </si>
  <si>
    <t>A21A07D14</t>
  </si>
  <si>
    <t>A21A07D15</t>
  </si>
  <si>
    <t>A21A07D16</t>
  </si>
  <si>
    <t>A21A07D17</t>
  </si>
  <si>
    <t>A21A07D18</t>
  </si>
  <si>
    <t>A21A07D19</t>
  </si>
  <si>
    <t>A21A07D01</t>
  </si>
  <si>
    <t>A21A07D02</t>
  </si>
  <si>
    <t>APP20A07D21</t>
  </si>
  <si>
    <t>A21A07D03</t>
  </si>
  <si>
    <t>A21A07D04</t>
  </si>
  <si>
    <t>A21A07D20</t>
  </si>
  <si>
    <t>A21A07D07</t>
  </si>
  <si>
    <t>A21A07D08</t>
  </si>
  <si>
    <t>A21A07D09</t>
  </si>
  <si>
    <t>A21A07D10</t>
  </si>
  <si>
    <t>A21A07D11</t>
  </si>
  <si>
    <t>A21A07D12</t>
  </si>
  <si>
    <t>4B.8</t>
  </si>
  <si>
    <t>A21A08D13</t>
  </si>
  <si>
    <t>A21A08D14</t>
  </si>
  <si>
    <t>A21A08D15</t>
  </si>
  <si>
    <t>A21A08D16</t>
  </si>
  <si>
    <t>A21A08D17</t>
  </si>
  <si>
    <t>A21A08D18</t>
  </si>
  <si>
    <t>A21A08D19</t>
  </si>
  <si>
    <t>A21A08D01</t>
  </si>
  <si>
    <t>A21A08D02</t>
  </si>
  <si>
    <t>APP20A08D21</t>
  </si>
  <si>
    <t>A21A08D03</t>
  </si>
  <si>
    <t>A21A08D04</t>
  </si>
  <si>
    <t>A21A08D20</t>
  </si>
  <si>
    <t>A21A08D07</t>
  </si>
  <si>
    <t>A21A08D08</t>
  </si>
  <si>
    <t>A21A08D09</t>
  </si>
  <si>
    <t>A21A08D10</t>
  </si>
  <si>
    <t>A21A08D11</t>
  </si>
  <si>
    <t>A21A08D12</t>
  </si>
  <si>
    <t>4B.9</t>
  </si>
  <si>
    <t>A21A09D13</t>
  </si>
  <si>
    <t>A21A09D14</t>
  </si>
  <si>
    <t>A21A09D15</t>
  </si>
  <si>
    <t>A21A09D16</t>
  </si>
  <si>
    <t>A21A09D17</t>
  </si>
  <si>
    <t>A21A09D18</t>
  </si>
  <si>
    <t>A21A09D19</t>
  </si>
  <si>
    <t>A21A09D01</t>
  </si>
  <si>
    <t>A21A09D02</t>
  </si>
  <si>
    <t>APP20A09D21</t>
  </si>
  <si>
    <t>A21A09D03</t>
  </si>
  <si>
    <t>A21A09D04</t>
  </si>
  <si>
    <t>A21A09D20</t>
  </si>
  <si>
    <t>A21A09D07</t>
  </si>
  <si>
    <t>A21A09D08</t>
  </si>
  <si>
    <t>A21A09D09</t>
  </si>
  <si>
    <t>A21A09D10</t>
  </si>
  <si>
    <t>A21A09D11</t>
  </si>
  <si>
    <t>A21A09D12</t>
  </si>
  <si>
    <t>4B.10</t>
  </si>
  <si>
    <t>A21A10D13</t>
  </si>
  <si>
    <t>A21A10D14</t>
  </si>
  <si>
    <t>A21A10D15</t>
  </si>
  <si>
    <t>A21A10D16</t>
  </si>
  <si>
    <t>A21A10D17</t>
  </si>
  <si>
    <t>A21A10D18</t>
  </si>
  <si>
    <t>A21A10D19</t>
  </si>
  <si>
    <t>A21A10D01</t>
  </si>
  <si>
    <t>A21A10D02</t>
  </si>
  <si>
    <t>APP20A10D21</t>
  </si>
  <si>
    <t>A21A10D03</t>
  </si>
  <si>
    <t>A21A10D04</t>
  </si>
  <si>
    <t>A21A10D20</t>
  </si>
  <si>
    <t>A21A10D07</t>
  </si>
  <si>
    <t>A21A10D08</t>
  </si>
  <si>
    <t>A21A10D09</t>
  </si>
  <si>
    <t>A21A10D10</t>
  </si>
  <si>
    <t>A21A10D11</t>
  </si>
  <si>
    <t>A21A10D12</t>
  </si>
  <si>
    <t>4B.11</t>
  </si>
  <si>
    <t>A21A11D13</t>
  </si>
  <si>
    <t>A21A11D14</t>
  </si>
  <si>
    <t>A21A11D15</t>
  </si>
  <si>
    <t>A21A11D16</t>
  </si>
  <si>
    <t>A21A11D17</t>
  </si>
  <si>
    <t>A21A11D18</t>
  </si>
  <si>
    <t>A21A11D19</t>
  </si>
  <si>
    <t>A21A11D01</t>
  </si>
  <si>
    <t>A21A11D02</t>
  </si>
  <si>
    <t>APP20A11D21</t>
  </si>
  <si>
    <t>A21A11D03</t>
  </si>
  <si>
    <t>A21A11D04</t>
  </si>
  <si>
    <t>A21A11D20</t>
  </si>
  <si>
    <t>A21A11D07</t>
  </si>
  <si>
    <t>A21A11D08</t>
  </si>
  <si>
    <t>A21A11D09</t>
  </si>
  <si>
    <t>A21A11D10</t>
  </si>
  <si>
    <t>A21A11D11</t>
  </si>
  <si>
    <t>A21A11D12</t>
  </si>
  <si>
    <t>4B.12</t>
  </si>
  <si>
    <t>A21A12D13</t>
  </si>
  <si>
    <t>A21A12D14</t>
  </si>
  <si>
    <t>A21A12D15</t>
  </si>
  <si>
    <t>A21A12D16</t>
  </si>
  <si>
    <t>A21A12D17</t>
  </si>
  <si>
    <t>A21A12D18</t>
  </si>
  <si>
    <t>A21A12D19</t>
  </si>
  <si>
    <t>A21A12D01</t>
  </si>
  <si>
    <t>A21A12D02</t>
  </si>
  <si>
    <t>APP20A12D21</t>
  </si>
  <si>
    <t>A21A12D03</t>
  </si>
  <si>
    <t>A21A12D04</t>
  </si>
  <si>
    <t>A21A12D20</t>
  </si>
  <si>
    <t>A21A12D07</t>
  </si>
  <si>
    <t>A21A12D08</t>
  </si>
  <si>
    <t>A21A12D09</t>
  </si>
  <si>
    <t>A21A12D10</t>
  </si>
  <si>
    <t>A21A12D11</t>
  </si>
  <si>
    <t>A21A12D12</t>
  </si>
  <si>
    <t>4B.13</t>
  </si>
  <si>
    <t>A21A13D13</t>
  </si>
  <si>
    <t>A21A13D14</t>
  </si>
  <si>
    <t>A21A13D15</t>
  </si>
  <si>
    <t>A21A13D16</t>
  </si>
  <si>
    <t>A21A13D17</t>
  </si>
  <si>
    <t>A21A13D18</t>
  </si>
  <si>
    <t>A21A13D19</t>
  </si>
  <si>
    <t>A21A13D01</t>
  </si>
  <si>
    <t>A21A13D02</t>
  </si>
  <si>
    <t>APP20A13D21</t>
  </si>
  <si>
    <t>A21A13D03</t>
  </si>
  <si>
    <t>A21A13D04</t>
  </si>
  <si>
    <t>A21A13D20</t>
  </si>
  <si>
    <t>A21A13D07</t>
  </si>
  <si>
    <t>A21A13D08</t>
  </si>
  <si>
    <t>A21A13D09</t>
  </si>
  <si>
    <t>A21A13D10</t>
  </si>
  <si>
    <t>A21A13D11</t>
  </si>
  <si>
    <t>A21A13D12</t>
  </si>
  <si>
    <t>4B.14</t>
  </si>
  <si>
    <t>A21A14D13</t>
  </si>
  <si>
    <t>A21A14D14</t>
  </si>
  <si>
    <t>A21A14D15</t>
  </si>
  <si>
    <t>A21A14D16</t>
  </si>
  <si>
    <t>A21A14D17</t>
  </si>
  <si>
    <t>A21A14D18</t>
  </si>
  <si>
    <t>A21A14D19</t>
  </si>
  <si>
    <t>A21A14D01</t>
  </si>
  <si>
    <t>A21A14D02</t>
  </si>
  <si>
    <t>APP20A14D21</t>
  </si>
  <si>
    <t>A21A14D03</t>
  </si>
  <si>
    <t>A21A14D04</t>
  </si>
  <si>
    <t>A21A14D20</t>
  </si>
  <si>
    <t>A21A14D07</t>
  </si>
  <si>
    <t>A21A14D08</t>
  </si>
  <si>
    <t>A21A14D09</t>
  </si>
  <si>
    <t>A21A14D10</t>
  </si>
  <si>
    <t>A21A14D11</t>
  </si>
  <si>
    <t>A21A14D12</t>
  </si>
  <si>
    <t>4B.15</t>
  </si>
  <si>
    <t>A21A15D13</t>
  </si>
  <si>
    <t>A21A15D14</t>
  </si>
  <si>
    <t>A21A15D15</t>
  </si>
  <si>
    <t>A21A15D16</t>
  </si>
  <si>
    <t>A21A15D17</t>
  </si>
  <si>
    <t>A21A15D18</t>
  </si>
  <si>
    <t>A21A15D19</t>
  </si>
  <si>
    <t>A21A15D01</t>
  </si>
  <si>
    <t>A21A15D02</t>
  </si>
  <si>
    <t>APP20A15D21</t>
  </si>
  <si>
    <t>A21A15D03</t>
  </si>
  <si>
    <t>A21A15D04</t>
  </si>
  <si>
    <t>A21A15D20</t>
  </si>
  <si>
    <t>A21A15D07</t>
  </si>
  <si>
    <t>A21A15D08</t>
  </si>
  <si>
    <t>A21A15D09</t>
  </si>
  <si>
    <t>A21A15D10</t>
  </si>
  <si>
    <t>A21A15D11</t>
  </si>
  <si>
    <t>A21A15D12</t>
  </si>
  <si>
    <t>4B.16</t>
  </si>
  <si>
    <t>A21A16D13</t>
  </si>
  <si>
    <t>A21A16D14</t>
  </si>
  <si>
    <t>A21A16D15</t>
  </si>
  <si>
    <t>A21A16D16</t>
  </si>
  <si>
    <t>A21A16D17</t>
  </si>
  <si>
    <t>A21A16D18</t>
  </si>
  <si>
    <t>A21A16D19</t>
  </si>
  <si>
    <t>A21A16D01</t>
  </si>
  <si>
    <t>A21A16D02</t>
  </si>
  <si>
    <t>APP20A16D21</t>
  </si>
  <si>
    <t>A21A16D03</t>
  </si>
  <si>
    <t>A21A16D04</t>
  </si>
  <si>
    <t>A21A16D20</t>
  </si>
  <si>
    <t>A21A16D07</t>
  </si>
  <si>
    <t>A21A16D08</t>
  </si>
  <si>
    <t>A21A16D09</t>
  </si>
  <si>
    <t>A21A16D10</t>
  </si>
  <si>
    <t>A21A16D11</t>
  </si>
  <si>
    <t>A21A16D12</t>
  </si>
  <si>
    <t>4B.17</t>
  </si>
  <si>
    <t>A21A17D13</t>
  </si>
  <si>
    <t>A21A17D14</t>
  </si>
  <si>
    <t>A21A17D15</t>
  </si>
  <si>
    <t>A21A17D16</t>
  </si>
  <si>
    <t>A21A17D17</t>
  </si>
  <si>
    <t>A21A17D18</t>
  </si>
  <si>
    <t>A21A17D19</t>
  </si>
  <si>
    <t>A21A17D01</t>
  </si>
  <si>
    <t>A21A17D02</t>
  </si>
  <si>
    <t>APP20A17D21</t>
  </si>
  <si>
    <t>A21A17D03</t>
  </si>
  <si>
    <t>A21A17D04</t>
  </si>
  <si>
    <t>A21A17D20</t>
  </si>
  <si>
    <t>A21A17D07</t>
  </si>
  <si>
    <t>A21A17D08</t>
  </si>
  <si>
    <t>A21A17D09</t>
  </si>
  <si>
    <t>A21A17D10</t>
  </si>
  <si>
    <t>A21A17D11</t>
  </si>
  <si>
    <t>A21A17D12</t>
  </si>
  <si>
    <t>4B.18</t>
  </si>
  <si>
    <t>A21A18D13</t>
  </si>
  <si>
    <t>A21A18D14</t>
  </si>
  <si>
    <t>A21A18D15</t>
  </si>
  <si>
    <t>A21A18D16</t>
  </si>
  <si>
    <t>A21A18D17</t>
  </si>
  <si>
    <t>A21A18D18</t>
  </si>
  <si>
    <t>A21A18D19</t>
  </si>
  <si>
    <t>A21A18D01</t>
  </si>
  <si>
    <t>A21A18D02</t>
  </si>
  <si>
    <t>APP20A18D21</t>
  </si>
  <si>
    <t>A21A18D03</t>
  </si>
  <si>
    <t>A21A18D04</t>
  </si>
  <si>
    <t>A21A18D20</t>
  </si>
  <si>
    <t>A21A18D07</t>
  </si>
  <si>
    <t>A21A18D08</t>
  </si>
  <si>
    <t>A21A18D09</t>
  </si>
  <si>
    <t>A21A18D10</t>
  </si>
  <si>
    <t>A21A18D11</t>
  </si>
  <si>
    <t>A21A18D12</t>
  </si>
  <si>
    <t>4B.19</t>
  </si>
  <si>
    <t>A21A19D13</t>
  </si>
  <si>
    <t>A21A19D14</t>
  </si>
  <si>
    <t>A21A19D15</t>
  </si>
  <si>
    <t>A21A19D16</t>
  </si>
  <si>
    <t>A21A19D17</t>
  </si>
  <si>
    <t>A21A19D18</t>
  </si>
  <si>
    <t>A21A19D19</t>
  </si>
  <si>
    <t>A21A19D01</t>
  </si>
  <si>
    <t>A21A19D02</t>
  </si>
  <si>
    <t>APP20A19D21</t>
  </si>
  <si>
    <t>A21A19D03</t>
  </si>
  <si>
    <t>A21A19D04</t>
  </si>
  <si>
    <t>A21A19D20</t>
  </si>
  <si>
    <t>A21A19D07</t>
  </si>
  <si>
    <t>A21A19D08</t>
  </si>
  <si>
    <t>A21A19D09</t>
  </si>
  <si>
    <t>A21A19D10</t>
  </si>
  <si>
    <t>A21A19D11</t>
  </si>
  <si>
    <t>A21A19D12</t>
  </si>
  <si>
    <t>4B.20</t>
  </si>
  <si>
    <t>A21A20D13</t>
  </si>
  <si>
    <t>A21A20D14</t>
  </si>
  <si>
    <t>A21A20D15</t>
  </si>
  <si>
    <t>A21A20D16</t>
  </si>
  <si>
    <t>A21A20D17</t>
  </si>
  <si>
    <t>A21A20D18</t>
  </si>
  <si>
    <t>A21A20D19</t>
  </si>
  <si>
    <t>A21A20D01</t>
  </si>
  <si>
    <t>A21A20D02</t>
  </si>
  <si>
    <t>APP20A20D21</t>
  </si>
  <si>
    <t>A21A20D03</t>
  </si>
  <si>
    <t>A21A20D04</t>
  </si>
  <si>
    <t>A21A20D20</t>
  </si>
  <si>
    <t>A21A20D07</t>
  </si>
  <si>
    <t>A21A20D08</t>
  </si>
  <si>
    <t>A21A20D09</t>
  </si>
  <si>
    <t>A21A20D10</t>
  </si>
  <si>
    <t>A21A20D11</t>
  </si>
  <si>
    <t>A21A20D12</t>
  </si>
  <si>
    <t>4B.21</t>
  </si>
  <si>
    <t>A21A21D13</t>
  </si>
  <si>
    <t>A21A21D14</t>
  </si>
  <si>
    <t>A21A21D15</t>
  </si>
  <si>
    <t>A21A21D16</t>
  </si>
  <si>
    <t>A21A21D17</t>
  </si>
  <si>
    <t>A21A21D18</t>
  </si>
  <si>
    <t>A21A21D19</t>
  </si>
  <si>
    <t>A21A21D01</t>
  </si>
  <si>
    <t>A21A21D02</t>
  </si>
  <si>
    <t>APP20A21D21</t>
  </si>
  <si>
    <t>A21A21D03</t>
  </si>
  <si>
    <t>A21A21D04</t>
  </si>
  <si>
    <t>A21A21D20</t>
  </si>
  <si>
    <t>A21A21D07</t>
  </si>
  <si>
    <t>A21A21D08</t>
  </si>
  <si>
    <t>A21A21D09</t>
  </si>
  <si>
    <t>A21A21D10</t>
  </si>
  <si>
    <t>A21A21D11</t>
  </si>
  <si>
    <t>A21A21D12</t>
  </si>
  <si>
    <t>4B.22</t>
  </si>
  <si>
    <t>A21A22D13</t>
  </si>
  <si>
    <t>A21A22D14</t>
  </si>
  <si>
    <t>A21A22D15</t>
  </si>
  <si>
    <t>A21A22D16</t>
  </si>
  <si>
    <t>A21A22D17</t>
  </si>
  <si>
    <t>A21A22D18</t>
  </si>
  <si>
    <t>A21A22D19</t>
  </si>
  <si>
    <t>A21A22D01</t>
  </si>
  <si>
    <t>A21A22D02</t>
  </si>
  <si>
    <t>APP20A22D21</t>
  </si>
  <si>
    <t>A21A22D03</t>
  </si>
  <si>
    <t>A21A22D04</t>
  </si>
  <si>
    <t>A21A22D20</t>
  </si>
  <si>
    <t>A21A22D07</t>
  </si>
  <si>
    <t>A21A22D08</t>
  </si>
  <si>
    <t>A21A22D09</t>
  </si>
  <si>
    <t>A21A22D10</t>
  </si>
  <si>
    <t>A21A22D11</t>
  </si>
  <si>
    <t>A21A22D12</t>
  </si>
  <si>
    <t>4B.23</t>
  </si>
  <si>
    <t>A21A23D13</t>
  </si>
  <si>
    <t>A21A23D14</t>
  </si>
  <si>
    <t>A21A23D15</t>
  </si>
  <si>
    <t>A21A23D16</t>
  </si>
  <si>
    <t>A21A23D17</t>
  </si>
  <si>
    <t>A21A23D18</t>
  </si>
  <si>
    <t>A21A23D19</t>
  </si>
  <si>
    <t>A21A23D01</t>
  </si>
  <si>
    <t>A21A23D02</t>
  </si>
  <si>
    <t>APP20A23D21</t>
  </si>
  <si>
    <t>A21A23D03</t>
  </si>
  <si>
    <t>A21A23D04</t>
  </si>
  <si>
    <t>A21A23D20</t>
  </si>
  <si>
    <t>A21A23D07</t>
  </si>
  <si>
    <t>A21A23D08</t>
  </si>
  <si>
    <t>A21A23D09</t>
  </si>
  <si>
    <t>A21A23D10</t>
  </si>
  <si>
    <t>A21A23D11</t>
  </si>
  <si>
    <t>A21A23D12</t>
  </si>
  <si>
    <t>4B.24</t>
  </si>
  <si>
    <t>A21A24D13</t>
  </si>
  <si>
    <t>A21A24D14</t>
  </si>
  <si>
    <t>A21A24D15</t>
  </si>
  <si>
    <t>A21A24D16</t>
  </si>
  <si>
    <t>A21A24D17</t>
  </si>
  <si>
    <t>A21A24D18</t>
  </si>
  <si>
    <t>A21A24D19</t>
  </si>
  <si>
    <t>A21A24D01</t>
  </si>
  <si>
    <t>A21A24D02</t>
  </si>
  <si>
    <t>APP20A24D21</t>
  </si>
  <si>
    <t>A21A24D03</t>
  </si>
  <si>
    <t>A21A24D04</t>
  </si>
  <si>
    <t>A21A24D20</t>
  </si>
  <si>
    <t>A21A24D07</t>
  </si>
  <si>
    <t>A21A24D08</t>
  </si>
  <si>
    <t>A21A24D09</t>
  </si>
  <si>
    <t>A21A24D10</t>
  </si>
  <si>
    <t>A21A24D11</t>
  </si>
  <si>
    <t>A21A24D12</t>
  </si>
  <si>
    <t>4B.25</t>
  </si>
  <si>
    <t>A21A25D13</t>
  </si>
  <si>
    <t>A21A25D14</t>
  </si>
  <si>
    <t>A21A25D15</t>
  </si>
  <si>
    <t>A21A25D16</t>
  </si>
  <si>
    <t>A21A25D17</t>
  </si>
  <si>
    <t>A21A25D18</t>
  </si>
  <si>
    <t>A21A25D19</t>
  </si>
  <si>
    <t>A21A25D01</t>
  </si>
  <si>
    <t>A21A25D02</t>
  </si>
  <si>
    <t>APP20A25D21</t>
  </si>
  <si>
    <t>A21A25D03</t>
  </si>
  <si>
    <t>A21A25D04</t>
  </si>
  <si>
    <t>A21A25D20</t>
  </si>
  <si>
    <t>A21A25D07</t>
  </si>
  <si>
    <t>A21A25D08</t>
  </si>
  <si>
    <t>A21A25D09</t>
  </si>
  <si>
    <t>A21A25D10</t>
  </si>
  <si>
    <t>A21A25D11</t>
  </si>
  <si>
    <t>A21A25D12</t>
  </si>
  <si>
    <t>4B.26</t>
  </si>
  <si>
    <t>A21A26D13</t>
  </si>
  <si>
    <t>A21A26D14</t>
  </si>
  <si>
    <t>A21A26D15</t>
  </si>
  <si>
    <t>A21A26D16</t>
  </si>
  <si>
    <t>A21A26D17</t>
  </si>
  <si>
    <t>A21A26D18</t>
  </si>
  <si>
    <t>A21A26D19</t>
  </si>
  <si>
    <t>A21A26D01</t>
  </si>
  <si>
    <t>A21A26D02</t>
  </si>
  <si>
    <t>APP20A26D21</t>
  </si>
  <si>
    <t>A21A26D03</t>
  </si>
  <si>
    <t>A21A26D04</t>
  </si>
  <si>
    <t>A21A26D20</t>
  </si>
  <si>
    <t>A21A26D07</t>
  </si>
  <si>
    <t>A21A26D08</t>
  </si>
  <si>
    <t>A21A26D09</t>
  </si>
  <si>
    <t>A21A26D10</t>
  </si>
  <si>
    <t>A21A26D11</t>
  </si>
  <si>
    <t>A21A26D12</t>
  </si>
  <si>
    <t>4B.27</t>
  </si>
  <si>
    <t>A21A27D13</t>
  </si>
  <si>
    <t>A21A27D14</t>
  </si>
  <si>
    <t>A21A27D15</t>
  </si>
  <si>
    <t>A21A27D16</t>
  </si>
  <si>
    <t>A21A27D17</t>
  </si>
  <si>
    <t>A21A27D18</t>
  </si>
  <si>
    <t>A21A27D19</t>
  </si>
  <si>
    <t>A21A27D01</t>
  </si>
  <si>
    <t>A21A27D02</t>
  </si>
  <si>
    <t>APP20A27D21</t>
  </si>
  <si>
    <t>A21A27D03</t>
  </si>
  <si>
    <t>A21A27D04</t>
  </si>
  <si>
    <t>A21A27D20</t>
  </si>
  <si>
    <t>A21A27D07</t>
  </si>
  <si>
    <t>A21A27D08</t>
  </si>
  <si>
    <t>A21A27D09</t>
  </si>
  <si>
    <t>A21A27D10</t>
  </si>
  <si>
    <t>A21A27D11</t>
  </si>
  <si>
    <t>A21A27D12</t>
  </si>
  <si>
    <t>4B.28</t>
  </si>
  <si>
    <t>A21A28D13</t>
  </si>
  <si>
    <t>A21A28D14</t>
  </si>
  <si>
    <t>A21A28D15</t>
  </si>
  <si>
    <t>A21A28D16</t>
  </si>
  <si>
    <t>A21A28D17</t>
  </si>
  <si>
    <t>A21A28D18</t>
  </si>
  <si>
    <t>A21A28D19</t>
  </si>
  <si>
    <t>A21A28D01</t>
  </si>
  <si>
    <t>A21A28D02</t>
  </si>
  <si>
    <t>APP20A28D21</t>
  </si>
  <si>
    <t>A21A28D03</t>
  </si>
  <si>
    <t>A21A28D04</t>
  </si>
  <si>
    <t>A21A28D20</t>
  </si>
  <si>
    <t>A21A28D07</t>
  </si>
  <si>
    <t>A21A28D08</t>
  </si>
  <si>
    <t>A21A28D09</t>
  </si>
  <si>
    <t>A21A28D10</t>
  </si>
  <si>
    <t>A21A28D11</t>
  </si>
  <si>
    <t>A21A28D12</t>
  </si>
  <si>
    <t>4B.29</t>
  </si>
  <si>
    <t>A21A29D13</t>
  </si>
  <si>
    <t>A21A29D14</t>
  </si>
  <si>
    <t>A21A29D15</t>
  </si>
  <si>
    <t>A21A29D16</t>
  </si>
  <si>
    <t>A21A29D17</t>
  </si>
  <si>
    <t>A21A29D18</t>
  </si>
  <si>
    <t>A21A29D19</t>
  </si>
  <si>
    <t>A21A29D01</t>
  </si>
  <si>
    <t>A21A29D02</t>
  </si>
  <si>
    <t>APP20A29D21</t>
  </si>
  <si>
    <t>A21A29D03</t>
  </si>
  <si>
    <t>A21A29D04</t>
  </si>
  <si>
    <t>A21A29D20</t>
  </si>
  <si>
    <t>A21A29D07</t>
  </si>
  <si>
    <t>A21A29D08</t>
  </si>
  <si>
    <t>A21A29D09</t>
  </si>
  <si>
    <t>A21A29D10</t>
  </si>
  <si>
    <t>A21A29D11</t>
  </si>
  <si>
    <t>A21A29D12</t>
  </si>
  <si>
    <t>4B.30</t>
  </si>
  <si>
    <t>A21A30D13</t>
  </si>
  <si>
    <t>A21A30D14</t>
  </si>
  <si>
    <t>A21A30D15</t>
  </si>
  <si>
    <t>A21A30D16</t>
  </si>
  <si>
    <t>A21A30D17</t>
  </si>
  <si>
    <t>A21A30D18</t>
  </si>
  <si>
    <t>A21A30D19</t>
  </si>
  <si>
    <t>A21A30D01</t>
  </si>
  <si>
    <t>A21A30D02</t>
  </si>
  <si>
    <t>APP20A30D21</t>
  </si>
  <si>
    <t>A21A30D03</t>
  </si>
  <si>
    <t>A21A30D04</t>
  </si>
  <si>
    <t>A21A30D20</t>
  </si>
  <si>
    <t>A21A30D07</t>
  </si>
  <si>
    <t>A21A30D08</t>
  </si>
  <si>
    <t>A21A30D09</t>
  </si>
  <si>
    <t>A21A30D10</t>
  </si>
  <si>
    <t>A21A30D11</t>
  </si>
  <si>
    <t>A21A30D12</t>
  </si>
  <si>
    <t>4B.31</t>
  </si>
  <si>
    <t>A21A31D13</t>
  </si>
  <si>
    <t>A21A31D14</t>
  </si>
  <si>
    <t>A21A31D15</t>
  </si>
  <si>
    <t>A21A31D16</t>
  </si>
  <si>
    <t>A21A31D17</t>
  </si>
  <si>
    <t>A21A31D18</t>
  </si>
  <si>
    <t>A21A31D19</t>
  </si>
  <si>
    <t>A21A31D01</t>
  </si>
  <si>
    <t>A21A31D02</t>
  </si>
  <si>
    <t>APP20A31D21</t>
  </si>
  <si>
    <t>A21A31D03</t>
  </si>
  <si>
    <t>A21A31D04</t>
  </si>
  <si>
    <t>A21A31D20</t>
  </si>
  <si>
    <t>A21A31D07</t>
  </si>
  <si>
    <t>A21A31D08</t>
  </si>
  <si>
    <t>A21A31D09</t>
  </si>
  <si>
    <t>A21A31D10</t>
  </si>
  <si>
    <t>A21A31D11</t>
  </si>
  <si>
    <t>A21A31D12</t>
  </si>
  <si>
    <t>4B.32</t>
  </si>
  <si>
    <t>A21A32D13</t>
  </si>
  <si>
    <t>A21A32D14</t>
  </si>
  <si>
    <t>A21A32D15</t>
  </si>
  <si>
    <t>A21A32D16</t>
  </si>
  <si>
    <t>A21A32D17</t>
  </si>
  <si>
    <t>A21A32D18</t>
  </si>
  <si>
    <t>A21A32D19</t>
  </si>
  <si>
    <t>A21A32D01</t>
  </si>
  <si>
    <t>A21A32D02</t>
  </si>
  <si>
    <t>APP20A32D21</t>
  </si>
  <si>
    <t>A21A32D03</t>
  </si>
  <si>
    <t>A21A32D04</t>
  </si>
  <si>
    <t>A21A32D20</t>
  </si>
  <si>
    <t>A21A32D07</t>
  </si>
  <si>
    <t>A21A32D08</t>
  </si>
  <si>
    <t>A21A32D09</t>
  </si>
  <si>
    <t>A21A32D10</t>
  </si>
  <si>
    <t>A21A32D11</t>
  </si>
  <si>
    <t>A21A32D12</t>
  </si>
  <si>
    <t>4B.33</t>
  </si>
  <si>
    <t>A21A33D13</t>
  </si>
  <si>
    <t>A21A33D14</t>
  </si>
  <si>
    <t>A21A33D15</t>
  </si>
  <si>
    <t>A21A33D16</t>
  </si>
  <si>
    <t>A21A33D17</t>
  </si>
  <si>
    <t>A21A33D18</t>
  </si>
  <si>
    <t>A21A33D19</t>
  </si>
  <si>
    <t>A21A33D01</t>
  </si>
  <si>
    <t>A21A33D02</t>
  </si>
  <si>
    <t>APP20A33D21</t>
  </si>
  <si>
    <t>A21A33D03</t>
  </si>
  <si>
    <t>A21A33D04</t>
  </si>
  <si>
    <t>A21A33D20</t>
  </si>
  <si>
    <t>A21A33D07</t>
  </si>
  <si>
    <t>A21A33D08</t>
  </si>
  <si>
    <t>A21A33D09</t>
  </si>
  <si>
    <t>A21A33D10</t>
  </si>
  <si>
    <t>A21A33D11</t>
  </si>
  <si>
    <t>A21A33D12</t>
  </si>
  <si>
    <t>4B.34</t>
  </si>
  <si>
    <t>A21A34D13</t>
  </si>
  <si>
    <t>A21A34D14</t>
  </si>
  <si>
    <t>A21A34D15</t>
  </si>
  <si>
    <t>A21A34D16</t>
  </si>
  <si>
    <t>A21A34D17</t>
  </si>
  <si>
    <t>A21A34D18</t>
  </si>
  <si>
    <t>A21A34D19</t>
  </si>
  <si>
    <t>A21A34D01</t>
  </si>
  <si>
    <t>A21A34D02</t>
  </si>
  <si>
    <t>APP20A34D21</t>
  </si>
  <si>
    <t>A21A34D03</t>
  </si>
  <si>
    <t>A21A34D04</t>
  </si>
  <si>
    <t>A21A34D20</t>
  </si>
  <si>
    <t>A21A34D07</t>
  </si>
  <si>
    <t>A21A34D08</t>
  </si>
  <si>
    <t>A21A34D09</t>
  </si>
  <si>
    <t>A21A34D10</t>
  </si>
  <si>
    <t>A21A34D11</t>
  </si>
  <si>
    <t>A21A34D12</t>
  </si>
  <si>
    <t>4B.35</t>
  </si>
  <si>
    <t>A21A35D13</t>
  </si>
  <si>
    <t>A21A35D14</t>
  </si>
  <si>
    <t>A21A35D15</t>
  </si>
  <si>
    <t>A21A35D16</t>
  </si>
  <si>
    <t>A21A35D17</t>
  </si>
  <si>
    <t>A21A35D18</t>
  </si>
  <si>
    <t>A21A35D19</t>
  </si>
  <si>
    <t>A21A35D01</t>
  </si>
  <si>
    <t>A21A35D02</t>
  </si>
  <si>
    <t>APP20A35D21</t>
  </si>
  <si>
    <t>A21A35D03</t>
  </si>
  <si>
    <t>A21A35D04</t>
  </si>
  <si>
    <t>A21A35D20</t>
  </si>
  <si>
    <t>A21A35D07</t>
  </si>
  <si>
    <t>A21A35D08</t>
  </si>
  <si>
    <t>A21A35D09</t>
  </si>
  <si>
    <t>A21A35D10</t>
  </si>
  <si>
    <t>A21A35D11</t>
  </si>
  <si>
    <t>A21A35D12</t>
  </si>
  <si>
    <t>4B.36</t>
  </si>
  <si>
    <t>A21A36D13</t>
  </si>
  <si>
    <t>A21A36D14</t>
  </si>
  <si>
    <t>A21A36D15</t>
  </si>
  <si>
    <t>A21A36D16</t>
  </si>
  <si>
    <t>A21A36D17</t>
  </si>
  <si>
    <t>A21A36D18</t>
  </si>
  <si>
    <t>A21A36D19</t>
  </si>
  <si>
    <t>A21A36D01</t>
  </si>
  <si>
    <t>A21A36D02</t>
  </si>
  <si>
    <t>APP20A36D21</t>
  </si>
  <si>
    <t>A21A36D03</t>
  </si>
  <si>
    <t>A21A36D04</t>
  </si>
  <si>
    <t>A21A36D20</t>
  </si>
  <si>
    <t>A21A36D07</t>
  </si>
  <si>
    <t>A21A36D08</t>
  </si>
  <si>
    <t>A21A36D09</t>
  </si>
  <si>
    <t>A21A36D10</t>
  </si>
  <si>
    <t>A21A36D11</t>
  </si>
  <si>
    <t>A21A36D12</t>
  </si>
  <si>
    <t>4B.37</t>
  </si>
  <si>
    <t>A21A37D13</t>
  </si>
  <si>
    <t>A21A37D14</t>
  </si>
  <si>
    <t>A21A37D15</t>
  </si>
  <si>
    <t>A21A37D16</t>
  </si>
  <si>
    <t>A21A37D17</t>
  </si>
  <si>
    <t>A21A37D18</t>
  </si>
  <si>
    <t>A21A37D19</t>
  </si>
  <si>
    <t>A21A37D01</t>
  </si>
  <si>
    <t>A21A37D02</t>
  </si>
  <si>
    <t>APP20A37D21</t>
  </si>
  <si>
    <t>A21A37D03</t>
  </si>
  <si>
    <t>A21A37D04</t>
  </si>
  <si>
    <t>A21A37D20</t>
  </si>
  <si>
    <t>A21A37D07</t>
  </si>
  <si>
    <t>A21A37D08</t>
  </si>
  <si>
    <t>A21A37D09</t>
  </si>
  <si>
    <t>A21A37D10</t>
  </si>
  <si>
    <t>A21A37D11</t>
  </si>
  <si>
    <t>A21A37D12</t>
  </si>
  <si>
    <t>4B.38</t>
  </si>
  <si>
    <t>A21A38D13</t>
  </si>
  <si>
    <t>A21A38D14</t>
  </si>
  <si>
    <t>A21A38D15</t>
  </si>
  <si>
    <t>A21A38D16</t>
  </si>
  <si>
    <t>A21A38D17</t>
  </si>
  <si>
    <t>A21A38D18</t>
  </si>
  <si>
    <t>A21A38D19</t>
  </si>
  <si>
    <t>A21A38D01</t>
  </si>
  <si>
    <t>A21A38D02</t>
  </si>
  <si>
    <t>APP20A38D21</t>
  </si>
  <si>
    <t>A21A38D03</t>
  </si>
  <si>
    <t>A21A38D04</t>
  </si>
  <si>
    <t>A21A38D20</t>
  </si>
  <si>
    <t>A21A38D07</t>
  </si>
  <si>
    <t>A21A38D08</t>
  </si>
  <si>
    <t>A21A38D09</t>
  </si>
  <si>
    <t>A21A38D10</t>
  </si>
  <si>
    <t>A21A38D11</t>
  </si>
  <si>
    <t>A21A38D12</t>
  </si>
  <si>
    <t>4B.39</t>
  </si>
  <si>
    <t>A21A39D13</t>
  </si>
  <si>
    <t>A21A39D14</t>
  </si>
  <si>
    <t>A21A39D15</t>
  </si>
  <si>
    <t>A21A39D16</t>
  </si>
  <si>
    <t>A21A39D17</t>
  </si>
  <si>
    <t>A21A39D18</t>
  </si>
  <si>
    <t>A21A39D19</t>
  </si>
  <si>
    <t>A21A39D01</t>
  </si>
  <si>
    <t>A21A39D02</t>
  </si>
  <si>
    <t>APP20A39D21</t>
  </si>
  <si>
    <t>A21A39D03</t>
  </si>
  <si>
    <t>A21A39D04</t>
  </si>
  <si>
    <t>A21A39D20</t>
  </si>
  <si>
    <t>A21A39D07</t>
  </si>
  <si>
    <t>A21A39D08</t>
  </si>
  <si>
    <t>A21A39D09</t>
  </si>
  <si>
    <t>A21A39D10</t>
  </si>
  <si>
    <t>A21A39D11</t>
  </si>
  <si>
    <t>A21A39D12</t>
  </si>
  <si>
    <t>4B.40</t>
  </si>
  <si>
    <t>A21A40D13</t>
  </si>
  <si>
    <t>A21A40D14</t>
  </si>
  <si>
    <t>A21A40D15</t>
  </si>
  <si>
    <t>A21A40D16</t>
  </si>
  <si>
    <t>A21A40D17</t>
  </si>
  <si>
    <t>A21A40D18</t>
  </si>
  <si>
    <t>A21A40D19</t>
  </si>
  <si>
    <t>A21A40D01</t>
  </si>
  <si>
    <t>A21A40D02</t>
  </si>
  <si>
    <t>APP20A40D21</t>
  </si>
  <si>
    <t>A21A40D03</t>
  </si>
  <si>
    <t>A21A40D04</t>
  </si>
  <si>
    <t>A21A40D20</t>
  </si>
  <si>
    <t>A21A40D07</t>
  </si>
  <si>
    <t>A21A40D08</t>
  </si>
  <si>
    <t>A21A40D09</t>
  </si>
  <si>
    <t>A21A40D10</t>
  </si>
  <si>
    <t>A21A40D11</t>
  </si>
  <si>
    <t>A21A40D12</t>
  </si>
  <si>
    <t>4B.41</t>
  </si>
  <si>
    <t>A21A41D13</t>
  </si>
  <si>
    <t>A21A41D14</t>
  </si>
  <si>
    <t>A21A41D15</t>
  </si>
  <si>
    <t>A21A41D16</t>
  </si>
  <si>
    <t>A21A41D17</t>
  </si>
  <si>
    <t>A21A41D18</t>
  </si>
  <si>
    <t>A21A41D19</t>
  </si>
  <si>
    <t>A21A41D01</t>
  </si>
  <si>
    <t>A21A41D02</t>
  </si>
  <si>
    <t>APP20A41D21</t>
  </si>
  <si>
    <t>A21A41D03</t>
  </si>
  <si>
    <t>A21A41D04</t>
  </si>
  <si>
    <t>A21A41D20</t>
  </si>
  <si>
    <t>A21A41D07</t>
  </si>
  <si>
    <t>A21A41D08</t>
  </si>
  <si>
    <t>A21A41D09</t>
  </si>
  <si>
    <t>A21A41D10</t>
  </si>
  <si>
    <t>A21A41D11</t>
  </si>
  <si>
    <t>A21A41D12</t>
  </si>
  <si>
    <t>4B.42</t>
  </si>
  <si>
    <t>A21A42D13</t>
  </si>
  <si>
    <t>A21A42D14</t>
  </si>
  <si>
    <t>A21A42D15</t>
  </si>
  <si>
    <t>A21A42D16</t>
  </si>
  <si>
    <t>A21A42D17</t>
  </si>
  <si>
    <t>A21A42D18</t>
  </si>
  <si>
    <t>A21A42D19</t>
  </si>
  <si>
    <t>A21A42D01</t>
  </si>
  <si>
    <t>A21A42D02</t>
  </si>
  <si>
    <t>APP20A42D21</t>
  </si>
  <si>
    <t>A21A42D03</t>
  </si>
  <si>
    <t>A21A42D04</t>
  </si>
  <si>
    <t>A21A42D20</t>
  </si>
  <si>
    <t>A21A42D07</t>
  </si>
  <si>
    <t>A21A42D08</t>
  </si>
  <si>
    <t>A21A42D09</t>
  </si>
  <si>
    <t>A21A42D10</t>
  </si>
  <si>
    <t>A21A42D11</t>
  </si>
  <si>
    <t>A21A42D12</t>
  </si>
  <si>
    <t>4B.43</t>
  </si>
  <si>
    <t>A21A43D13</t>
  </si>
  <si>
    <t>A21A43D14</t>
  </si>
  <si>
    <t>A21A43D15</t>
  </si>
  <si>
    <t>A21A43D16</t>
  </si>
  <si>
    <t>A21A43D17</t>
  </si>
  <si>
    <t>A21A43D18</t>
  </si>
  <si>
    <t>A21A43D19</t>
  </si>
  <si>
    <t>A21A43D01</t>
  </si>
  <si>
    <t>A21A43D02</t>
  </si>
  <si>
    <t>APP20A43D21</t>
  </si>
  <si>
    <t>A21A43D03</t>
  </si>
  <si>
    <t>A21A43D04</t>
  </si>
  <si>
    <t>A21A43D20</t>
  </si>
  <si>
    <t>A21A43D07</t>
  </si>
  <si>
    <t>A21A43D08</t>
  </si>
  <si>
    <t>A21A43D09</t>
  </si>
  <si>
    <t>A21A43D10</t>
  </si>
  <si>
    <t>A21A43D11</t>
  </si>
  <si>
    <t>A21A43D12</t>
  </si>
  <si>
    <t>4B.44</t>
  </si>
  <si>
    <t>A21A44D13</t>
  </si>
  <si>
    <t>A21A44D14</t>
  </si>
  <si>
    <t>A21A44D15</t>
  </si>
  <si>
    <t>A21A44D16</t>
  </si>
  <si>
    <t>A21A44D17</t>
  </si>
  <si>
    <t>A21A44D18</t>
  </si>
  <si>
    <t>A21A44D19</t>
  </si>
  <si>
    <t>A21A44D01</t>
  </si>
  <si>
    <t>A21A44D02</t>
  </si>
  <si>
    <t>APP20A44D21</t>
  </si>
  <si>
    <t>A21A44D03</t>
  </si>
  <si>
    <t>A21A44D04</t>
  </si>
  <si>
    <t>A21A44D20</t>
  </si>
  <si>
    <t>A21A44D07</t>
  </si>
  <si>
    <t>A21A44D08</t>
  </si>
  <si>
    <t>A21A44D09</t>
  </si>
  <si>
    <t>A21A44D10</t>
  </si>
  <si>
    <t>A21A44D11</t>
  </si>
  <si>
    <t>A21A44D12</t>
  </si>
  <si>
    <t>4B.45</t>
  </si>
  <si>
    <t>A21A45D13</t>
  </si>
  <si>
    <t>A21A45D14</t>
  </si>
  <si>
    <t>A21A45D15</t>
  </si>
  <si>
    <t>A21A45D16</t>
  </si>
  <si>
    <t>A21A45D17</t>
  </si>
  <si>
    <t>A21A45D18</t>
  </si>
  <si>
    <t>A21A45D19</t>
  </si>
  <si>
    <t>A21A45D01</t>
  </si>
  <si>
    <t>A21A45D02</t>
  </si>
  <si>
    <t>APP20A45D21</t>
  </si>
  <si>
    <t>A21A45D03</t>
  </si>
  <si>
    <t>A21A45D04</t>
  </si>
  <si>
    <t>A21A45D20</t>
  </si>
  <si>
    <t>A21A45D07</t>
  </si>
  <si>
    <t>A21A45D08</t>
  </si>
  <si>
    <t>A21A45D09</t>
  </si>
  <si>
    <t>A21A45D10</t>
  </si>
  <si>
    <t>A21A45D11</t>
  </si>
  <si>
    <t>A21A45D12</t>
  </si>
  <si>
    <t>4B.46</t>
  </si>
  <si>
    <t>A21A46D13</t>
  </si>
  <si>
    <t>A21A46D14</t>
  </si>
  <si>
    <t>A21A46D15</t>
  </si>
  <si>
    <t>A21A46D16</t>
  </si>
  <si>
    <t>A21A46D17</t>
  </si>
  <si>
    <t>A21A46D18</t>
  </si>
  <si>
    <t>A21A46D19</t>
  </si>
  <si>
    <t>A21A46D01</t>
  </si>
  <si>
    <t>A21A46D02</t>
  </si>
  <si>
    <t>APP20A46D21</t>
  </si>
  <si>
    <t>A21A46D03</t>
  </si>
  <si>
    <t>A21A46D04</t>
  </si>
  <si>
    <t>A21A46D20</t>
  </si>
  <si>
    <t>A21A46D07</t>
  </si>
  <si>
    <t>A21A46D08</t>
  </si>
  <si>
    <t>A21A46D09</t>
  </si>
  <si>
    <t>A21A46D10</t>
  </si>
  <si>
    <t>A21A46D11</t>
  </si>
  <si>
    <t>A21A46D12</t>
  </si>
  <si>
    <t>4B.47</t>
  </si>
  <si>
    <t>A21A47D13</t>
  </si>
  <si>
    <t>A21A47D14</t>
  </si>
  <si>
    <t>A21A47D15</t>
  </si>
  <si>
    <t>A21A47D16</t>
  </si>
  <si>
    <t>A21A47D17</t>
  </si>
  <si>
    <t>A21A47D18</t>
  </si>
  <si>
    <t>A21A47D19</t>
  </si>
  <si>
    <t>A21A47D01</t>
  </si>
  <si>
    <t>A21A47D02</t>
  </si>
  <si>
    <t>APP20A47D21</t>
  </si>
  <si>
    <t>A21A47D03</t>
  </si>
  <si>
    <t>A21A47D04</t>
  </si>
  <si>
    <t>A21A47D20</t>
  </si>
  <si>
    <t>A21A47D07</t>
  </si>
  <si>
    <t>A21A47D08</t>
  </si>
  <si>
    <t>A21A47D09</t>
  </si>
  <si>
    <t>A21A47D10</t>
  </si>
  <si>
    <t>A21A47D11</t>
  </si>
  <si>
    <t>A21A47D12</t>
  </si>
  <si>
    <t>4B.48</t>
  </si>
  <si>
    <t>A21A48D13</t>
  </si>
  <si>
    <t>A21A48D14</t>
  </si>
  <si>
    <t>A21A48D15</t>
  </si>
  <si>
    <t>A21A48D16</t>
  </si>
  <si>
    <t>A21A48D17</t>
  </si>
  <si>
    <t>A21A48D18</t>
  </si>
  <si>
    <t>A21A48D19</t>
  </si>
  <si>
    <t>A21A48D01</t>
  </si>
  <si>
    <t>A21A48D02</t>
  </si>
  <si>
    <t>APP20A48D21</t>
  </si>
  <si>
    <t>A21A48D03</t>
  </si>
  <si>
    <t>A21A48D04</t>
  </si>
  <si>
    <t>A21A48D20</t>
  </si>
  <si>
    <t>A21A48D07</t>
  </si>
  <si>
    <t>A21A48D08</t>
  </si>
  <si>
    <t>A21A48D09</t>
  </si>
  <si>
    <t>A21A48D10</t>
  </si>
  <si>
    <t>A21A48D11</t>
  </si>
  <si>
    <t>A21A48D12</t>
  </si>
  <si>
    <t>4B.49</t>
  </si>
  <si>
    <t>A21A49D13</t>
  </si>
  <si>
    <t>A21A49D14</t>
  </si>
  <si>
    <t>A21A49D15</t>
  </si>
  <si>
    <t>A21A49D16</t>
  </si>
  <si>
    <t>A21A49D17</t>
  </si>
  <si>
    <t>A21A49D18</t>
  </si>
  <si>
    <t>A21A49D19</t>
  </si>
  <si>
    <t>A21A49D01</t>
  </si>
  <si>
    <t>A21A49D02</t>
  </si>
  <si>
    <t>APP20A49D21</t>
  </si>
  <si>
    <t>A21A49D03</t>
  </si>
  <si>
    <t>A21A49D04</t>
  </si>
  <si>
    <t>A21A49D20</t>
  </si>
  <si>
    <t>A21A49D07</t>
  </si>
  <si>
    <t>A21A49D08</t>
  </si>
  <si>
    <t>A21A49D09</t>
  </si>
  <si>
    <t>A21A49D10</t>
  </si>
  <si>
    <t>A21A49D11</t>
  </si>
  <si>
    <t>A21A49D12</t>
  </si>
  <si>
    <t>4B.50</t>
  </si>
  <si>
    <t>A21A50D13</t>
  </si>
  <si>
    <t>A21A50D14</t>
  </si>
  <si>
    <t>A21A50D15</t>
  </si>
  <si>
    <t>A21A50D16</t>
  </si>
  <si>
    <t>A21A50D17</t>
  </si>
  <si>
    <t>A21A50D18</t>
  </si>
  <si>
    <t>A21A50D19</t>
  </si>
  <si>
    <t>A21A50D01</t>
  </si>
  <si>
    <t>A21A50D02</t>
  </si>
  <si>
    <t>APP20A50D21</t>
  </si>
  <si>
    <t>A21A50D03</t>
  </si>
  <si>
    <t>A21A50D04</t>
  </si>
  <si>
    <t>A21A50D20</t>
  </si>
  <si>
    <t>A21A50D07</t>
  </si>
  <si>
    <t>A21A50D08</t>
  </si>
  <si>
    <t>A21A50D09</t>
  </si>
  <si>
    <t>A21A50D10</t>
  </si>
  <si>
    <t>A21A50D11</t>
  </si>
  <si>
    <t>A21A50D12</t>
  </si>
  <si>
    <t>4B.51</t>
  </si>
  <si>
    <t>A21A51D13</t>
  </si>
  <si>
    <t>A21A51D14</t>
  </si>
  <si>
    <t>A21A51D15</t>
  </si>
  <si>
    <t>A21A51D16</t>
  </si>
  <si>
    <t>A21A51D17</t>
  </si>
  <si>
    <t>A21A51D18</t>
  </si>
  <si>
    <t>A21A51D19</t>
  </si>
  <si>
    <t>A21A51D01</t>
  </si>
  <si>
    <t>A21A51D02</t>
  </si>
  <si>
    <t>APP20A51D21</t>
  </si>
  <si>
    <t>A21A51D03</t>
  </si>
  <si>
    <t>A21A51D04</t>
  </si>
  <si>
    <t>A21A51D20</t>
  </si>
  <si>
    <t>A21A51D07</t>
  </si>
  <si>
    <t>A21A51D08</t>
  </si>
  <si>
    <t>A21A51D09</t>
  </si>
  <si>
    <t>A21A51D10</t>
  </si>
  <si>
    <t>A21A51D11</t>
  </si>
  <si>
    <t>A21A51D12</t>
  </si>
  <si>
    <t>4B.52</t>
  </si>
  <si>
    <t>A21A52D13</t>
  </si>
  <si>
    <t>A21A52D14</t>
  </si>
  <si>
    <t>A21A52D15</t>
  </si>
  <si>
    <t>A21A52D16</t>
  </si>
  <si>
    <t>A21A52D17</t>
  </si>
  <si>
    <t>A21A52D18</t>
  </si>
  <si>
    <t>A21A52D19</t>
  </si>
  <si>
    <t>A21A52D01</t>
  </si>
  <si>
    <t>A21A52D02</t>
  </si>
  <si>
    <t>APP20A52D21</t>
  </si>
  <si>
    <t>A21A52D03</t>
  </si>
  <si>
    <t>A21A52D04</t>
  </si>
  <si>
    <t>A21A52D20</t>
  </si>
  <si>
    <t>A21A52D07</t>
  </si>
  <si>
    <t>A21A52D08</t>
  </si>
  <si>
    <t>A21A52D09</t>
  </si>
  <si>
    <t>A21A52D10</t>
  </si>
  <si>
    <t>A21A52D11</t>
  </si>
  <si>
    <t>A21A52D12</t>
  </si>
  <si>
    <t>4B.53</t>
  </si>
  <si>
    <t>A21A53D13</t>
  </si>
  <si>
    <t>A21A53D14</t>
  </si>
  <si>
    <t>A21A53D15</t>
  </si>
  <si>
    <t>A21A53D16</t>
  </si>
  <si>
    <t>A21A53D17</t>
  </si>
  <si>
    <t>A21A53D18</t>
  </si>
  <si>
    <t>A21A53D19</t>
  </si>
  <si>
    <t>A21A53D01</t>
  </si>
  <si>
    <t>A21A53D02</t>
  </si>
  <si>
    <t>APP20A53D21</t>
  </si>
  <si>
    <t>A21A53D03</t>
  </si>
  <si>
    <t>A21A53D04</t>
  </si>
  <si>
    <t>A21A53D20</t>
  </si>
  <si>
    <t>A21A53D07</t>
  </si>
  <si>
    <t>A21A53D08</t>
  </si>
  <si>
    <t>A21A53D09</t>
  </si>
  <si>
    <t>A21A53D10</t>
  </si>
  <si>
    <t>A21A53D11</t>
  </si>
  <si>
    <t>A21A53D12</t>
  </si>
  <si>
    <t>4B.54</t>
  </si>
  <si>
    <t>A21A54D13</t>
  </si>
  <si>
    <t>A21A54D14</t>
  </si>
  <si>
    <t>A21A54D15</t>
  </si>
  <si>
    <t>A21A54D16</t>
  </si>
  <si>
    <t>A21A54D17</t>
  </si>
  <si>
    <t>A21A54D18</t>
  </si>
  <si>
    <t>A21A54D19</t>
  </si>
  <si>
    <t>A21A54D01</t>
  </si>
  <si>
    <t>A21A54D02</t>
  </si>
  <si>
    <t>APP20A54D21</t>
  </si>
  <si>
    <t>A21A54D03</t>
  </si>
  <si>
    <t>A21A54D04</t>
  </si>
  <si>
    <t>A21A54D20</t>
  </si>
  <si>
    <t>A21A54D07</t>
  </si>
  <si>
    <t>A21A54D08</t>
  </si>
  <si>
    <t>A21A54D09</t>
  </si>
  <si>
    <t>A21A54D10</t>
  </si>
  <si>
    <t>A21A54D11</t>
  </si>
  <si>
    <t>A21A54D12</t>
  </si>
  <si>
    <t>4B.55</t>
  </si>
  <si>
    <t>A21A55D13</t>
  </si>
  <si>
    <t>A21A55D14</t>
  </si>
  <si>
    <t>A21A55D15</t>
  </si>
  <si>
    <t>A21A55D16</t>
  </si>
  <si>
    <t>A21A55D17</t>
  </si>
  <si>
    <t>A21A55D18</t>
  </si>
  <si>
    <t>A21A55D19</t>
  </si>
  <si>
    <t>A21A55D01</t>
  </si>
  <si>
    <t>A21A55D02</t>
  </si>
  <si>
    <t>APP20A55D21</t>
  </si>
  <si>
    <t>A21A55D03</t>
  </si>
  <si>
    <t>A21A55D04</t>
  </si>
  <si>
    <t>A21A55D20</t>
  </si>
  <si>
    <t>A21A55D07</t>
  </si>
  <si>
    <t>A21A55D08</t>
  </si>
  <si>
    <t>A21A55D09</t>
  </si>
  <si>
    <t>A21A55D10</t>
  </si>
  <si>
    <t>A21A55D11</t>
  </si>
  <si>
    <t>A21A55D12</t>
  </si>
  <si>
    <t>4B.56</t>
  </si>
  <si>
    <t>A21A56D13</t>
  </si>
  <si>
    <t>A21A56D14</t>
  </si>
  <si>
    <t>A21A56D15</t>
  </si>
  <si>
    <t>A21A56D16</t>
  </si>
  <si>
    <t>A21A56D17</t>
  </si>
  <si>
    <t>A21A56D18</t>
  </si>
  <si>
    <t>A21A56D19</t>
  </si>
  <si>
    <t>A21A56D01</t>
  </si>
  <si>
    <t>A21A56D02</t>
  </si>
  <si>
    <t>APP20A56D21</t>
  </si>
  <si>
    <t>A21A56D03</t>
  </si>
  <si>
    <t>A21A56D04</t>
  </si>
  <si>
    <t>A21A56D20</t>
  </si>
  <si>
    <t>A21A56D07</t>
  </si>
  <si>
    <t>A21A56D08</t>
  </si>
  <si>
    <t>A21A56D09</t>
  </si>
  <si>
    <t>A21A56D10</t>
  </si>
  <si>
    <t>A21A56D11</t>
  </si>
  <si>
    <t>A21A56D12</t>
  </si>
  <si>
    <t>4B.57</t>
  </si>
  <si>
    <t>A21A57D13</t>
  </si>
  <si>
    <t>A21A57D14</t>
  </si>
  <si>
    <t>A21A57D15</t>
  </si>
  <si>
    <t>A21A57D16</t>
  </si>
  <si>
    <t>A21A57D17</t>
  </si>
  <si>
    <t>A21A57D18</t>
  </si>
  <si>
    <t>A21A57D19</t>
  </si>
  <si>
    <t>A21A57D01</t>
  </si>
  <si>
    <t>A21A57D02</t>
  </si>
  <si>
    <t>APP20A57D21</t>
  </si>
  <si>
    <t>A21A57D03</t>
  </si>
  <si>
    <t>A21A57D04</t>
  </si>
  <si>
    <t>A21A57D20</t>
  </si>
  <si>
    <t>A21A57D07</t>
  </si>
  <si>
    <t>A21A57D08</t>
  </si>
  <si>
    <t>A21A57D09</t>
  </si>
  <si>
    <t>A21A57D10</t>
  </si>
  <si>
    <t>A21A57D11</t>
  </si>
  <si>
    <t>A21A57D12</t>
  </si>
  <si>
    <t>4B.58</t>
  </si>
  <si>
    <t>A21A58D13</t>
  </si>
  <si>
    <t>A21A58D14</t>
  </si>
  <si>
    <t>A21A58D15</t>
  </si>
  <si>
    <t>A21A58D16</t>
  </si>
  <si>
    <t>A21A58D17</t>
  </si>
  <si>
    <t>A21A58D18</t>
  </si>
  <si>
    <t>A21A58D19</t>
  </si>
  <si>
    <t>A21A58D01</t>
  </si>
  <si>
    <t>A21A58D02</t>
  </si>
  <si>
    <t>APP20A58D21</t>
  </si>
  <si>
    <t>A21A58D03</t>
  </si>
  <si>
    <t>A21A58D04</t>
  </si>
  <si>
    <t>A21A58D20</t>
  </si>
  <si>
    <t>A21A58D07</t>
  </si>
  <si>
    <t>A21A58D08</t>
  </si>
  <si>
    <t>A21A58D09</t>
  </si>
  <si>
    <t>A21A58D10</t>
  </si>
  <si>
    <t>A21A58D11</t>
  </si>
  <si>
    <t>A21A58D12</t>
  </si>
  <si>
    <t>4B.59</t>
  </si>
  <si>
    <t>A21A59D13</t>
  </si>
  <si>
    <t>A21A59D14</t>
  </si>
  <si>
    <t>A21A59D15</t>
  </si>
  <si>
    <t>A21A59D16</t>
  </si>
  <si>
    <t>A21A59D17</t>
  </si>
  <si>
    <t>A21A59D18</t>
  </si>
  <si>
    <t>A21A59D19</t>
  </si>
  <si>
    <t>A21A59D01</t>
  </si>
  <si>
    <t>A21A59D02</t>
  </si>
  <si>
    <t>APP20A59D21</t>
  </si>
  <si>
    <t>A21A59D03</t>
  </si>
  <si>
    <t>A21A59D04</t>
  </si>
  <si>
    <t>A21A59D20</t>
  </si>
  <si>
    <t>A21A59D07</t>
  </si>
  <si>
    <t>A21A59D08</t>
  </si>
  <si>
    <t>A21A59D09</t>
  </si>
  <si>
    <t>A21A59D10</t>
  </si>
  <si>
    <t>A21A59D11</t>
  </si>
  <si>
    <t>A21A59D12</t>
  </si>
  <si>
    <t>4B.60</t>
  </si>
  <si>
    <t>A21A60D13</t>
  </si>
  <si>
    <t>A21A60D14</t>
  </si>
  <si>
    <t>A21A60D15</t>
  </si>
  <si>
    <t>A21A60D16</t>
  </si>
  <si>
    <t>A21A60D17</t>
  </si>
  <si>
    <t>A21A60D18</t>
  </si>
  <si>
    <t>A21A60D19</t>
  </si>
  <si>
    <t>A21A60D01</t>
  </si>
  <si>
    <t>A21A60D02</t>
  </si>
  <si>
    <t>APP20A60D21</t>
  </si>
  <si>
    <t>A21A60D03</t>
  </si>
  <si>
    <t>A21A60D04</t>
  </si>
  <si>
    <t>A21A60D20</t>
  </si>
  <si>
    <t>A21A60D07</t>
  </si>
  <si>
    <t>A21A60D08</t>
  </si>
  <si>
    <t>A21A60D09</t>
  </si>
  <si>
    <t>A21A60D10</t>
  </si>
  <si>
    <t>A21A60D11</t>
  </si>
  <si>
    <t>A21A60D12</t>
  </si>
  <si>
    <t>4B.61</t>
  </si>
  <si>
    <t>A21A61D13</t>
  </si>
  <si>
    <t>A21A61D14</t>
  </si>
  <si>
    <t>A21A61D15</t>
  </si>
  <si>
    <t>A21A61D16</t>
  </si>
  <si>
    <t>A21A61D17</t>
  </si>
  <si>
    <t>A21A61D18</t>
  </si>
  <si>
    <t>A21A61D19</t>
  </si>
  <si>
    <t>A21A61D01</t>
  </si>
  <si>
    <t>A21A61D02</t>
  </si>
  <si>
    <t>APP20A61D21</t>
  </si>
  <si>
    <t>A21A61D03</t>
  </si>
  <si>
    <t>A21A61D04</t>
  </si>
  <si>
    <t>A21A61D20</t>
  </si>
  <si>
    <t>A21A61D07</t>
  </si>
  <si>
    <t>A21A61D08</t>
  </si>
  <si>
    <t>A21A61D09</t>
  </si>
  <si>
    <t>A21A61D10</t>
  </si>
  <si>
    <t>A21A61D11</t>
  </si>
  <si>
    <t>A21A61D12</t>
  </si>
  <si>
    <t>4B.62</t>
  </si>
  <si>
    <t>A21A62D13</t>
  </si>
  <si>
    <t>A21A62D14</t>
  </si>
  <si>
    <t>A21A62D15</t>
  </si>
  <si>
    <t>A21A62D16</t>
  </si>
  <si>
    <t>A21A62D17</t>
  </si>
  <si>
    <t>A21A62D18</t>
  </si>
  <si>
    <t>A21A62D19</t>
  </si>
  <si>
    <t>A21A62D01</t>
  </si>
  <si>
    <t>A21A62D02</t>
  </si>
  <si>
    <t>APP20A62D21</t>
  </si>
  <si>
    <t>A21A62D03</t>
  </si>
  <si>
    <t>A21A62D04</t>
  </si>
  <si>
    <t>A21A62D20</t>
  </si>
  <si>
    <t>A21A62D07</t>
  </si>
  <si>
    <t>A21A62D08</t>
  </si>
  <si>
    <t>A21A62D09</t>
  </si>
  <si>
    <t>A21A62D10</t>
  </si>
  <si>
    <t>A21A62D11</t>
  </si>
  <si>
    <t>A21A62D12</t>
  </si>
  <si>
    <t>4B.63</t>
  </si>
  <si>
    <t>A21A63D13</t>
  </si>
  <si>
    <t>A21A63D14</t>
  </si>
  <si>
    <t>A21A63D15</t>
  </si>
  <si>
    <t>A21A63D16</t>
  </si>
  <si>
    <t>A21A63D17</t>
  </si>
  <si>
    <t>A21A63D18</t>
  </si>
  <si>
    <t>A21A63D19</t>
  </si>
  <si>
    <t>A21A63D01</t>
  </si>
  <si>
    <t>A21A63D02</t>
  </si>
  <si>
    <t>APP20A63D21</t>
  </si>
  <si>
    <t>A21A63D03</t>
  </si>
  <si>
    <t>A21A63D04</t>
  </si>
  <si>
    <t>A21A63D20</t>
  </si>
  <si>
    <t>A21A63D07</t>
  </si>
  <si>
    <t>A21A63D08</t>
  </si>
  <si>
    <t>A21A63D09</t>
  </si>
  <si>
    <t>A21A63D10</t>
  </si>
  <si>
    <t>A21A63D11</t>
  </si>
  <si>
    <t>A21A63D12</t>
  </si>
  <si>
    <t>4B.64</t>
  </si>
  <si>
    <t>A21A64D13</t>
  </si>
  <si>
    <t>A21A64D14</t>
  </si>
  <si>
    <t>A21A64D15</t>
  </si>
  <si>
    <t>A21A64D16</t>
  </si>
  <si>
    <t>A21A64D17</t>
  </si>
  <si>
    <t>A21A64D18</t>
  </si>
  <si>
    <t>A21A64D19</t>
  </si>
  <si>
    <t>A21A64D01</t>
  </si>
  <si>
    <t>A21A64D02</t>
  </si>
  <si>
    <t>APP20A64D21</t>
  </si>
  <si>
    <t>A21A64D03</t>
  </si>
  <si>
    <t>A21A64D04</t>
  </si>
  <si>
    <t>A21A64D20</t>
  </si>
  <si>
    <t>A21A64D07</t>
  </si>
  <si>
    <t>A21A64D08</t>
  </si>
  <si>
    <t>A21A64D09</t>
  </si>
  <si>
    <t>A21A64D10</t>
  </si>
  <si>
    <t>A21A64D11</t>
  </si>
  <si>
    <t>A21A64D12</t>
  </si>
  <si>
    <t>4B.65</t>
  </si>
  <si>
    <t>A21A65D13</t>
  </si>
  <si>
    <t>A21A65D14</t>
  </si>
  <si>
    <t>A21A65D15</t>
  </si>
  <si>
    <t>A21A65D16</t>
  </si>
  <si>
    <t>A21A65D17</t>
  </si>
  <si>
    <t>A21A65D18</t>
  </si>
  <si>
    <t>A21A65D19</t>
  </si>
  <si>
    <t>A21A65D01</t>
  </si>
  <si>
    <t>A21A65D02</t>
  </si>
  <si>
    <t>APP20A65D21</t>
  </si>
  <si>
    <t>A21A65D03</t>
  </si>
  <si>
    <t>A21A65D04</t>
  </si>
  <si>
    <t>A21A65D20</t>
  </si>
  <si>
    <t>A21A65D07</t>
  </si>
  <si>
    <t>A21A65D08</t>
  </si>
  <si>
    <t>A21A65D09</t>
  </si>
  <si>
    <t>A21A65D10</t>
  </si>
  <si>
    <t>A21A65D11</t>
  </si>
  <si>
    <t>A21A65D12</t>
  </si>
  <si>
    <t>4B.66</t>
  </si>
  <si>
    <t>A21A66D13</t>
  </si>
  <si>
    <t>A21A66D14</t>
  </si>
  <si>
    <t>A21A66D15</t>
  </si>
  <si>
    <t>A21A66D16</t>
  </si>
  <si>
    <t>A21A66D17</t>
  </si>
  <si>
    <t>A21A66D18</t>
  </si>
  <si>
    <t>A21A66D19</t>
  </si>
  <si>
    <t>A21A66D01</t>
  </si>
  <si>
    <t>A21A66D02</t>
  </si>
  <si>
    <t>APP20A66D21</t>
  </si>
  <si>
    <t>A21A66D03</t>
  </si>
  <si>
    <t>A21A66D04</t>
  </si>
  <si>
    <t>A21A66D20</t>
  </si>
  <si>
    <t>A21A66D07</t>
  </si>
  <si>
    <t>A21A66D08</t>
  </si>
  <si>
    <t>A21A66D09</t>
  </si>
  <si>
    <t>A21A66D10</t>
  </si>
  <si>
    <t>A21A66D11</t>
  </si>
  <si>
    <t>A21A66D12</t>
  </si>
  <si>
    <t>4B.67</t>
  </si>
  <si>
    <t>A21A67D13</t>
  </si>
  <si>
    <t>A21A67D14</t>
  </si>
  <si>
    <t>A21A67D15</t>
  </si>
  <si>
    <t>A21A67D16</t>
  </si>
  <si>
    <t>A21A67D17</t>
  </si>
  <si>
    <t>A21A67D18</t>
  </si>
  <si>
    <t>A21A67D19</t>
  </si>
  <si>
    <t>A21A67D01</t>
  </si>
  <si>
    <t>A21A67D02</t>
  </si>
  <si>
    <t>APP20A67D21</t>
  </si>
  <si>
    <t>A21A67D03</t>
  </si>
  <si>
    <t>A21A67D04</t>
  </si>
  <si>
    <t>A21A67D20</t>
  </si>
  <si>
    <t>A21A67D07</t>
  </si>
  <si>
    <t>A21A67D08</t>
  </si>
  <si>
    <t>A21A67D09</t>
  </si>
  <si>
    <t>A21A67D10</t>
  </si>
  <si>
    <t>A21A67D11</t>
  </si>
  <si>
    <t>A21A67D12</t>
  </si>
  <si>
    <t>4B.68</t>
  </si>
  <si>
    <t>A21A68D13</t>
  </si>
  <si>
    <t>A21A68D14</t>
  </si>
  <si>
    <t>A21A68D15</t>
  </si>
  <si>
    <t>A21A68D16</t>
  </si>
  <si>
    <t>A21A68D17</t>
  </si>
  <si>
    <t>A21A68D18</t>
  </si>
  <si>
    <t>A21A68D19</t>
  </si>
  <si>
    <t>A21A68D01</t>
  </si>
  <si>
    <t>A21A68D02</t>
  </si>
  <si>
    <t>APP20A68D21</t>
  </si>
  <si>
    <t>A21A68D03</t>
  </si>
  <si>
    <t>A21A68D04</t>
  </si>
  <si>
    <t>A21A68D20</t>
  </si>
  <si>
    <t>A21A68D07</t>
  </si>
  <si>
    <t>A21A68D08</t>
  </si>
  <si>
    <t>A21A68D09</t>
  </si>
  <si>
    <t>A21A68D10</t>
  </si>
  <si>
    <t>A21A68D11</t>
  </si>
  <si>
    <t>A21A68D12</t>
  </si>
  <si>
    <t>4B.69</t>
  </si>
  <si>
    <t>A21A69D13</t>
  </si>
  <si>
    <t>A21A69D14</t>
  </si>
  <si>
    <t>A21A69D15</t>
  </si>
  <si>
    <t>A21A69D16</t>
  </si>
  <si>
    <t>A21A69D17</t>
  </si>
  <si>
    <t>A21A69D18</t>
  </si>
  <si>
    <t>A21A69D19</t>
  </si>
  <si>
    <t>A21A69D01</t>
  </si>
  <si>
    <t>A21A69D02</t>
  </si>
  <si>
    <t>APP20A69D21</t>
  </si>
  <si>
    <t>A21A69D03</t>
  </si>
  <si>
    <t>A21A69D04</t>
  </si>
  <si>
    <t>A21A69D20</t>
  </si>
  <si>
    <t>A21A69D07</t>
  </si>
  <si>
    <t>A21A69D08</t>
  </si>
  <si>
    <t>A21A69D09</t>
  </si>
  <si>
    <t>A21A69D10</t>
  </si>
  <si>
    <t>A21A69D11</t>
  </si>
  <si>
    <t>A21A69D12</t>
  </si>
  <si>
    <t>4B.70</t>
  </si>
  <si>
    <t>A21A70D13</t>
  </si>
  <si>
    <t>A21A70D14</t>
  </si>
  <si>
    <t>A21A70D15</t>
  </si>
  <si>
    <t>A21A70D16</t>
  </si>
  <si>
    <t>A21A70D17</t>
  </si>
  <si>
    <t>A21A70D18</t>
  </si>
  <si>
    <t>A21A70D19</t>
  </si>
  <si>
    <t>A21A70D01</t>
  </si>
  <si>
    <t>A21A70D02</t>
  </si>
  <si>
    <t>APP20A70D21</t>
  </si>
  <si>
    <t>A21A70D03</t>
  </si>
  <si>
    <t>A21A70D04</t>
  </si>
  <si>
    <t>A21A70D20</t>
  </si>
  <si>
    <t>A21A70D07</t>
  </si>
  <si>
    <t>A21A70D08</t>
  </si>
  <si>
    <t>A21A70D09</t>
  </si>
  <si>
    <t>A21A70D10</t>
  </si>
  <si>
    <t>A21A70D11</t>
  </si>
  <si>
    <t>A21A70D12</t>
  </si>
  <si>
    <t>4B.71</t>
  </si>
  <si>
    <t>A21A71D13</t>
  </si>
  <si>
    <t>A21A71D14</t>
  </si>
  <si>
    <t>A21A71D15</t>
  </si>
  <si>
    <t>A21A71D16</t>
  </si>
  <si>
    <t>A21A71D17</t>
  </si>
  <si>
    <t>A21A71D18</t>
  </si>
  <si>
    <t>A21A71D19</t>
  </si>
  <si>
    <t>A21A71D01</t>
  </si>
  <si>
    <t>A21A71D02</t>
  </si>
  <si>
    <t>APP20A71D21</t>
  </si>
  <si>
    <t>A21A71D03</t>
  </si>
  <si>
    <t>A21A71D04</t>
  </si>
  <si>
    <t>A21A71D20</t>
  </si>
  <si>
    <t>A21A71D07</t>
  </si>
  <si>
    <t>A21A71D08</t>
  </si>
  <si>
    <t>A21A71D09</t>
  </si>
  <si>
    <t>A21A71D10</t>
  </si>
  <si>
    <t>A21A71D11</t>
  </si>
  <si>
    <t>A21A71D12</t>
  </si>
  <si>
    <t>4B.72</t>
  </si>
  <si>
    <t>A21A72D13</t>
  </si>
  <si>
    <t>A21A72D14</t>
  </si>
  <si>
    <t>A21A72D15</t>
  </si>
  <si>
    <t>A21A72D16</t>
  </si>
  <si>
    <t>A21A72D17</t>
  </si>
  <si>
    <t>A21A72D18</t>
  </si>
  <si>
    <t>A21A72D19</t>
  </si>
  <si>
    <t>A21A72D01</t>
  </si>
  <si>
    <t>A21A72D02</t>
  </si>
  <si>
    <t>APP20A72D21</t>
  </si>
  <si>
    <t>A21A72D03</t>
  </si>
  <si>
    <t>A21A72D04</t>
  </si>
  <si>
    <t>A21A72D20</t>
  </si>
  <si>
    <t>A21A72D07</t>
  </si>
  <si>
    <t>A21A72D08</t>
  </si>
  <si>
    <t>A21A72D09</t>
  </si>
  <si>
    <t>A21A72D10</t>
  </si>
  <si>
    <t>A21A72D11</t>
  </si>
  <si>
    <t>A21A72D12</t>
  </si>
  <si>
    <t>4B.73</t>
  </si>
  <si>
    <t>A21A73D13</t>
  </si>
  <si>
    <t>A21A73D14</t>
  </si>
  <si>
    <t>A21A73D15</t>
  </si>
  <si>
    <t>A21A73D16</t>
  </si>
  <si>
    <t>A21A73D17</t>
  </si>
  <si>
    <t>A21A73D18</t>
  </si>
  <si>
    <t>A21A73D19</t>
  </si>
  <si>
    <t>A21A73D01</t>
  </si>
  <si>
    <t>A21A73D02</t>
  </si>
  <si>
    <t>APP20A73D21</t>
  </si>
  <si>
    <t>A21A73D03</t>
  </si>
  <si>
    <t>A21A73D04</t>
  </si>
  <si>
    <t>A21A73D20</t>
  </si>
  <si>
    <t>A21A73D07</t>
  </si>
  <si>
    <t>A21A73D08</t>
  </si>
  <si>
    <t>A21A73D09</t>
  </si>
  <si>
    <t>A21A73D10</t>
  </si>
  <si>
    <t>A21A73D11</t>
  </si>
  <si>
    <t>A21A73D12</t>
  </si>
  <si>
    <t>4B.74</t>
  </si>
  <si>
    <t>A21A74D13</t>
  </si>
  <si>
    <t>A21A74D14</t>
  </si>
  <si>
    <t>A21A74D15</t>
  </si>
  <si>
    <t>A21A74D16</t>
  </si>
  <si>
    <t>A21A74D17</t>
  </si>
  <si>
    <t>A21A74D18</t>
  </si>
  <si>
    <t>A21A74D19</t>
  </si>
  <si>
    <t>A21A74D01</t>
  </si>
  <si>
    <t>A21A74D02</t>
  </si>
  <si>
    <t>APP20A74D21</t>
  </si>
  <si>
    <t>A21A74D03</t>
  </si>
  <si>
    <t>A21A74D04</t>
  </si>
  <si>
    <t>A21A74D20</t>
  </si>
  <si>
    <t>A21A74D07</t>
  </si>
  <si>
    <t>A21A74D08</t>
  </si>
  <si>
    <t>A21A74D09</t>
  </si>
  <si>
    <t>A21A74D10</t>
  </si>
  <si>
    <t>A21A74D11</t>
  </si>
  <si>
    <t>A21A74D12</t>
  </si>
  <si>
    <t>4B.75</t>
  </si>
  <si>
    <t>A21A75D13</t>
  </si>
  <si>
    <t>A21A75D14</t>
  </si>
  <si>
    <t>A21A75D15</t>
  </si>
  <si>
    <t>A21A75D16</t>
  </si>
  <si>
    <t>A21A75D17</t>
  </si>
  <si>
    <t>A21A75D18</t>
  </si>
  <si>
    <t>A21A75D19</t>
  </si>
  <si>
    <t>A21A75D01</t>
  </si>
  <si>
    <t>A21A75D02</t>
  </si>
  <si>
    <t>APP20A75D21</t>
  </si>
  <si>
    <t>A21A75D03</t>
  </si>
  <si>
    <t>A21A75D04</t>
  </si>
  <si>
    <t>A21A75D20</t>
  </si>
  <si>
    <t>A21A75D07</t>
  </si>
  <si>
    <t>A21A75D08</t>
  </si>
  <si>
    <t>A21A75D09</t>
  </si>
  <si>
    <t>A21A75D10</t>
  </si>
  <si>
    <t>A21A75D11</t>
  </si>
  <si>
    <t>A21A75D12</t>
  </si>
  <si>
    <t>4B.76</t>
  </si>
  <si>
    <t>A21A76D13</t>
  </si>
  <si>
    <t>A21A76D14</t>
  </si>
  <si>
    <t>A21A76D15</t>
  </si>
  <si>
    <t>A21A76D16</t>
  </si>
  <si>
    <t>A21A76D17</t>
  </si>
  <si>
    <t>A21A76D18</t>
  </si>
  <si>
    <t>A21A76D19</t>
  </si>
  <si>
    <t>A21A76D01</t>
  </si>
  <si>
    <t>A21A76D02</t>
  </si>
  <si>
    <t>APP20A76D21</t>
  </si>
  <si>
    <t>A21A76D03</t>
  </si>
  <si>
    <t>A21A76D04</t>
  </si>
  <si>
    <t>A21A76D20</t>
  </si>
  <si>
    <t>A21A76D07</t>
  </si>
  <si>
    <t>A21A76D08</t>
  </si>
  <si>
    <t>A21A76D09</t>
  </si>
  <si>
    <t>A21A76D10</t>
  </si>
  <si>
    <t>A21A76D11</t>
  </si>
  <si>
    <t>A21A76D12</t>
  </si>
  <si>
    <t>4B.77</t>
  </si>
  <si>
    <t>A21A77D13</t>
  </si>
  <si>
    <t>A21A77D14</t>
  </si>
  <si>
    <t>A21A77D15</t>
  </si>
  <si>
    <t>A21A77D16</t>
  </si>
  <si>
    <t>A21A77D17</t>
  </si>
  <si>
    <t>A21A77D18</t>
  </si>
  <si>
    <t>A21A77D19</t>
  </si>
  <si>
    <t>A21A77D01</t>
  </si>
  <si>
    <t>A21A77D02</t>
  </si>
  <si>
    <t>APP20A77D21</t>
  </si>
  <si>
    <t>A21A77D03</t>
  </si>
  <si>
    <t>A21A77D04</t>
  </si>
  <si>
    <t>A21A77D20</t>
  </si>
  <si>
    <t>A21A77D07</t>
  </si>
  <si>
    <t>A21A77D08</t>
  </si>
  <si>
    <t>A21A77D09</t>
  </si>
  <si>
    <t>A21A77D10</t>
  </si>
  <si>
    <t>A21A77D11</t>
  </si>
  <si>
    <t>A21A77D12</t>
  </si>
  <si>
    <t>4B.78</t>
  </si>
  <si>
    <t>A21A78D13</t>
  </si>
  <si>
    <t>A21A78D14</t>
  </si>
  <si>
    <t>A21A78D15</t>
  </si>
  <si>
    <t>A21A78D16</t>
  </si>
  <si>
    <t>A21A78D17</t>
  </si>
  <si>
    <t>A21A78D18</t>
  </si>
  <si>
    <t>A21A78D19</t>
  </si>
  <si>
    <t>A21A78D01</t>
  </si>
  <si>
    <t>A21A78D02</t>
  </si>
  <si>
    <t>APP20A78D21</t>
  </si>
  <si>
    <t>A21A78D03</t>
  </si>
  <si>
    <t>A21A78D04</t>
  </si>
  <si>
    <t>A21A78D20</t>
  </si>
  <si>
    <t>A21A78D07</t>
  </si>
  <si>
    <t>A21A78D08</t>
  </si>
  <si>
    <t>A21A78D09</t>
  </si>
  <si>
    <t>A21A78D10</t>
  </si>
  <si>
    <t>A21A78D11</t>
  </si>
  <si>
    <t>A21A78D12</t>
  </si>
  <si>
    <t>4B.79</t>
  </si>
  <si>
    <t>A21A79D13</t>
  </si>
  <si>
    <t>A21A79D14</t>
  </si>
  <si>
    <t>A21A79D15</t>
  </si>
  <si>
    <t>A21A79D16</t>
  </si>
  <si>
    <t>A21A79D17</t>
  </si>
  <si>
    <t>A21A79D18</t>
  </si>
  <si>
    <t>A21A79D19</t>
  </si>
  <si>
    <t>A21A79D01</t>
  </si>
  <si>
    <t>A21A79D02</t>
  </si>
  <si>
    <t>APP20A79D21</t>
  </si>
  <si>
    <t>A21A79D03</t>
  </si>
  <si>
    <t>A21A79D04</t>
  </si>
  <si>
    <t>A21A79D20</t>
  </si>
  <si>
    <t>A21A79D07</t>
  </si>
  <si>
    <t>A21A79D08</t>
  </si>
  <si>
    <t>A21A79D09</t>
  </si>
  <si>
    <t>A21A79D10</t>
  </si>
  <si>
    <t>A21A79D11</t>
  </si>
  <si>
    <t>A21A79D12</t>
  </si>
  <si>
    <t>4B.80</t>
  </si>
  <si>
    <t>A21A80D13</t>
  </si>
  <si>
    <t>A21A80D14</t>
  </si>
  <si>
    <t>A21A80D15</t>
  </si>
  <si>
    <t>A21A80D16</t>
  </si>
  <si>
    <t>A21A80D17</t>
  </si>
  <si>
    <t>A21A80D18</t>
  </si>
  <si>
    <t>A21A80D19</t>
  </si>
  <si>
    <t>A21A80D01</t>
  </si>
  <si>
    <t>A21A80D02</t>
  </si>
  <si>
    <t>APP20A80D21</t>
  </si>
  <si>
    <t>A21A80D03</t>
  </si>
  <si>
    <t>A21A80D04</t>
  </si>
  <si>
    <t>A21A80D20</t>
  </si>
  <si>
    <t>A21A80D07</t>
  </si>
  <si>
    <t>A21A80D08</t>
  </si>
  <si>
    <t>A21A80D09</t>
  </si>
  <si>
    <t>A21A80D10</t>
  </si>
  <si>
    <t>A21A80D11</t>
  </si>
  <si>
    <t>A21A80D12</t>
  </si>
  <si>
    <t>4B.81</t>
  </si>
  <si>
    <t>A21A81D13</t>
  </si>
  <si>
    <t>A21A81D14</t>
  </si>
  <si>
    <t>A21A81D15</t>
  </si>
  <si>
    <t>A21A81D16</t>
  </si>
  <si>
    <t>A21A81D17</t>
  </si>
  <si>
    <t>A21A81D18</t>
  </si>
  <si>
    <t>A21A81D19</t>
  </si>
  <si>
    <t>A21A81D01</t>
  </si>
  <si>
    <t>A21A81D02</t>
  </si>
  <si>
    <t>APP20A81D21</t>
  </si>
  <si>
    <t>A21A81D03</t>
  </si>
  <si>
    <t>A21A81D04</t>
  </si>
  <si>
    <t>A21A81D20</t>
  </si>
  <si>
    <t>A21A81D07</t>
  </si>
  <si>
    <t>A21A81D08</t>
  </si>
  <si>
    <t>A21A81D09</t>
  </si>
  <si>
    <t>A21A81D10</t>
  </si>
  <si>
    <t>A21A81D11</t>
  </si>
  <si>
    <t>A21A81D12</t>
  </si>
  <si>
    <t>4B.82</t>
  </si>
  <si>
    <t>A21A82D13</t>
  </si>
  <si>
    <t>A21A82D14</t>
  </si>
  <si>
    <t>A21A82D15</t>
  </si>
  <si>
    <t>A21A82D16</t>
  </si>
  <si>
    <t>A21A82D17</t>
  </si>
  <si>
    <t>A21A82D18</t>
  </si>
  <si>
    <t>A21A82D19</t>
  </si>
  <si>
    <t>A21A82D01</t>
  </si>
  <si>
    <t>A21A82D02</t>
  </si>
  <si>
    <t>APP20A82D21</t>
  </si>
  <si>
    <t>A21A82D03</t>
  </si>
  <si>
    <t>A21A82D04</t>
  </si>
  <si>
    <t>A21A82D20</t>
  </si>
  <si>
    <t>A21A82D07</t>
  </si>
  <si>
    <t>A21A82D08</t>
  </si>
  <si>
    <t>A21A82D09</t>
  </si>
  <si>
    <t>A21A82D10</t>
  </si>
  <si>
    <t>A21A82D11</t>
  </si>
  <si>
    <t>A21A82D12</t>
  </si>
  <si>
    <t>4B.83</t>
  </si>
  <si>
    <t>A21A83D13</t>
  </si>
  <si>
    <t>A21A83D14</t>
  </si>
  <si>
    <t>A21A83D15</t>
  </si>
  <si>
    <t>A21A83D16</t>
  </si>
  <si>
    <t>A21A83D17</t>
  </si>
  <si>
    <t>A21A83D18</t>
  </si>
  <si>
    <t>A21A83D19</t>
  </si>
  <si>
    <t>A21A83D01</t>
  </si>
  <si>
    <t>A21A83D02</t>
  </si>
  <si>
    <t>APP20A83D21</t>
  </si>
  <si>
    <t>A21A83D03</t>
  </si>
  <si>
    <t>A21A83D04</t>
  </si>
  <si>
    <t>A21A83D20</t>
  </si>
  <si>
    <t>A21A83D07</t>
  </si>
  <si>
    <t>A21A83D08</t>
  </si>
  <si>
    <t>A21A83D09</t>
  </si>
  <si>
    <t>A21A83D10</t>
  </si>
  <si>
    <t>A21A83D11</t>
  </si>
  <si>
    <t>A21A83D12</t>
  </si>
  <si>
    <t>4B.84</t>
  </si>
  <si>
    <t>A21A84D13</t>
  </si>
  <si>
    <t>A21A84D14</t>
  </si>
  <si>
    <t>A21A84D15</t>
  </si>
  <si>
    <t>A21A84D16</t>
  </si>
  <si>
    <t>A21A84D17</t>
  </si>
  <si>
    <t>A21A84D18</t>
  </si>
  <si>
    <t>A21A84D19</t>
  </si>
  <si>
    <t>A21A84D01</t>
  </si>
  <si>
    <t>A21A84D02</t>
  </si>
  <si>
    <t>APP20A84D21</t>
  </si>
  <si>
    <t>A21A84D03</t>
  </si>
  <si>
    <t>A21A84D04</t>
  </si>
  <si>
    <t>A21A84D20</t>
  </si>
  <si>
    <t>A21A84D07</t>
  </si>
  <si>
    <t>A21A84D08</t>
  </si>
  <si>
    <t>A21A84D09</t>
  </si>
  <si>
    <t>A21A84D10</t>
  </si>
  <si>
    <t>A21A84D11</t>
  </si>
  <si>
    <t>A21A84D12</t>
  </si>
  <si>
    <t>4B.85</t>
  </si>
  <si>
    <t>A21A85D13</t>
  </si>
  <si>
    <t>A21A85D14</t>
  </si>
  <si>
    <t>A21A85D15</t>
  </si>
  <si>
    <t>A21A85D16</t>
  </si>
  <si>
    <t>A21A85D17</t>
  </si>
  <si>
    <t>A21A85D18</t>
  </si>
  <si>
    <t>A21A85D19</t>
  </si>
  <si>
    <t>A21A85D01</t>
  </si>
  <si>
    <t>A21A85D02</t>
  </si>
  <si>
    <t>APP20A85D21</t>
  </si>
  <si>
    <t>A21A85D03</t>
  </si>
  <si>
    <t>A21A85D04</t>
  </si>
  <si>
    <t>A21A85D20</t>
  </si>
  <si>
    <t>A21A85D07</t>
  </si>
  <si>
    <t>A21A85D08</t>
  </si>
  <si>
    <t>A21A85D09</t>
  </si>
  <si>
    <t>A21A85D10</t>
  </si>
  <si>
    <t>A21A85D11</t>
  </si>
  <si>
    <t>A21A85D12</t>
  </si>
  <si>
    <t>4B.86</t>
  </si>
  <si>
    <t>A21A86D13</t>
  </si>
  <si>
    <t>A21A86D14</t>
  </si>
  <si>
    <t>A21A86D15</t>
  </si>
  <si>
    <t>A21A86D16</t>
  </si>
  <si>
    <t>A21A86D17</t>
  </si>
  <si>
    <t>A21A86D18</t>
  </si>
  <si>
    <t>A21A86D19</t>
  </si>
  <si>
    <t>A21A86D01</t>
  </si>
  <si>
    <t>A21A86D02</t>
  </si>
  <si>
    <t>APP20A86D21</t>
  </si>
  <si>
    <t>A21A86D03</t>
  </si>
  <si>
    <t>A21A86D04</t>
  </si>
  <si>
    <t>A21A86D20</t>
  </si>
  <si>
    <t>A21A86D07</t>
  </si>
  <si>
    <t>A21A86D08</t>
  </si>
  <si>
    <t>A21A86D09</t>
  </si>
  <si>
    <t>A21A86D10</t>
  </si>
  <si>
    <t>A21A86D11</t>
  </si>
  <si>
    <t>A21A86D12</t>
  </si>
  <si>
    <t>4B.87</t>
  </si>
  <si>
    <t>A21A87D13</t>
  </si>
  <si>
    <t>A21A87D14</t>
  </si>
  <si>
    <t>A21A87D15</t>
  </si>
  <si>
    <t>A21A87D16</t>
  </si>
  <si>
    <t>A21A87D17</t>
  </si>
  <si>
    <t>A21A87D18</t>
  </si>
  <si>
    <t>A21A87D19</t>
  </si>
  <si>
    <t>A21A87D01</t>
  </si>
  <si>
    <t>A21A87D02</t>
  </si>
  <si>
    <t>APP20A87D21</t>
  </si>
  <si>
    <t>A21A87D03</t>
  </si>
  <si>
    <t>A21A87D04</t>
  </si>
  <si>
    <t>A21A87D20</t>
  </si>
  <si>
    <t>A21A87D07</t>
  </si>
  <si>
    <t>A21A87D08</t>
  </si>
  <si>
    <t>A21A87D09</t>
  </si>
  <si>
    <t>A21A87D10</t>
  </si>
  <si>
    <t>A21A87D11</t>
  </si>
  <si>
    <t>A21A87D12</t>
  </si>
  <si>
    <t>4B.88</t>
  </si>
  <si>
    <t>A21A88D13</t>
  </si>
  <si>
    <t>A21A88D14</t>
  </si>
  <si>
    <t>A21A88D15</t>
  </si>
  <si>
    <t>A21A88D16</t>
  </si>
  <si>
    <t>A21A88D17</t>
  </si>
  <si>
    <t>A21A88D18</t>
  </si>
  <si>
    <t>A21A88D19</t>
  </si>
  <si>
    <t>A21A88D01</t>
  </si>
  <si>
    <t>A21A88D02</t>
  </si>
  <si>
    <t>APP20A88D21</t>
  </si>
  <si>
    <t>A21A88D03</t>
  </si>
  <si>
    <t>A21A88D04</t>
  </si>
  <si>
    <t>A21A88D20</t>
  </si>
  <si>
    <t>A21A88D07</t>
  </si>
  <si>
    <t>A21A88D08</t>
  </si>
  <si>
    <t>A21A88D09</t>
  </si>
  <si>
    <t>A21A88D10</t>
  </si>
  <si>
    <t>A21A88D11</t>
  </si>
  <si>
    <t>A21A88D12</t>
  </si>
  <si>
    <t>4B.89</t>
  </si>
  <si>
    <t>A21A89D13</t>
  </si>
  <si>
    <t>A21A89D14</t>
  </si>
  <si>
    <t>A21A89D15</t>
  </si>
  <si>
    <t>A21A89D16</t>
  </si>
  <si>
    <t>A21A89D17</t>
  </si>
  <si>
    <t>A21A89D18</t>
  </si>
  <si>
    <t>A21A89D19</t>
  </si>
  <si>
    <t>A21A89D01</t>
  </si>
  <si>
    <t>A21A89D02</t>
  </si>
  <si>
    <t>APP20A89D21</t>
  </si>
  <si>
    <t>A21A89D03</t>
  </si>
  <si>
    <t>A21A89D04</t>
  </si>
  <si>
    <t>A21A89D20</t>
  </si>
  <si>
    <t>A21A89D07</t>
  </si>
  <si>
    <t>A21A89D08</t>
  </si>
  <si>
    <t>A21A89D09</t>
  </si>
  <si>
    <t>A21A89D10</t>
  </si>
  <si>
    <t>A21A89D11</t>
  </si>
  <si>
    <t>A21A89D12</t>
  </si>
  <si>
    <t>4B.90</t>
  </si>
  <si>
    <t>A21A90D13</t>
  </si>
  <si>
    <t>A21A90D14</t>
  </si>
  <si>
    <t>A21A90D15</t>
  </si>
  <si>
    <t>A21A90D16</t>
  </si>
  <si>
    <t>A21A90D17</t>
  </si>
  <si>
    <t>A21A90D18</t>
  </si>
  <si>
    <t>A21A90D19</t>
  </si>
  <si>
    <t>A21A90D01</t>
  </si>
  <si>
    <t>A21A90D02</t>
  </si>
  <si>
    <t>APP20A90D21</t>
  </si>
  <si>
    <t>A21A90D03</t>
  </si>
  <si>
    <t>A21A90D04</t>
  </si>
  <si>
    <t>A21A90D20</t>
  </si>
  <si>
    <t>A21A90D07</t>
  </si>
  <si>
    <t>A21A90D08</t>
  </si>
  <si>
    <t>A21A90D09</t>
  </si>
  <si>
    <t>A21A90D10</t>
  </si>
  <si>
    <t>A21A90D11</t>
  </si>
  <si>
    <t>A21A90D12</t>
  </si>
  <si>
    <t>4B.91</t>
  </si>
  <si>
    <t>A21A91D13</t>
  </si>
  <si>
    <t>A21A91D14</t>
  </si>
  <si>
    <t>A21A91D15</t>
  </si>
  <si>
    <t>A21A91D16</t>
  </si>
  <si>
    <t>A21A91D17</t>
  </si>
  <si>
    <t>A21A91D18</t>
  </si>
  <si>
    <t>A21A91D19</t>
  </si>
  <si>
    <t>A21A91D01</t>
  </si>
  <si>
    <t>A21A91D02</t>
  </si>
  <si>
    <t>APP20A91D21</t>
  </si>
  <si>
    <t>A21A91D03</t>
  </si>
  <si>
    <t>A21A91D04</t>
  </si>
  <si>
    <t>A21A91D20</t>
  </si>
  <si>
    <t>A21A91D07</t>
  </si>
  <si>
    <t>A21A91D08</t>
  </si>
  <si>
    <t>A21A91D09</t>
  </si>
  <si>
    <t>A21A91D10</t>
  </si>
  <si>
    <t>A21A91D11</t>
  </si>
  <si>
    <t>A21A91D12</t>
  </si>
  <si>
    <t>4B.92</t>
  </si>
  <si>
    <t>A21A92D13</t>
  </si>
  <si>
    <t>A21A92D14</t>
  </si>
  <si>
    <t>A21A92D15</t>
  </si>
  <si>
    <t>A21A92D16</t>
  </si>
  <si>
    <t>A21A92D17</t>
  </si>
  <si>
    <t>A21A92D18</t>
  </si>
  <si>
    <t>A21A92D19</t>
  </si>
  <si>
    <t>A21A92D01</t>
  </si>
  <si>
    <t>A21A92D02</t>
  </si>
  <si>
    <t>APP20A92D21</t>
  </si>
  <si>
    <t>A21A92D03</t>
  </si>
  <si>
    <t>A21A92D04</t>
  </si>
  <si>
    <t>A21A92D20</t>
  </si>
  <si>
    <t>A21A92D07</t>
  </si>
  <si>
    <t>A21A92D08</t>
  </si>
  <si>
    <t>A21A92D09</t>
  </si>
  <si>
    <t>A21A92D10</t>
  </si>
  <si>
    <t>A21A92D11</t>
  </si>
  <si>
    <t>A21A92D12</t>
  </si>
  <si>
    <t>4B.93</t>
  </si>
  <si>
    <t>A21A93D13</t>
  </si>
  <si>
    <t>A21A93D14</t>
  </si>
  <si>
    <t>A21A93D15</t>
  </si>
  <si>
    <t>A21A93D16</t>
  </si>
  <si>
    <t>A21A93D17</t>
  </si>
  <si>
    <t>A21A93D18</t>
  </si>
  <si>
    <t>A21A93D19</t>
  </si>
  <si>
    <t>A21A93D01</t>
  </si>
  <si>
    <t>A21A93D02</t>
  </si>
  <si>
    <t>APP20A93D21</t>
  </si>
  <si>
    <t>A21A93D03</t>
  </si>
  <si>
    <t>A21A93D04</t>
  </si>
  <si>
    <t>A21A93D20</t>
  </si>
  <si>
    <t>A21A93D07</t>
  </si>
  <si>
    <t>A21A93D08</t>
  </si>
  <si>
    <t>A21A93D09</t>
  </si>
  <si>
    <t>A21A93D10</t>
  </si>
  <si>
    <t>A21A93D11</t>
  </si>
  <si>
    <t>A21A93D12</t>
  </si>
  <si>
    <t>4B.94</t>
  </si>
  <si>
    <t>A21A94D13</t>
  </si>
  <si>
    <t>A21A94D14</t>
  </si>
  <si>
    <t>A21A94D15</t>
  </si>
  <si>
    <t>A21A94D16</t>
  </si>
  <si>
    <t>A21A94D17</t>
  </si>
  <si>
    <t>A21A94D18</t>
  </si>
  <si>
    <t>A21A94D19</t>
  </si>
  <si>
    <t>A21A94D01</t>
  </si>
  <si>
    <t>A21A94D02</t>
  </si>
  <si>
    <t>APP20A94D21</t>
  </si>
  <si>
    <t>A21A94D03</t>
  </si>
  <si>
    <t>A21A94D04</t>
  </si>
  <si>
    <t>A21A94D20</t>
  </si>
  <si>
    <t>A21A94D07</t>
  </si>
  <si>
    <t>A21A94D08</t>
  </si>
  <si>
    <t>A21A94D09</t>
  </si>
  <si>
    <t>A21A94D10</t>
  </si>
  <si>
    <t>A21A94D11</t>
  </si>
  <si>
    <t>A21A94D12</t>
  </si>
  <si>
    <t>4B.95</t>
  </si>
  <si>
    <t>A21A95D13</t>
  </si>
  <si>
    <t>A21A95D14</t>
  </si>
  <si>
    <t>A21A95D15</t>
  </si>
  <si>
    <t>A21A95D16</t>
  </si>
  <si>
    <t>A21A95D17</t>
  </si>
  <si>
    <t>A21A95D18</t>
  </si>
  <si>
    <t>A21A95D19</t>
  </si>
  <si>
    <t>A21A95D01</t>
  </si>
  <si>
    <t>A21A95D02</t>
  </si>
  <si>
    <t>APP20A95D21</t>
  </si>
  <si>
    <t>A21A95D03</t>
  </si>
  <si>
    <t>A21A95D04</t>
  </si>
  <si>
    <t>A21A95D20</t>
  </si>
  <si>
    <t>A21A95D07</t>
  </si>
  <si>
    <t>A21A95D08</t>
  </si>
  <si>
    <t>A21A95D09</t>
  </si>
  <si>
    <t>A21A95D10</t>
  </si>
  <si>
    <t>A21A95D11</t>
  </si>
  <si>
    <t>A21A95D12</t>
  </si>
  <si>
    <t>4B.96</t>
  </si>
  <si>
    <t>A21A96D13</t>
  </si>
  <si>
    <t>A21A96D14</t>
  </si>
  <si>
    <t>A21A96D15</t>
  </si>
  <si>
    <t>A21A96D16</t>
  </si>
  <si>
    <t>A21A96D17</t>
  </si>
  <si>
    <t>A21A96D18</t>
  </si>
  <si>
    <t>A21A96D19</t>
  </si>
  <si>
    <t>A21A96D01</t>
  </si>
  <si>
    <t>A21A96D02</t>
  </si>
  <si>
    <t>APP20A96D21</t>
  </si>
  <si>
    <t>A21A96D03</t>
  </si>
  <si>
    <t>A21A96D04</t>
  </si>
  <si>
    <t>A21A96D20</t>
  </si>
  <si>
    <t>A21A96D07</t>
  </si>
  <si>
    <t>A21A96D08</t>
  </si>
  <si>
    <t>A21A96D09</t>
  </si>
  <si>
    <t>A21A96D10</t>
  </si>
  <si>
    <t>A21A96D11</t>
  </si>
  <si>
    <t>A21A96D12</t>
  </si>
  <si>
    <t>4B.97</t>
  </si>
  <si>
    <t>A21A97D13</t>
  </si>
  <si>
    <t>A21A97D14</t>
  </si>
  <si>
    <t>A21A97D15</t>
  </si>
  <si>
    <t>A21A97D16</t>
  </si>
  <si>
    <t>A21A97D17</t>
  </si>
  <si>
    <t>A21A97D18</t>
  </si>
  <si>
    <t>A21A97D19</t>
  </si>
  <si>
    <t>A21A97D01</t>
  </si>
  <si>
    <t>A21A97D02</t>
  </si>
  <si>
    <t>APP20A97D21</t>
  </si>
  <si>
    <t>A21A97D03</t>
  </si>
  <si>
    <t>A21A97D04</t>
  </si>
  <si>
    <t>A21A97D20</t>
  </si>
  <si>
    <t>A21A97D07</t>
  </si>
  <si>
    <t>A21A97D08</t>
  </si>
  <si>
    <t>A21A97D09</t>
  </si>
  <si>
    <t>A21A97D10</t>
  </si>
  <si>
    <t>A21A97D11</t>
  </si>
  <si>
    <t>A21A97D12</t>
  </si>
  <si>
    <t>4B.98</t>
  </si>
  <si>
    <t>A21A98D13</t>
  </si>
  <si>
    <t>A21A98D14</t>
  </si>
  <si>
    <t>A21A98D15</t>
  </si>
  <si>
    <t>A21A98D16</t>
  </si>
  <si>
    <t>A21A98D17</t>
  </si>
  <si>
    <t>A21A98D18</t>
  </si>
  <si>
    <t>A21A98D19</t>
  </si>
  <si>
    <t>A21A98D01</t>
  </si>
  <si>
    <t>A21A98D02</t>
  </si>
  <si>
    <t>APP20A98D21</t>
  </si>
  <si>
    <t>A21A98D03</t>
  </si>
  <si>
    <t>A21A98D04</t>
  </si>
  <si>
    <t>A21A98D20</t>
  </si>
  <si>
    <t>A21A98D07</t>
  </si>
  <si>
    <t>A21A98D08</t>
  </si>
  <si>
    <t>A21A98D09</t>
  </si>
  <si>
    <t>A21A98D10</t>
  </si>
  <si>
    <t>A21A98D11</t>
  </si>
  <si>
    <t>A21A98D12</t>
  </si>
  <si>
    <t>4B.99</t>
  </si>
  <si>
    <t>A21A99D13</t>
  </si>
  <si>
    <t>A21A99D14</t>
  </si>
  <si>
    <t>A21A99D15</t>
  </si>
  <si>
    <t>A21A99D16</t>
  </si>
  <si>
    <t>A21A99D17</t>
  </si>
  <si>
    <t>A21A99D18</t>
  </si>
  <si>
    <t>A21A99D19</t>
  </si>
  <si>
    <t>A21A99D01</t>
  </si>
  <si>
    <t>A21A99D02</t>
  </si>
  <si>
    <t>APP20A99D21</t>
  </si>
  <si>
    <t>A21A99D03</t>
  </si>
  <si>
    <t>A21A99D04</t>
  </si>
  <si>
    <t>A21A99D20</t>
  </si>
  <si>
    <t>A21A99D07</t>
  </si>
  <si>
    <t>A21A99D08</t>
  </si>
  <si>
    <t>A21A99D09</t>
  </si>
  <si>
    <t>A21A99D10</t>
  </si>
  <si>
    <t>A21A99D11</t>
  </si>
  <si>
    <t>A21A99D12</t>
  </si>
  <si>
    <t>4B.100</t>
  </si>
  <si>
    <t>A21A100D13</t>
  </si>
  <si>
    <t>A21A100D14</t>
  </si>
  <si>
    <t>A21A100D15</t>
  </si>
  <si>
    <t>A21A100D16</t>
  </si>
  <si>
    <t>A21A100D17</t>
  </si>
  <si>
    <t>A21A100D18</t>
  </si>
  <si>
    <t>A21A100D19</t>
  </si>
  <si>
    <t>A21A100D01</t>
  </si>
  <si>
    <t>A21A100D02</t>
  </si>
  <si>
    <t>APP20A100D21</t>
  </si>
  <si>
    <t>A21A100D03</t>
  </si>
  <si>
    <t>A21A100D04</t>
  </si>
  <si>
    <t>A21A100D20</t>
  </si>
  <si>
    <t>A21A100D07</t>
  </si>
  <si>
    <t>A21A100D08</t>
  </si>
  <si>
    <t>A21A100D09</t>
  </si>
  <si>
    <t>A21A100D10</t>
  </si>
  <si>
    <t>A21A100D11</t>
  </si>
  <si>
    <t>A21A100D12</t>
  </si>
  <si>
    <t>4B.101</t>
  </si>
  <si>
    <t>A21A101D13</t>
  </si>
  <si>
    <t>A21A101D14</t>
  </si>
  <si>
    <t>A21A101D15</t>
  </si>
  <si>
    <t>A21A101D16</t>
  </si>
  <si>
    <t>A21A101D17</t>
  </si>
  <si>
    <t>A21A101D18</t>
  </si>
  <si>
    <t>A21A101D19</t>
  </si>
  <si>
    <t>A21A101D01</t>
  </si>
  <si>
    <t>A21A101D02</t>
  </si>
  <si>
    <t>APP20A101D21</t>
  </si>
  <si>
    <t>A21A101D03</t>
  </si>
  <si>
    <t>A21A101D04</t>
  </si>
  <si>
    <t>A21A101D20</t>
  </si>
  <si>
    <t>A21A101D07</t>
  </si>
  <si>
    <t>A21A101D08</t>
  </si>
  <si>
    <t>A21A101D09</t>
  </si>
  <si>
    <t>A21A101D10</t>
  </si>
  <si>
    <t>A21A101D11</t>
  </si>
  <si>
    <t>A21A101D12</t>
  </si>
  <si>
    <t>4B.102</t>
  </si>
  <si>
    <t>A21A102D13</t>
  </si>
  <si>
    <t>A21A102D14</t>
  </si>
  <si>
    <t>A21A102D15</t>
  </si>
  <si>
    <t>A21A102D16</t>
  </si>
  <si>
    <t>A21A102D17</t>
  </si>
  <si>
    <t>A21A102D18</t>
  </si>
  <si>
    <t>A21A102D19</t>
  </si>
  <si>
    <t>A21A102D01</t>
  </si>
  <si>
    <t>A21A102D02</t>
  </si>
  <si>
    <t>APP20A102D21</t>
  </si>
  <si>
    <t>A21A102D03</t>
  </si>
  <si>
    <t>A21A102D04</t>
  </si>
  <si>
    <t>A21A102D20</t>
  </si>
  <si>
    <t>A21A102D07</t>
  </si>
  <si>
    <t>A21A102D08</t>
  </si>
  <si>
    <t>A21A102D09</t>
  </si>
  <si>
    <t>A21A102D10</t>
  </si>
  <si>
    <t>A21A102D11</t>
  </si>
  <si>
    <t>A21A102D12</t>
  </si>
  <si>
    <t>4B.103</t>
  </si>
  <si>
    <t>A21A103D13</t>
  </si>
  <si>
    <t>A21A103D14</t>
  </si>
  <si>
    <t>A21A103D15</t>
  </si>
  <si>
    <t>A21A103D16</t>
  </si>
  <si>
    <t>A21A103D17</t>
  </si>
  <si>
    <t>A21A103D18</t>
  </si>
  <si>
    <t>A21A103D19</t>
  </si>
  <si>
    <t>A21A103D01</t>
  </si>
  <si>
    <t>A21A103D02</t>
  </si>
  <si>
    <t>APP20A103D21</t>
  </si>
  <si>
    <t>A21A103D03</t>
  </si>
  <si>
    <t>A21A103D04</t>
  </si>
  <si>
    <t>A21A103D20</t>
  </si>
  <si>
    <t>A21A103D07</t>
  </si>
  <si>
    <t>A21A103D08</t>
  </si>
  <si>
    <t>A21A103D09</t>
  </si>
  <si>
    <t>A21A103D10</t>
  </si>
  <si>
    <t>A21A103D11</t>
  </si>
  <si>
    <t>A21A103D12</t>
  </si>
  <si>
    <t>4B.104</t>
  </si>
  <si>
    <t>A21A104D13</t>
  </si>
  <si>
    <t>A21A104D14</t>
  </si>
  <si>
    <t>A21A104D15</t>
  </si>
  <si>
    <t>A21A104D16</t>
  </si>
  <si>
    <t>A21A104D17</t>
  </si>
  <si>
    <t>A21A104D18</t>
  </si>
  <si>
    <t>A21A104D19</t>
  </si>
  <si>
    <t>A21A104D01</t>
  </si>
  <si>
    <t>A21A104D02</t>
  </si>
  <si>
    <t>APP20A104D21</t>
  </si>
  <si>
    <t>A21A104D03</t>
  </si>
  <si>
    <t>A21A104D04</t>
  </si>
  <si>
    <t>A21A104D20</t>
  </si>
  <si>
    <t>A21A104D07</t>
  </si>
  <si>
    <t>A21A104D08</t>
  </si>
  <si>
    <t>A21A104D09</t>
  </si>
  <si>
    <t>A21A104D10</t>
  </si>
  <si>
    <t>A21A104D11</t>
  </si>
  <si>
    <t>A21A104D12</t>
  </si>
  <si>
    <t>4B.105</t>
  </si>
  <si>
    <t>A21A105D13</t>
  </si>
  <si>
    <t>A21A105D14</t>
  </si>
  <si>
    <t>A21A105D15</t>
  </si>
  <si>
    <t>A21A105D16</t>
  </si>
  <si>
    <t>A21A105D17</t>
  </si>
  <si>
    <t>A21A105D18</t>
  </si>
  <si>
    <t>A21A105D19</t>
  </si>
  <si>
    <t>A21A105D01</t>
  </si>
  <si>
    <t>A21A105D02</t>
  </si>
  <si>
    <t>APP20A105D21</t>
  </si>
  <si>
    <t>A21A105D03</t>
  </si>
  <si>
    <t>A21A105D04</t>
  </si>
  <si>
    <t>A21A105D20</t>
  </si>
  <si>
    <t>A21A105D07</t>
  </si>
  <si>
    <t>A21A105D08</t>
  </si>
  <si>
    <t>A21A105D09</t>
  </si>
  <si>
    <t>A21A105D10</t>
  </si>
  <si>
    <t>A21A105D11</t>
  </si>
  <si>
    <t>A21A105D12</t>
  </si>
  <si>
    <t>4B.106</t>
  </si>
  <si>
    <t>A21A106D13</t>
  </si>
  <si>
    <t>A21A106D14</t>
  </si>
  <si>
    <t>A21A106D15</t>
  </si>
  <si>
    <t>A21A106D16</t>
  </si>
  <si>
    <t>A21A106D17</t>
  </si>
  <si>
    <t>A21A106D18</t>
  </si>
  <si>
    <t>A21A106D19</t>
  </si>
  <si>
    <t>A21A106D01</t>
  </si>
  <si>
    <t>A21A106D02</t>
  </si>
  <si>
    <t>APP20A106D21</t>
  </si>
  <si>
    <t>A21A106D03</t>
  </si>
  <si>
    <t>A21A106D04</t>
  </si>
  <si>
    <t>A21A106D20</t>
  </si>
  <si>
    <t>A21A106D07</t>
  </si>
  <si>
    <t>A21A106D08</t>
  </si>
  <si>
    <t>A21A106D09</t>
  </si>
  <si>
    <t>A21A106D10</t>
  </si>
  <si>
    <t>A21A106D11</t>
  </si>
  <si>
    <t>A21A106D12</t>
  </si>
  <si>
    <t>4B.107</t>
  </si>
  <si>
    <t>A21A107D13</t>
  </si>
  <si>
    <t>A21A107D14</t>
  </si>
  <si>
    <t>A21A107D15</t>
  </si>
  <si>
    <t>A21A107D16</t>
  </si>
  <si>
    <t>A21A107D17</t>
  </si>
  <si>
    <t>A21A107D18</t>
  </si>
  <si>
    <t>A21A107D19</t>
  </si>
  <si>
    <t>A21A107D01</t>
  </si>
  <si>
    <t>A21A107D02</t>
  </si>
  <si>
    <t>APP20A107D21</t>
  </si>
  <si>
    <t>A21A107D03</t>
  </si>
  <si>
    <t>A21A107D04</t>
  </si>
  <si>
    <t>A21A107D20</t>
  </si>
  <si>
    <t>A21A107D07</t>
  </si>
  <si>
    <t>A21A107D08</t>
  </si>
  <si>
    <t>A21A107D09</t>
  </si>
  <si>
    <t>A21A107D10</t>
  </si>
  <si>
    <t>A21A107D11</t>
  </si>
  <si>
    <t>A21A107D12</t>
  </si>
  <si>
    <t>4B.108</t>
  </si>
  <si>
    <t>A21A108D13</t>
  </si>
  <si>
    <t>A21A108D14</t>
  </si>
  <si>
    <t>A21A108D15</t>
  </si>
  <si>
    <t>A21A108D16</t>
  </si>
  <si>
    <t>A21A108D17</t>
  </si>
  <si>
    <t>A21A108D18</t>
  </si>
  <si>
    <t>A21A108D19</t>
  </si>
  <si>
    <t>A21A108D01</t>
  </si>
  <si>
    <t>A21A108D02</t>
  </si>
  <si>
    <t>APP20A108D21</t>
  </si>
  <si>
    <t>A21A108D03</t>
  </si>
  <si>
    <t>A21A108D04</t>
  </si>
  <si>
    <t>A21A108D20</t>
  </si>
  <si>
    <t>A21A108D07</t>
  </si>
  <si>
    <t>A21A108D08</t>
  </si>
  <si>
    <t>A21A108D09</t>
  </si>
  <si>
    <t>A21A108D10</t>
  </si>
  <si>
    <t>A21A108D11</t>
  </si>
  <si>
    <t>A21A108D12</t>
  </si>
  <si>
    <t>4B.109</t>
  </si>
  <si>
    <t>A21A109D13</t>
  </si>
  <si>
    <t>A21A109D14</t>
  </si>
  <si>
    <t>A21A109D15</t>
  </si>
  <si>
    <t>A21A109D16</t>
  </si>
  <si>
    <t>A21A109D17</t>
  </si>
  <si>
    <t>A21A109D18</t>
  </si>
  <si>
    <t>A21A109D19</t>
  </si>
  <si>
    <t>A21A109D01</t>
  </si>
  <si>
    <t>A21A109D02</t>
  </si>
  <si>
    <t>APP20A109D21</t>
  </si>
  <si>
    <t>A21A109D03</t>
  </si>
  <si>
    <t>A21A109D04</t>
  </si>
  <si>
    <t>A21A109D20</t>
  </si>
  <si>
    <t>A21A109D07</t>
  </si>
  <si>
    <t>A21A109D08</t>
  </si>
  <si>
    <t>A21A109D09</t>
  </si>
  <si>
    <t>A21A109D10</t>
  </si>
  <si>
    <t>A21A109D11</t>
  </si>
  <si>
    <t>A21A109D12</t>
  </si>
  <si>
    <t>4B.110</t>
  </si>
  <si>
    <t>A21A110D13</t>
  </si>
  <si>
    <t>A21A110D14</t>
  </si>
  <si>
    <t>A21A110D15</t>
  </si>
  <si>
    <t>A21A110D16</t>
  </si>
  <si>
    <t>A21A110D17</t>
  </si>
  <si>
    <t>A21A110D18</t>
  </si>
  <si>
    <t>A21A110D19</t>
  </si>
  <si>
    <t>A21A110D01</t>
  </si>
  <si>
    <t>A21A110D02</t>
  </si>
  <si>
    <t>APP20A110D21</t>
  </si>
  <si>
    <t>A21A110D03</t>
  </si>
  <si>
    <t>A21A110D04</t>
  </si>
  <si>
    <t>A21A110D20</t>
  </si>
  <si>
    <t>A21A110D07</t>
  </si>
  <si>
    <t>A21A110D08</t>
  </si>
  <si>
    <t>A21A110D09</t>
  </si>
  <si>
    <t>A21A110D10</t>
  </si>
  <si>
    <t>A21A110D11</t>
  </si>
  <si>
    <t>A21A110D12</t>
  </si>
  <si>
    <t>4B.111</t>
  </si>
  <si>
    <t>A21A111D13</t>
  </si>
  <si>
    <t>A21A111D14</t>
  </si>
  <si>
    <t>A21A111D15</t>
  </si>
  <si>
    <t>A21A111D16</t>
  </si>
  <si>
    <t>A21A111D17</t>
  </si>
  <si>
    <t>A21A111D18</t>
  </si>
  <si>
    <t>A21A111D19</t>
  </si>
  <si>
    <t>A21A111D01</t>
  </si>
  <si>
    <t>A21A111D02</t>
  </si>
  <si>
    <t>APP20A111D21</t>
  </si>
  <si>
    <t>A21A111D03</t>
  </si>
  <si>
    <t>A21A111D04</t>
  </si>
  <si>
    <t>A21A111D20</t>
  </si>
  <si>
    <t>A21A111D07</t>
  </si>
  <si>
    <t>A21A111D08</t>
  </si>
  <si>
    <t>A21A111D09</t>
  </si>
  <si>
    <t>A21A111D10</t>
  </si>
  <si>
    <t>A21A111D11</t>
  </si>
  <si>
    <t>A21A111D12</t>
  </si>
  <si>
    <t>4B.112</t>
  </si>
  <si>
    <t>A21A112D13</t>
  </si>
  <si>
    <t>A21A112D14</t>
  </si>
  <si>
    <t>A21A112D15</t>
  </si>
  <si>
    <t>A21A112D16</t>
  </si>
  <si>
    <t>A21A112D17</t>
  </si>
  <si>
    <t>A21A112D18</t>
  </si>
  <si>
    <t>A21A112D19</t>
  </si>
  <si>
    <t>A21A112D01</t>
  </si>
  <si>
    <t>A21A112D02</t>
  </si>
  <si>
    <t>APP20A112D21</t>
  </si>
  <si>
    <t>A21A112D03</t>
  </si>
  <si>
    <t>A21A112D04</t>
  </si>
  <si>
    <t>A21A112D20</t>
  </si>
  <si>
    <t>A21A112D07</t>
  </si>
  <si>
    <t>A21A112D08</t>
  </si>
  <si>
    <t>A21A112D09</t>
  </si>
  <si>
    <t>A21A112D10</t>
  </si>
  <si>
    <t>A21A112D11</t>
  </si>
  <si>
    <t>A21A112D12</t>
  </si>
  <si>
    <t>4B.113</t>
  </si>
  <si>
    <t>A21A113D13</t>
  </si>
  <si>
    <t>A21A113D14</t>
  </si>
  <si>
    <t>A21A113D15</t>
  </si>
  <si>
    <t>A21A113D16</t>
  </si>
  <si>
    <t>A21A113D17</t>
  </si>
  <si>
    <t>A21A113D18</t>
  </si>
  <si>
    <t>A21A113D19</t>
  </si>
  <si>
    <t>A21A113D01</t>
  </si>
  <si>
    <t>A21A113D02</t>
  </si>
  <si>
    <t>APP20A113D21</t>
  </si>
  <si>
    <t>A21A113D03</t>
  </si>
  <si>
    <t>A21A113D04</t>
  </si>
  <si>
    <t>A21A113D20</t>
  </si>
  <si>
    <t>A21A113D07</t>
  </si>
  <si>
    <t>A21A113D08</t>
  </si>
  <si>
    <t>A21A113D09</t>
  </si>
  <si>
    <t>A21A113D10</t>
  </si>
  <si>
    <t>A21A113D11</t>
  </si>
  <si>
    <t>A21A113D12</t>
  </si>
  <si>
    <t>4B.114</t>
  </si>
  <si>
    <t>A21A114D13</t>
  </si>
  <si>
    <t>A21A114D14</t>
  </si>
  <si>
    <t>A21A114D15</t>
  </si>
  <si>
    <t>A21A114D16</t>
  </si>
  <si>
    <t>A21A114D17</t>
  </si>
  <si>
    <t>A21A114D18</t>
  </si>
  <si>
    <t>A21A114D19</t>
  </si>
  <si>
    <t>A21A114D01</t>
  </si>
  <si>
    <t>A21A114D02</t>
  </si>
  <si>
    <t>APP20A114D21</t>
  </si>
  <si>
    <t>A21A114D03</t>
  </si>
  <si>
    <t>A21A114D04</t>
  </si>
  <si>
    <t>A21A114D20</t>
  </si>
  <si>
    <t>A21A114D07</t>
  </si>
  <si>
    <t>A21A114D08</t>
  </si>
  <si>
    <t>A21A114D09</t>
  </si>
  <si>
    <t>A21A114D10</t>
  </si>
  <si>
    <t>A21A114D11</t>
  </si>
  <si>
    <t>A21A114D12</t>
  </si>
  <si>
    <t>4B.115</t>
  </si>
  <si>
    <t>A21A115D13</t>
  </si>
  <si>
    <t>A21A115D14</t>
  </si>
  <si>
    <t>A21A115D15</t>
  </si>
  <si>
    <t>A21A115D16</t>
  </si>
  <si>
    <t>A21A115D17</t>
  </si>
  <si>
    <t>A21A115D18</t>
  </si>
  <si>
    <t>A21A115D19</t>
  </si>
  <si>
    <t>A21A115D01</t>
  </si>
  <si>
    <t>A21A115D02</t>
  </si>
  <si>
    <t>APP20A115D21</t>
  </si>
  <si>
    <t>A21A115D03</t>
  </si>
  <si>
    <t>A21A115D04</t>
  </si>
  <si>
    <t>A21A115D20</t>
  </si>
  <si>
    <t>A21A115D07</t>
  </si>
  <si>
    <t>A21A115D08</t>
  </si>
  <si>
    <t>A21A115D09</t>
  </si>
  <si>
    <t>A21A115D10</t>
  </si>
  <si>
    <t>A21A115D11</t>
  </si>
  <si>
    <t>A21A115D12</t>
  </si>
  <si>
    <t>4B.116</t>
  </si>
  <si>
    <t>A21A116D13</t>
  </si>
  <si>
    <t>A21A116D14</t>
  </si>
  <si>
    <t>A21A116D15</t>
  </si>
  <si>
    <t>A21A116D16</t>
  </si>
  <si>
    <t>A21A116D17</t>
  </si>
  <si>
    <t>A21A116D18</t>
  </si>
  <si>
    <t>A21A116D19</t>
  </si>
  <si>
    <t>A21A116D01</t>
  </si>
  <si>
    <t>A21A116D02</t>
  </si>
  <si>
    <t>APP20A116D21</t>
  </si>
  <si>
    <t>A21A116D03</t>
  </si>
  <si>
    <t>A21A116D04</t>
  </si>
  <si>
    <t>A21A116D20</t>
  </si>
  <si>
    <t>A21A116D07</t>
  </si>
  <si>
    <t>A21A116D08</t>
  </si>
  <si>
    <t>A21A116D09</t>
  </si>
  <si>
    <t>A21A116D10</t>
  </si>
  <si>
    <t>A21A116D11</t>
  </si>
  <si>
    <t>A21A116D12</t>
  </si>
  <si>
    <t>4B.117</t>
  </si>
  <si>
    <t>A21A117D13</t>
  </si>
  <si>
    <t>A21A117D14</t>
  </si>
  <si>
    <t>A21A117D15</t>
  </si>
  <si>
    <t>A21A117D16</t>
  </si>
  <si>
    <t>A21A117D17</t>
  </si>
  <si>
    <t>A21A117D18</t>
  </si>
  <si>
    <t>A21A117D19</t>
  </si>
  <si>
    <t>A21A117D01</t>
  </si>
  <si>
    <t>A21A117D02</t>
  </si>
  <si>
    <t>APP20A117D21</t>
  </si>
  <si>
    <t>A21A117D03</t>
  </si>
  <si>
    <t>A21A117D04</t>
  </si>
  <si>
    <t>A21A117D20</t>
  </si>
  <si>
    <t>A21A117D07</t>
  </si>
  <si>
    <t>A21A117D08</t>
  </si>
  <si>
    <t>A21A117D09</t>
  </si>
  <si>
    <t>A21A117D10</t>
  </si>
  <si>
    <t>A21A117D11</t>
  </si>
  <si>
    <t>A21A117D12</t>
  </si>
  <si>
    <t>4B.118</t>
  </si>
  <si>
    <t>A21A118D13</t>
  </si>
  <si>
    <t>A21A118D14</t>
  </si>
  <si>
    <t>A21A118D15</t>
  </si>
  <si>
    <t>A21A118D16</t>
  </si>
  <si>
    <t>A21A118D17</t>
  </si>
  <si>
    <t>A21A118D18</t>
  </si>
  <si>
    <t>A21A118D19</t>
  </si>
  <si>
    <t>A21A118D01</t>
  </si>
  <si>
    <t>A21A118D02</t>
  </si>
  <si>
    <t>APP20A118D21</t>
  </si>
  <si>
    <t>A21A118D03</t>
  </si>
  <si>
    <t>A21A118D04</t>
  </si>
  <si>
    <t>A21A118D20</t>
  </si>
  <si>
    <t>A21A118D07</t>
  </si>
  <si>
    <t>A21A118D08</t>
  </si>
  <si>
    <t>A21A118D09</t>
  </si>
  <si>
    <t>A21A118D10</t>
  </si>
  <si>
    <t>A21A118D11</t>
  </si>
  <si>
    <t>A21A118D12</t>
  </si>
  <si>
    <t xml:space="preserve">Totals for fixed rate instruments </t>
  </si>
  <si>
    <t>4B.201</t>
  </si>
  <si>
    <t>A21A0002</t>
  </si>
  <si>
    <t>APP20A0021</t>
  </si>
  <si>
    <t>A21A0003</t>
  </si>
  <si>
    <t>A21A0008</t>
  </si>
  <si>
    <t>A21A0009</t>
  </si>
  <si>
    <t>A21A0010</t>
  </si>
  <si>
    <t>A21A0011</t>
  </si>
  <si>
    <t>A21A0012</t>
  </si>
  <si>
    <t>Floating rate instruments</t>
  </si>
  <si>
    <t>B</t>
  </si>
  <si>
    <t>4B.202</t>
  </si>
  <si>
    <t>A21B01D13</t>
  </si>
  <si>
    <t>A21B01D14</t>
  </si>
  <si>
    <t>A21B01D15</t>
  </si>
  <si>
    <t>A21B01D16</t>
  </si>
  <si>
    <t>A21B01D17</t>
  </si>
  <si>
    <t>A21B01D18</t>
  </si>
  <si>
    <t>A21B01D19</t>
  </si>
  <si>
    <t>A21B01D01</t>
  </si>
  <si>
    <t>A21B01D02</t>
  </si>
  <si>
    <t>APP20B01D21</t>
  </si>
  <si>
    <t>A21B01D03</t>
  </si>
  <si>
    <t>A21B01D04</t>
  </si>
  <si>
    <t>A21B01D20</t>
  </si>
  <si>
    <t>A21B01D05</t>
  </si>
  <si>
    <t>A21B01D06</t>
  </si>
  <si>
    <t>A21B01D07</t>
  </si>
  <si>
    <t>A21B01D08</t>
  </si>
  <si>
    <t>A21B01D09</t>
  </si>
  <si>
    <t>A21B01D10</t>
  </si>
  <si>
    <t>A21B01D11</t>
  </si>
  <si>
    <t>A21B01D12</t>
  </si>
  <si>
    <t>4B.203</t>
  </si>
  <si>
    <t>A21B02D13</t>
  </si>
  <si>
    <t>A21B02D14</t>
  </si>
  <si>
    <t>A21B02D15</t>
  </si>
  <si>
    <t>A21B02D16</t>
  </si>
  <si>
    <t>A21B02D17</t>
  </si>
  <si>
    <t>A21B02D18</t>
  </si>
  <si>
    <t>A21B02D19</t>
  </si>
  <si>
    <t>A21B02D01</t>
  </si>
  <si>
    <t>A21B02D02</t>
  </si>
  <si>
    <t>APP20B02D21</t>
  </si>
  <si>
    <t>A21B02D03</t>
  </si>
  <si>
    <t>A21B02D04</t>
  </si>
  <si>
    <t>A21B02D20</t>
  </si>
  <si>
    <t>APP20B002</t>
  </si>
  <si>
    <t>A21B02D06</t>
  </si>
  <si>
    <t>A21B02D07</t>
  </si>
  <si>
    <t>A21B02D08</t>
  </si>
  <si>
    <t>A21B02D09</t>
  </si>
  <si>
    <t>A21B02D10</t>
  </si>
  <si>
    <t>A21B02D11</t>
  </si>
  <si>
    <t>A21B02D12</t>
  </si>
  <si>
    <t>4B.204</t>
  </si>
  <si>
    <t>A21B03D13</t>
  </si>
  <si>
    <t>A21B03D14</t>
  </si>
  <si>
    <t>A21B03D15</t>
  </si>
  <si>
    <t>A21B03D16</t>
  </si>
  <si>
    <t>A21B03D17</t>
  </si>
  <si>
    <t>A21B03D18</t>
  </si>
  <si>
    <t>A21B03D19</t>
  </si>
  <si>
    <t>A21B03D01</t>
  </si>
  <si>
    <t>A21B03D02</t>
  </si>
  <si>
    <t>APP20B03D21</t>
  </si>
  <si>
    <t>A21B03D03</t>
  </si>
  <si>
    <t>A21B03D04</t>
  </si>
  <si>
    <t>A21B03D20</t>
  </si>
  <si>
    <t>APP20B003</t>
  </si>
  <si>
    <t>A21B03D06</t>
  </si>
  <si>
    <t>A21B03D07</t>
  </si>
  <si>
    <t>A21B03D08</t>
  </si>
  <si>
    <t>A21B03D09</t>
  </si>
  <si>
    <t>A21B03D10</t>
  </si>
  <si>
    <t>A21B03D11</t>
  </si>
  <si>
    <t>A21B03D12</t>
  </si>
  <si>
    <t>4B.205</t>
  </si>
  <si>
    <t>A21B04D13</t>
  </si>
  <si>
    <t>A21B04D14</t>
  </si>
  <si>
    <t>A21B04D15</t>
  </si>
  <si>
    <t>A21B04D16</t>
  </si>
  <si>
    <t>A21B04D17</t>
  </si>
  <si>
    <t>A21B04D18</t>
  </si>
  <si>
    <t>A21B04D19</t>
  </si>
  <si>
    <t>A21B04D01</t>
  </si>
  <si>
    <t>A21B04D02</t>
  </si>
  <si>
    <t>APP20B04D21</t>
  </si>
  <si>
    <t>A21B04D03</t>
  </si>
  <si>
    <t>A21B04D04</t>
  </si>
  <si>
    <t>A21B04D20</t>
  </si>
  <si>
    <t>APP20B004</t>
  </si>
  <si>
    <t>A21B04D06</t>
  </si>
  <si>
    <t>A21B04D07</t>
  </si>
  <si>
    <t>A21B04D08</t>
  </si>
  <si>
    <t>A21B04D09</t>
  </si>
  <si>
    <t>A21B04D10</t>
  </si>
  <si>
    <t>A21B04D11</t>
  </si>
  <si>
    <t>A21B04D12</t>
  </si>
  <si>
    <t>4B.206</t>
  </si>
  <si>
    <t>A21B05D13</t>
  </si>
  <si>
    <t>A21B05D14</t>
  </si>
  <si>
    <t>A21B05D15</t>
  </si>
  <si>
    <t>A21B05D16</t>
  </si>
  <si>
    <t>A21B05D17</t>
  </si>
  <si>
    <t>A21B05D18</t>
  </si>
  <si>
    <t>A21B05D19</t>
  </si>
  <si>
    <t>A21B05D01</t>
  </si>
  <si>
    <t>A21B05D02</t>
  </si>
  <si>
    <t>APP20B05D21</t>
  </si>
  <si>
    <t>A21B05D03</t>
  </si>
  <si>
    <t>A21B05D04</t>
  </si>
  <si>
    <t>A21B05D20</t>
  </si>
  <si>
    <t>APP20B005</t>
  </si>
  <si>
    <t>A21B05D06</t>
  </si>
  <si>
    <t>A21B05D07</t>
  </si>
  <si>
    <t>A21B05D08</t>
  </si>
  <si>
    <t>A21B05D09</t>
  </si>
  <si>
    <t>A21B05D10</t>
  </si>
  <si>
    <t>A21B05D11</t>
  </si>
  <si>
    <t>A21B05D12</t>
  </si>
  <si>
    <t>4B.207</t>
  </si>
  <si>
    <t>A21B06D13</t>
  </si>
  <si>
    <t>A21B06D14</t>
  </si>
  <si>
    <t>A21B06D15</t>
  </si>
  <si>
    <t>A21B06D16</t>
  </si>
  <si>
    <t>A21B06D17</t>
  </si>
  <si>
    <t>A21B06D18</t>
  </si>
  <si>
    <t>A21B06D19</t>
  </si>
  <si>
    <t>A21B06D01</t>
  </si>
  <si>
    <t>A21B06D02</t>
  </si>
  <si>
    <t>APP20B06D21</t>
  </si>
  <si>
    <t>A21B06D03</t>
  </si>
  <si>
    <t>A21B06D04</t>
  </si>
  <si>
    <t>A21B06D20</t>
  </si>
  <si>
    <t>APP20B006</t>
  </si>
  <si>
    <t>A21B06D06</t>
  </si>
  <si>
    <t>A21B06D07</t>
  </si>
  <si>
    <t>A21B06D08</t>
  </si>
  <si>
    <t>A21B06D09</t>
  </si>
  <si>
    <t>A21B06D10</t>
  </si>
  <si>
    <t>A21B06D11</t>
  </si>
  <si>
    <t>A21B06D12</t>
  </si>
  <si>
    <t>4B.208</t>
  </si>
  <si>
    <t>A21B07D13</t>
  </si>
  <si>
    <t>A21B07D14</t>
  </si>
  <si>
    <t>A21B07D15</t>
  </si>
  <si>
    <t>A21B07D16</t>
  </si>
  <si>
    <t>A21B07D17</t>
  </si>
  <si>
    <t>A21B07D18</t>
  </si>
  <si>
    <t>A21B07D19</t>
  </si>
  <si>
    <t>A21B07D01</t>
  </si>
  <si>
    <t>A21B07D02</t>
  </si>
  <si>
    <t>APP20B07D21</t>
  </si>
  <si>
    <t>A21B07D03</t>
  </si>
  <si>
    <t>A21B07D04</t>
  </si>
  <si>
    <t>A21B07D20</t>
  </si>
  <si>
    <t>APP20B007</t>
  </si>
  <si>
    <t>A21B07D06</t>
  </si>
  <si>
    <t>A21B07D07</t>
  </si>
  <si>
    <t>A21B07D08</t>
  </si>
  <si>
    <t>A21B07D09</t>
  </si>
  <si>
    <t>A21B07D10</t>
  </si>
  <si>
    <t>A21B07D11</t>
  </si>
  <si>
    <t>A21B07D12</t>
  </si>
  <si>
    <t>4B.209</t>
  </si>
  <si>
    <t>A21B08D13</t>
  </si>
  <si>
    <t>A21B08D14</t>
  </si>
  <si>
    <t>A21B08D15</t>
  </si>
  <si>
    <t>A21B08D16</t>
  </si>
  <si>
    <t>A21B08D17</t>
  </si>
  <si>
    <t>A21B08D18</t>
  </si>
  <si>
    <t>A21B08D19</t>
  </si>
  <si>
    <t>A21B08D01</t>
  </si>
  <si>
    <t>A21B08D02</t>
  </si>
  <si>
    <t>APP20B08D21</t>
  </si>
  <si>
    <t>A21B08D03</t>
  </si>
  <si>
    <t>A21B08D04</t>
  </si>
  <si>
    <t>A21B08D20</t>
  </si>
  <si>
    <t>APP20B008</t>
  </si>
  <si>
    <t>A21B08D06</t>
  </si>
  <si>
    <t>A21B08D07</t>
  </si>
  <si>
    <t>A21B08D08</t>
  </si>
  <si>
    <t>A21B08D09</t>
  </si>
  <si>
    <t>A21B08D10</t>
  </si>
  <si>
    <t>A21B08D11</t>
  </si>
  <si>
    <t>A21B08D12</t>
  </si>
  <si>
    <t>4B.210</t>
  </si>
  <si>
    <t>A21B09D13</t>
  </si>
  <si>
    <t>A21B09D14</t>
  </si>
  <si>
    <t>A21B09D15</t>
  </si>
  <si>
    <t>A21B09D16</t>
  </si>
  <si>
    <t>A21B09D17</t>
  </si>
  <si>
    <t>A21B09D18</t>
  </si>
  <si>
    <t>A21B09D19</t>
  </si>
  <si>
    <t>A21B09D01</t>
  </si>
  <si>
    <t>A21B09D02</t>
  </si>
  <si>
    <t>APP20B09D21</t>
  </si>
  <si>
    <t>A21B09D03</t>
  </si>
  <si>
    <t>A21B09D04</t>
  </si>
  <si>
    <t>A21B09D20</t>
  </si>
  <si>
    <t>APP20B009</t>
  </si>
  <si>
    <t>A21B09D06</t>
  </si>
  <si>
    <t>A21B09D07</t>
  </si>
  <si>
    <t>A21B09D08</t>
  </si>
  <si>
    <t>A21B09D09</t>
  </si>
  <si>
    <t>A21B09D10</t>
  </si>
  <si>
    <t>A21B09D11</t>
  </si>
  <si>
    <t>A21B09D12</t>
  </si>
  <si>
    <t>4B.211</t>
  </si>
  <si>
    <t>A21B10D13</t>
  </si>
  <si>
    <t>A21B10D14</t>
  </si>
  <si>
    <t>A21B10D15</t>
  </si>
  <si>
    <t>A21B10D16</t>
  </si>
  <si>
    <t>A21B10D17</t>
  </si>
  <si>
    <t>A21B10D18</t>
  </si>
  <si>
    <t>A21B10D19</t>
  </si>
  <si>
    <t>A21B10D01</t>
  </si>
  <si>
    <t>A21B10D02</t>
  </si>
  <si>
    <t>APP20B10D21</t>
  </si>
  <si>
    <t>A21B10D03</t>
  </si>
  <si>
    <t>A21B10D04</t>
  </si>
  <si>
    <t>A21B10D20</t>
  </si>
  <si>
    <t>APP20B010</t>
  </si>
  <si>
    <t>A21B10D06</t>
  </si>
  <si>
    <t>A21B10D07</t>
  </si>
  <si>
    <t>A21B10D08</t>
  </si>
  <si>
    <t>A21B10D09</t>
  </si>
  <si>
    <t>A21B10D10</t>
  </si>
  <si>
    <t>A21B10D11</t>
  </si>
  <si>
    <t>A21B10D12</t>
  </si>
  <si>
    <t>4B.212</t>
  </si>
  <si>
    <t>A21B11D13</t>
  </si>
  <si>
    <t>A21B11D14</t>
  </si>
  <si>
    <t>A21B11D15</t>
  </si>
  <si>
    <t>A21B11D16</t>
  </si>
  <si>
    <t>A21B11D17</t>
  </si>
  <si>
    <t>A21B11D18</t>
  </si>
  <si>
    <t>A21B11D19</t>
  </si>
  <si>
    <t>A21B11D01</t>
  </si>
  <si>
    <t>A21B11D02</t>
  </si>
  <si>
    <t>APP20B11D21</t>
  </si>
  <si>
    <t>A21B11D03</t>
  </si>
  <si>
    <t>A21B11D04</t>
  </si>
  <si>
    <t>A21B11D20</t>
  </si>
  <si>
    <t>APP20B011</t>
  </si>
  <si>
    <t>A21B11D06</t>
  </si>
  <si>
    <t>A21B11D07</t>
  </si>
  <si>
    <t>A21B11D08</t>
  </si>
  <si>
    <t>A21B11D09</t>
  </si>
  <si>
    <t>A21B11D10</t>
  </si>
  <si>
    <t>A21B11D11</t>
  </si>
  <si>
    <t>A21B11D12</t>
  </si>
  <si>
    <t>4B.213</t>
  </si>
  <si>
    <t>A21B12D13</t>
  </si>
  <si>
    <t>A21B12D14</t>
  </si>
  <si>
    <t>A21B12D15</t>
  </si>
  <si>
    <t>A21B12D16</t>
  </si>
  <si>
    <t>A21B12D17</t>
  </si>
  <si>
    <t>A21B12D18</t>
  </si>
  <si>
    <t>A21B12D19</t>
  </si>
  <si>
    <t>A21B12D01</t>
  </si>
  <si>
    <t>A21B12D02</t>
  </si>
  <si>
    <t>APP20B12D21</t>
  </si>
  <si>
    <t>A21B12D03</t>
  </si>
  <si>
    <t>A21B12D04</t>
  </si>
  <si>
    <t>A21B12D20</t>
  </si>
  <si>
    <t>APP20B012</t>
  </si>
  <si>
    <t>A21B12D06</t>
  </si>
  <si>
    <t>A21B12D07</t>
  </si>
  <si>
    <t>A21B12D08</t>
  </si>
  <si>
    <t>A21B12D09</t>
  </si>
  <si>
    <t>A21B12D10</t>
  </si>
  <si>
    <t>A21B12D11</t>
  </si>
  <si>
    <t>A21B12D12</t>
  </si>
  <si>
    <t>4B.214</t>
  </si>
  <si>
    <t>A21B13D13</t>
  </si>
  <si>
    <t>A21B13D14</t>
  </si>
  <si>
    <t>A21B13D15</t>
  </si>
  <si>
    <t>A21B13D16</t>
  </si>
  <si>
    <t>A21B13D17</t>
  </si>
  <si>
    <t>A21B13D18</t>
  </si>
  <si>
    <t>A21B13D19</t>
  </si>
  <si>
    <t>A21B13D01</t>
  </si>
  <si>
    <t>A21B13D02</t>
  </si>
  <si>
    <t>APP20B13D21</t>
  </si>
  <si>
    <t>A21B13D03</t>
  </si>
  <si>
    <t>A21B13D04</t>
  </si>
  <si>
    <t>A21B13D20</t>
  </si>
  <si>
    <t>APP20B013</t>
  </si>
  <si>
    <t>A21B13D06</t>
  </si>
  <si>
    <t>A21B13D07</t>
  </si>
  <si>
    <t>A21B13D08</t>
  </si>
  <si>
    <t>A21B13D09</t>
  </si>
  <si>
    <t>A21B13D10</t>
  </si>
  <si>
    <t>A21B13D11</t>
  </si>
  <si>
    <t>A21B13D12</t>
  </si>
  <si>
    <t>4B.215</t>
  </si>
  <si>
    <t>A21B14D13</t>
  </si>
  <si>
    <t>A21B14D14</t>
  </si>
  <si>
    <t>A21B14D15</t>
  </si>
  <si>
    <t>A21B14D16</t>
  </si>
  <si>
    <t>A21B14D17</t>
  </si>
  <si>
    <t>A21B14D18</t>
  </si>
  <si>
    <t>A21B14D19</t>
  </si>
  <si>
    <t>A21B14D01</t>
  </si>
  <si>
    <t>A21B14D02</t>
  </si>
  <si>
    <t>APP20B14D21</t>
  </si>
  <si>
    <t>A21B14D03</t>
  </si>
  <si>
    <t>A21B14D04</t>
  </si>
  <si>
    <t>A21B14D20</t>
  </si>
  <si>
    <t>APP20B014</t>
  </si>
  <si>
    <t>A21B14D06</t>
  </si>
  <si>
    <t>A21B14D07</t>
  </si>
  <si>
    <t>A21B14D08</t>
  </si>
  <si>
    <t>A21B14D09</t>
  </si>
  <si>
    <t>A21B14D10</t>
  </si>
  <si>
    <t>A21B14D11</t>
  </si>
  <si>
    <t>A21B14D12</t>
  </si>
  <si>
    <t>4B.216</t>
  </si>
  <si>
    <t>A21B15D13</t>
  </si>
  <si>
    <t>A21B15D14</t>
  </si>
  <si>
    <t>A21B15D15</t>
  </si>
  <si>
    <t>A21B15D16</t>
  </si>
  <si>
    <t>A21B15D17</t>
  </si>
  <si>
    <t>A21B15D18</t>
  </si>
  <si>
    <t>A21B15D19</t>
  </si>
  <si>
    <t>A21B15D01</t>
  </si>
  <si>
    <t>A21B15D02</t>
  </si>
  <si>
    <t>APP20B15D21</t>
  </si>
  <si>
    <t>A21B15D03</t>
  </si>
  <si>
    <t>A21B15D04</t>
  </si>
  <si>
    <t>A21B15D20</t>
  </si>
  <si>
    <t>APP20B015</t>
  </si>
  <si>
    <t>A21B15D06</t>
  </si>
  <si>
    <t>A21B15D07</t>
  </si>
  <si>
    <t>A21B15D08</t>
  </si>
  <si>
    <t>A21B15D09</t>
  </si>
  <si>
    <t>A21B15D10</t>
  </si>
  <si>
    <t>A21B15D11</t>
  </si>
  <si>
    <t>A21B15D12</t>
  </si>
  <si>
    <t>4B.217</t>
  </si>
  <si>
    <t>A21B16D13</t>
  </si>
  <si>
    <t>A21B16D14</t>
  </si>
  <si>
    <t>A21B16D15</t>
  </si>
  <si>
    <t>A21B16D16</t>
  </si>
  <si>
    <t>A21B16D17</t>
  </si>
  <si>
    <t>A21B16D18</t>
  </si>
  <si>
    <t>A21B16D19</t>
  </si>
  <si>
    <t>A21B16D01</t>
  </si>
  <si>
    <t>A21B16D02</t>
  </si>
  <si>
    <t>APP20B16D21</t>
  </si>
  <si>
    <t>A21B16D03</t>
  </si>
  <si>
    <t>A21B16D04</t>
  </si>
  <si>
    <t>A21B16D20</t>
  </si>
  <si>
    <t>APP20B016</t>
  </si>
  <si>
    <t>A21B16D06</t>
  </si>
  <si>
    <t>A21B16D07</t>
  </si>
  <si>
    <t>A21B16D08</t>
  </si>
  <si>
    <t>A21B16D09</t>
  </si>
  <si>
    <t>A21B16D10</t>
  </si>
  <si>
    <t>A21B16D11</t>
  </si>
  <si>
    <t>A21B16D12</t>
  </si>
  <si>
    <t>4B.218</t>
  </si>
  <si>
    <t>A21B17D13</t>
  </si>
  <si>
    <t>A21B17D14</t>
  </si>
  <si>
    <t>A21B17D15</t>
  </si>
  <si>
    <t>A21B17D16</t>
  </si>
  <si>
    <t>A21B17D17</t>
  </si>
  <si>
    <t>A21B17D18</t>
  </si>
  <si>
    <t>A21B17D19</t>
  </si>
  <si>
    <t>A21B17D01</t>
  </si>
  <si>
    <t>A21B17D02</t>
  </si>
  <si>
    <t>APP20B17D21</t>
  </si>
  <si>
    <t>A21B17D03</t>
  </si>
  <si>
    <t>A21B17D04</t>
  </si>
  <si>
    <t>A21B17D20</t>
  </si>
  <si>
    <t>APP20B017</t>
  </si>
  <si>
    <t>A21B17D06</t>
  </si>
  <si>
    <t>A21B17D07</t>
  </si>
  <si>
    <t>A21B17D08</t>
  </si>
  <si>
    <t>A21B17D09</t>
  </si>
  <si>
    <t>A21B17D10</t>
  </si>
  <si>
    <t>A21B17D11</t>
  </si>
  <si>
    <t>A21B17D12</t>
  </si>
  <si>
    <t>4B.219</t>
  </si>
  <si>
    <t>A21B18D13</t>
  </si>
  <si>
    <t>A21B18D14</t>
  </si>
  <si>
    <t>A21B18D15</t>
  </si>
  <si>
    <t>A21B18D16</t>
  </si>
  <si>
    <t>A21B18D17</t>
  </si>
  <si>
    <t>A21B18D18</t>
  </si>
  <si>
    <t>A21B18D19</t>
  </si>
  <si>
    <t>A21B18D01</t>
  </si>
  <si>
    <t>A21B18D02</t>
  </si>
  <si>
    <t>APP20B18D21</t>
  </si>
  <si>
    <t>A21B18D03</t>
  </si>
  <si>
    <t>A21B18D04</t>
  </si>
  <si>
    <t>A21B18D20</t>
  </si>
  <si>
    <t>APP20B018</t>
  </si>
  <si>
    <t>A21B18D06</t>
  </si>
  <si>
    <t>A21B18D07</t>
  </si>
  <si>
    <t>A21B18D08</t>
  </si>
  <si>
    <t>A21B18D09</t>
  </si>
  <si>
    <t>A21B18D10</t>
  </si>
  <si>
    <t>A21B18D11</t>
  </si>
  <si>
    <t>A21B18D12</t>
  </si>
  <si>
    <t>4B.220</t>
  </si>
  <si>
    <t>A21B19D13</t>
  </si>
  <si>
    <t>A21B19D14</t>
  </si>
  <si>
    <t>A21B19D15</t>
  </si>
  <si>
    <t>A21B19D16</t>
  </si>
  <si>
    <t>A21B19D17</t>
  </si>
  <si>
    <t>A21B19D18</t>
  </si>
  <si>
    <t>A21B19D19</t>
  </si>
  <si>
    <t>A21B19D01</t>
  </si>
  <si>
    <t>A21B19D02</t>
  </si>
  <si>
    <t>APP20B19D21</t>
  </si>
  <si>
    <t>A21B19D03</t>
  </si>
  <si>
    <t>A21B19D04</t>
  </si>
  <si>
    <t>A21B19D20</t>
  </si>
  <si>
    <t>APP20B019</t>
  </si>
  <si>
    <t>A21B19D06</t>
  </si>
  <si>
    <t>A21B19D07</t>
  </si>
  <si>
    <t>A21B19D08</t>
  </si>
  <si>
    <t>A21B19D09</t>
  </si>
  <si>
    <t>A21B19D10</t>
  </si>
  <si>
    <t>A21B19D11</t>
  </si>
  <si>
    <t>A21B19D12</t>
  </si>
  <si>
    <t>4B.221</t>
  </si>
  <si>
    <t>A21B20D13</t>
  </si>
  <si>
    <t>A21B20D14</t>
  </si>
  <si>
    <t>A21B20D15</t>
  </si>
  <si>
    <t>A21B20D16</t>
  </si>
  <si>
    <t>A21B20D17</t>
  </si>
  <si>
    <t>A21B20D18</t>
  </si>
  <si>
    <t>A21B20D19</t>
  </si>
  <si>
    <t>A21B20D01</t>
  </si>
  <si>
    <t>A21B20D02</t>
  </si>
  <si>
    <t>APP20B20D21</t>
  </si>
  <si>
    <t>A21B20D03</t>
  </si>
  <si>
    <t>A21B20D04</t>
  </si>
  <si>
    <t>A21B20D20</t>
  </si>
  <si>
    <t>APP20B020</t>
  </si>
  <si>
    <t>A21B20D06</t>
  </si>
  <si>
    <t>A21B20D07</t>
  </si>
  <si>
    <t>A21B20D08</t>
  </si>
  <si>
    <t>A21B20D09</t>
  </si>
  <si>
    <t>A21B20D10</t>
  </si>
  <si>
    <t>A21B20D11</t>
  </si>
  <si>
    <t>A21B20D12</t>
  </si>
  <si>
    <t>4B.222</t>
  </si>
  <si>
    <t>A21B21D13</t>
  </si>
  <si>
    <t>A21B21D14</t>
  </si>
  <si>
    <t>A21B21D15</t>
  </si>
  <si>
    <t>A21B21D16</t>
  </si>
  <si>
    <t>A21B21D17</t>
  </si>
  <si>
    <t>A21B21D18</t>
  </si>
  <si>
    <t>A21B21D19</t>
  </si>
  <si>
    <t>A21B21D01</t>
  </si>
  <si>
    <t>A21B21D02</t>
  </si>
  <si>
    <t>APP20B21D21</t>
  </si>
  <si>
    <t>A21B21D03</t>
  </si>
  <si>
    <t>A21B21D04</t>
  </si>
  <si>
    <t>A21B21D20</t>
  </si>
  <si>
    <t>APP20B021</t>
  </si>
  <si>
    <t>A21B21D06</t>
  </si>
  <si>
    <t>A21B21D07</t>
  </si>
  <si>
    <t>A21B21D08</t>
  </si>
  <si>
    <t>A21B21D09</t>
  </si>
  <si>
    <t>A21B21D10</t>
  </si>
  <si>
    <t>A21B21D11</t>
  </si>
  <si>
    <t>A21B21D12</t>
  </si>
  <si>
    <t>4B.223</t>
  </si>
  <si>
    <t>A21B22D13</t>
  </si>
  <si>
    <t>A21B22D14</t>
  </si>
  <si>
    <t>A21B22D15</t>
  </si>
  <si>
    <t>A21B22D16</t>
  </si>
  <si>
    <t>A21B22D17</t>
  </si>
  <si>
    <t>A21B22D18</t>
  </si>
  <si>
    <t>A21B22D19</t>
  </si>
  <si>
    <t>A21B22D01</t>
  </si>
  <si>
    <t>A21B22D02</t>
  </si>
  <si>
    <t>APP20B22D21</t>
  </si>
  <si>
    <t>A21B22D03</t>
  </si>
  <si>
    <t>A21B22D04</t>
  </si>
  <si>
    <t>A21B22D20</t>
  </si>
  <si>
    <t>APP20B022</t>
  </si>
  <si>
    <t>A21B22D06</t>
  </si>
  <si>
    <t>A21B22D07</t>
  </si>
  <si>
    <t>A21B22D08</t>
  </si>
  <si>
    <t>A21B22D09</t>
  </si>
  <si>
    <t>A21B22D10</t>
  </si>
  <si>
    <t>A21B22D11</t>
  </si>
  <si>
    <t>A21B22D12</t>
  </si>
  <si>
    <t>4B.224</t>
  </si>
  <si>
    <t>A21B23D13</t>
  </si>
  <si>
    <t>A21B23D14</t>
  </si>
  <si>
    <t>A21B23D15</t>
  </si>
  <si>
    <t>A21B23D16</t>
  </si>
  <si>
    <t>A21B23D17</t>
  </si>
  <si>
    <t>A21B23D18</t>
  </si>
  <si>
    <t>A21B23D19</t>
  </si>
  <si>
    <t>A21B23D01</t>
  </si>
  <si>
    <t>A21B23D02</t>
  </si>
  <si>
    <t>APP20B23D21</t>
  </si>
  <si>
    <t>A21B23D03</t>
  </si>
  <si>
    <t>A21B23D04</t>
  </si>
  <si>
    <t>A21B23D20</t>
  </si>
  <si>
    <t>APP20B023</t>
  </si>
  <si>
    <t>A21B23D06</t>
  </si>
  <si>
    <t>A21B23D07</t>
  </si>
  <si>
    <t>A21B23D08</t>
  </si>
  <si>
    <t>A21B23D09</t>
  </si>
  <si>
    <t>A21B23D10</t>
  </si>
  <si>
    <t>A21B23D11</t>
  </si>
  <si>
    <t>A21B23D12</t>
  </si>
  <si>
    <t>4B.225</t>
  </si>
  <si>
    <t>A21B24D13</t>
  </si>
  <si>
    <t>A21B24D14</t>
  </si>
  <si>
    <t>A21B24D15</t>
  </si>
  <si>
    <t>A21B24D16</t>
  </si>
  <si>
    <t>A21B24D17</t>
  </si>
  <si>
    <t>A21B24D18</t>
  </si>
  <si>
    <t>A21B24D19</t>
  </si>
  <si>
    <t>A21B24D01</t>
  </si>
  <si>
    <t>A21B24D02</t>
  </si>
  <si>
    <t>APP20B24D21</t>
  </si>
  <si>
    <t>A21B24D03</t>
  </si>
  <si>
    <t>A21B24D04</t>
  </si>
  <si>
    <t>A21B24D20</t>
  </si>
  <si>
    <t>APP20B024</t>
  </si>
  <si>
    <t>A21B24D06</t>
  </si>
  <si>
    <t>A21B24D07</t>
  </si>
  <si>
    <t>A21B24D08</t>
  </si>
  <si>
    <t>A21B24D09</t>
  </si>
  <si>
    <t>A21B24D10</t>
  </si>
  <si>
    <t>A21B24D11</t>
  </si>
  <si>
    <t>A21B24D12</t>
  </si>
  <si>
    <t>4B.226</t>
  </si>
  <si>
    <t>A21B25D13</t>
  </si>
  <si>
    <t>A21B25D14</t>
  </si>
  <si>
    <t>A21B25D15</t>
  </si>
  <si>
    <t>A21B25D16</t>
  </si>
  <si>
    <t>A21B25D17</t>
  </si>
  <si>
    <t>A21B25D18</t>
  </si>
  <si>
    <t>A21B25D19</t>
  </si>
  <si>
    <t>A21B25D01</t>
  </si>
  <si>
    <t>A21B25D02</t>
  </si>
  <si>
    <t>APP20B25D21</t>
  </si>
  <si>
    <t>A21B25D03</t>
  </si>
  <si>
    <t>A21B25D04</t>
  </si>
  <si>
    <t>A21B25D20</t>
  </si>
  <si>
    <t>APP20B025</t>
  </si>
  <si>
    <t>A21B25D06</t>
  </si>
  <si>
    <t>A21B25D07</t>
  </si>
  <si>
    <t>A21B25D08</t>
  </si>
  <si>
    <t>A21B25D09</t>
  </si>
  <si>
    <t>A21B25D10</t>
  </si>
  <si>
    <t>A21B25D11</t>
  </si>
  <si>
    <t>A21B25D12</t>
  </si>
  <si>
    <t>4B.227</t>
  </si>
  <si>
    <t>A21B26D13</t>
  </si>
  <si>
    <t>A21B26D14</t>
  </si>
  <si>
    <t>A21B26D15</t>
  </si>
  <si>
    <t>A21B26D16</t>
  </si>
  <si>
    <t>A21B26D17</t>
  </si>
  <si>
    <t>A21B26D18</t>
  </si>
  <si>
    <t>A21B26D19</t>
  </si>
  <si>
    <t>A21B26D01</t>
  </si>
  <si>
    <t>A21B26D02</t>
  </si>
  <si>
    <t>APP20B26D21</t>
  </si>
  <si>
    <t>A21B26D03</t>
  </si>
  <si>
    <t>A21B26D04</t>
  </si>
  <si>
    <t>A21B26D20</t>
  </si>
  <si>
    <t>APP20B026</t>
  </si>
  <si>
    <t>A21B26D06</t>
  </si>
  <si>
    <t>A21B26D07</t>
  </si>
  <si>
    <t>A21B26D08</t>
  </si>
  <si>
    <t>A21B26D09</t>
  </si>
  <si>
    <t>A21B26D10</t>
  </si>
  <si>
    <t>A21B26D11</t>
  </si>
  <si>
    <t>A21B26D12</t>
  </si>
  <si>
    <t>4B.228</t>
  </si>
  <si>
    <t>A21B27D13</t>
  </si>
  <si>
    <t>A21B27D14</t>
  </si>
  <si>
    <t>A21B27D15</t>
  </si>
  <si>
    <t>A21B27D16</t>
  </si>
  <si>
    <t>A21B27D17</t>
  </si>
  <si>
    <t>A21B27D18</t>
  </si>
  <si>
    <t>A21B27D19</t>
  </si>
  <si>
    <t>A21B27D01</t>
  </si>
  <si>
    <t>A21B27D02</t>
  </si>
  <si>
    <t>APP20B27D21</t>
  </si>
  <si>
    <t>A21B27D03</t>
  </si>
  <si>
    <t>A21B27D04</t>
  </si>
  <si>
    <t>A21B27D20</t>
  </si>
  <si>
    <t>APP20B027</t>
  </si>
  <si>
    <t>A21B27D06</t>
  </si>
  <si>
    <t>A21B27D07</t>
  </si>
  <si>
    <t>A21B27D08</t>
  </si>
  <si>
    <t>A21B27D09</t>
  </si>
  <si>
    <t>A21B27D10</t>
  </si>
  <si>
    <t>A21B27D11</t>
  </si>
  <si>
    <t>A21B27D12</t>
  </si>
  <si>
    <t>4B.229</t>
  </si>
  <si>
    <t>A21B28D13</t>
  </si>
  <si>
    <t>A21B28D14</t>
  </si>
  <si>
    <t>A21B28D15</t>
  </si>
  <si>
    <t>A21B28D16</t>
  </si>
  <si>
    <t>A21B28D17</t>
  </si>
  <si>
    <t>A21B28D18</t>
  </si>
  <si>
    <t>A21B28D19</t>
  </si>
  <si>
    <t>A21B28D01</t>
  </si>
  <si>
    <t>A21B28D02</t>
  </si>
  <si>
    <t>APP20B28D21</t>
  </si>
  <si>
    <t>A21B28D03</t>
  </si>
  <si>
    <t>A21B28D04</t>
  </si>
  <si>
    <t>A21B28D20</t>
  </si>
  <si>
    <t>APP20B028</t>
  </si>
  <si>
    <t>A21B28D06</t>
  </si>
  <si>
    <t>A21B28D07</t>
  </si>
  <si>
    <t>A21B28D08</t>
  </si>
  <si>
    <t>A21B28D09</t>
  </si>
  <si>
    <t>A21B28D10</t>
  </si>
  <si>
    <t>A21B28D11</t>
  </si>
  <si>
    <t>A21B28D12</t>
  </si>
  <si>
    <t>4B.230</t>
  </si>
  <si>
    <t>A21B29D13</t>
  </si>
  <si>
    <t>A21B29D14</t>
  </si>
  <si>
    <t>A21B29D15</t>
  </si>
  <si>
    <t>A21B29D16</t>
  </si>
  <si>
    <t>A21B29D17</t>
  </si>
  <si>
    <t>A21B29D18</t>
  </si>
  <si>
    <t>A21B29D19</t>
  </si>
  <si>
    <t>A21B29D01</t>
  </si>
  <si>
    <t>A21B29D02</t>
  </si>
  <si>
    <t>APP20B29D21</t>
  </si>
  <si>
    <t>A21B29D03</t>
  </si>
  <si>
    <t>A21B29D04</t>
  </si>
  <si>
    <t>A21B29D20</t>
  </si>
  <si>
    <t>APP20B029</t>
  </si>
  <si>
    <t>A21B29D06</t>
  </si>
  <si>
    <t>A21B29D07</t>
  </si>
  <si>
    <t>A21B29D08</t>
  </si>
  <si>
    <t>A21B29D09</t>
  </si>
  <si>
    <t>A21B29D10</t>
  </si>
  <si>
    <t>A21B29D11</t>
  </si>
  <si>
    <t>A21B29D12</t>
  </si>
  <si>
    <t>4B.231</t>
  </si>
  <si>
    <t>A21B30D13</t>
  </si>
  <si>
    <t>A21B30D14</t>
  </si>
  <si>
    <t>A21B30D15</t>
  </si>
  <si>
    <t>A21B30D16</t>
  </si>
  <si>
    <t>A21B30D17</t>
  </si>
  <si>
    <t>A21B30D18</t>
  </si>
  <si>
    <t>A21B30D19</t>
  </si>
  <si>
    <t>A21B30D01</t>
  </si>
  <si>
    <t>A21B30D02</t>
  </si>
  <si>
    <t>APP20B30D21</t>
  </si>
  <si>
    <t>A21B30D03</t>
  </si>
  <si>
    <t>A21B30D04</t>
  </si>
  <si>
    <t>A21B30D20</t>
  </si>
  <si>
    <t>APP20B030</t>
  </si>
  <si>
    <t>A21B30D06</t>
  </si>
  <si>
    <t>A21B30D07</t>
  </si>
  <si>
    <t>A21B30D08</t>
  </si>
  <si>
    <t>A21B30D09</t>
  </si>
  <si>
    <t>A21B30D10</t>
  </si>
  <si>
    <t>A21B30D11</t>
  </si>
  <si>
    <t>A21B30D12</t>
  </si>
  <si>
    <t>4B.232</t>
  </si>
  <si>
    <t>A21B31D13</t>
  </si>
  <si>
    <t>A21B31D14</t>
  </si>
  <si>
    <t>A21B31D15</t>
  </si>
  <si>
    <t>A21B31D16</t>
  </si>
  <si>
    <t>A21B31D17</t>
  </si>
  <si>
    <t>A21B31D18</t>
  </si>
  <si>
    <t>A21B31D19</t>
  </si>
  <si>
    <t>A21B31D01</t>
  </si>
  <si>
    <t>A21B31D02</t>
  </si>
  <si>
    <t>APP20B31D21</t>
  </si>
  <si>
    <t>A21B31D03</t>
  </si>
  <si>
    <t>A21B31D04</t>
  </si>
  <si>
    <t>A21B31D20</t>
  </si>
  <si>
    <t>APP20B031</t>
  </si>
  <si>
    <t>A21B31D06</t>
  </si>
  <si>
    <t>A21B31D07</t>
  </si>
  <si>
    <t>A21B31D08</t>
  </si>
  <si>
    <t>A21B31D09</t>
  </si>
  <si>
    <t>A21B31D10</t>
  </si>
  <si>
    <t>A21B31D11</t>
  </si>
  <si>
    <t>A21B31D12</t>
  </si>
  <si>
    <t>4B.233</t>
  </si>
  <si>
    <t>A21B32D13</t>
  </si>
  <si>
    <t>A21B32D14</t>
  </si>
  <si>
    <t>A21B32D15</t>
  </si>
  <si>
    <t>A21B32D16</t>
  </si>
  <si>
    <t>A21B32D17</t>
  </si>
  <si>
    <t>A21B32D18</t>
  </si>
  <si>
    <t>A21B32D19</t>
  </si>
  <si>
    <t>A21B32D01</t>
  </si>
  <si>
    <t>A21B32D02</t>
  </si>
  <si>
    <t>APP20B32D21</t>
  </si>
  <si>
    <t>A21B32D03</t>
  </si>
  <si>
    <t>A21B32D04</t>
  </si>
  <si>
    <t>A21B32D20</t>
  </si>
  <si>
    <t>APP20B032</t>
  </si>
  <si>
    <t>A21B32D06</t>
  </si>
  <si>
    <t>A21B32D07</t>
  </si>
  <si>
    <t>A21B32D08</t>
  </si>
  <si>
    <t>A21B32D09</t>
  </si>
  <si>
    <t>A21B32D10</t>
  </si>
  <si>
    <t>A21B32D11</t>
  </si>
  <si>
    <t>A21B32D12</t>
  </si>
  <si>
    <t>4B.234</t>
  </si>
  <si>
    <t>A21B33D13</t>
  </si>
  <si>
    <t>A21B33D14</t>
  </si>
  <si>
    <t>A21B33D15</t>
  </si>
  <si>
    <t>A21B33D16</t>
  </si>
  <si>
    <t>A21B33D17</t>
  </si>
  <si>
    <t>A21B33D18</t>
  </si>
  <si>
    <t>A21B33D19</t>
  </si>
  <si>
    <t>A21B33D01</t>
  </si>
  <si>
    <t>A21B33D02</t>
  </si>
  <si>
    <t>APP20B33D21</t>
  </si>
  <si>
    <t>A21B33D03</t>
  </si>
  <si>
    <t>A21B33D04</t>
  </si>
  <si>
    <t>A21B33D20</t>
  </si>
  <si>
    <t>APP20B033</t>
  </si>
  <si>
    <t>A21B33D06</t>
  </si>
  <si>
    <t>A21B33D07</t>
  </si>
  <si>
    <t>A21B33D08</t>
  </si>
  <si>
    <t>A21B33D09</t>
  </si>
  <si>
    <t>A21B33D10</t>
  </si>
  <si>
    <t>A21B33D11</t>
  </si>
  <si>
    <t>A21B33D12</t>
  </si>
  <si>
    <t>4B.235</t>
  </si>
  <si>
    <t>A21B34D13</t>
  </si>
  <si>
    <t>A21B34D14</t>
  </si>
  <si>
    <t>A21B34D15</t>
  </si>
  <si>
    <t>A21B34D16</t>
  </si>
  <si>
    <t>A21B34D17</t>
  </si>
  <si>
    <t>A21B34D18</t>
  </si>
  <si>
    <t>A21B34D19</t>
  </si>
  <si>
    <t>A21B34D01</t>
  </si>
  <si>
    <t>A21B34D02</t>
  </si>
  <si>
    <t>APP20B34D21</t>
  </si>
  <si>
    <t>A21B34D03</t>
  </si>
  <si>
    <t>A21B34D04</t>
  </si>
  <si>
    <t>A21B34D20</t>
  </si>
  <si>
    <t>APP20B034</t>
  </si>
  <si>
    <t>A21B34D06</t>
  </si>
  <si>
    <t>A21B34D07</t>
  </si>
  <si>
    <t>A21B34D08</t>
  </si>
  <si>
    <t>A21B34D09</t>
  </si>
  <si>
    <t>A21B34D10</t>
  </si>
  <si>
    <t>A21B34D11</t>
  </si>
  <si>
    <t>A21B34D12</t>
  </si>
  <si>
    <t>4B.236</t>
  </si>
  <si>
    <t>A21B35D13</t>
  </si>
  <si>
    <t>A21B35D14</t>
  </si>
  <si>
    <t>A21B35D15</t>
  </si>
  <si>
    <t>A21B35D16</t>
  </si>
  <si>
    <t>A21B35D17</t>
  </si>
  <si>
    <t>A21B35D18</t>
  </si>
  <si>
    <t>A21B35D19</t>
  </si>
  <si>
    <t>A21B35D01</t>
  </si>
  <si>
    <t>A21B35D02</t>
  </si>
  <si>
    <t>APP20B35D21</t>
  </si>
  <si>
    <t>A21B35D03</t>
  </si>
  <si>
    <t>A21B35D04</t>
  </si>
  <si>
    <t>A21B35D20</t>
  </si>
  <si>
    <t>APP20B035</t>
  </si>
  <si>
    <t>A21B35D06</t>
  </si>
  <si>
    <t>A21B35D07</t>
  </si>
  <si>
    <t>A21B35D08</t>
  </si>
  <si>
    <t>A21B35D09</t>
  </si>
  <si>
    <t>A21B35D10</t>
  </si>
  <si>
    <t>A21B35D11</t>
  </si>
  <si>
    <t>A21B35D12</t>
  </si>
  <si>
    <t>4B.237</t>
  </si>
  <si>
    <t>A21B36D13</t>
  </si>
  <si>
    <t>A21B36D14</t>
  </si>
  <si>
    <t>A21B36D15</t>
  </si>
  <si>
    <t>A21B36D16</t>
  </si>
  <si>
    <t>A21B36D17</t>
  </si>
  <si>
    <t>A21B36D18</t>
  </si>
  <si>
    <t>A21B36D19</t>
  </si>
  <si>
    <t>A21B36D01</t>
  </si>
  <si>
    <t>A21B36D02</t>
  </si>
  <si>
    <t>APP20B36D21</t>
  </si>
  <si>
    <t>A21B36D03</t>
  </si>
  <si>
    <t>A21B36D04</t>
  </si>
  <si>
    <t>A21B36D20</t>
  </si>
  <si>
    <t>APP20B036</t>
  </si>
  <si>
    <t>A21B36D06</t>
  </si>
  <si>
    <t>A21B36D07</t>
  </si>
  <si>
    <t>A21B36D08</t>
  </si>
  <si>
    <t>A21B36D09</t>
  </si>
  <si>
    <t>A21B36D10</t>
  </si>
  <si>
    <t>A21B36D11</t>
  </si>
  <si>
    <t>A21B36D12</t>
  </si>
  <si>
    <t>4B.238</t>
  </si>
  <si>
    <t>A21B37D13</t>
  </si>
  <si>
    <t>A21B37D14</t>
  </si>
  <si>
    <t>A21B37D15</t>
  </si>
  <si>
    <t>A21B37D16</t>
  </si>
  <si>
    <t>A21B37D17</t>
  </si>
  <si>
    <t>A21B37D18</t>
  </si>
  <si>
    <t>A21B37D19</t>
  </si>
  <si>
    <t>A21B37D01</t>
  </si>
  <si>
    <t>A21B37D02</t>
  </si>
  <si>
    <t>APP20B37D21</t>
  </si>
  <si>
    <t>A21B37D03</t>
  </si>
  <si>
    <t>A21B37D04</t>
  </si>
  <si>
    <t>A21B37D20</t>
  </si>
  <si>
    <t>APP20B037</t>
  </si>
  <si>
    <t>A21B37D06</t>
  </si>
  <si>
    <t>A21B37D07</t>
  </si>
  <si>
    <t>A21B37D08</t>
  </si>
  <si>
    <t>A21B37D09</t>
  </si>
  <si>
    <t>A21B37D10</t>
  </si>
  <si>
    <t>A21B37D11</t>
  </si>
  <si>
    <t>A21B37D12</t>
  </si>
  <si>
    <t>4B.239</t>
  </si>
  <si>
    <t>A21B38D13</t>
  </si>
  <si>
    <t>A21B38D14</t>
  </si>
  <si>
    <t>A21B38D15</t>
  </si>
  <si>
    <t>A21B38D16</t>
  </si>
  <si>
    <t>A21B38D17</t>
  </si>
  <si>
    <t>A21B38D18</t>
  </si>
  <si>
    <t>A21B38D19</t>
  </si>
  <si>
    <t>A21B38D01</t>
  </si>
  <si>
    <t>A21B38D02</t>
  </si>
  <si>
    <t>APP20B38D21</t>
  </si>
  <si>
    <t>A21B38D03</t>
  </si>
  <si>
    <t>A21B38D04</t>
  </si>
  <si>
    <t>A21B38D20</t>
  </si>
  <si>
    <t>APP20B038</t>
  </si>
  <si>
    <t>A21B38D06</t>
  </si>
  <si>
    <t>A21B38D07</t>
  </si>
  <si>
    <t>A21B38D08</t>
  </si>
  <si>
    <t>A21B38D09</t>
  </si>
  <si>
    <t>A21B38D10</t>
  </si>
  <si>
    <t>A21B38D11</t>
  </si>
  <si>
    <t>A21B38D12</t>
  </si>
  <si>
    <t>4B.240</t>
  </si>
  <si>
    <t>A21B39D13</t>
  </si>
  <si>
    <t>A21B39D14</t>
  </si>
  <si>
    <t>A21B39D15</t>
  </si>
  <si>
    <t>A21B39D16</t>
  </si>
  <si>
    <t>A21B39D17</t>
  </si>
  <si>
    <t>A21B39D18</t>
  </si>
  <si>
    <t>A21B39D19</t>
  </si>
  <si>
    <t>A21B39D01</t>
  </si>
  <si>
    <t>A21B39D02</t>
  </si>
  <si>
    <t>APP20B39D21</t>
  </si>
  <si>
    <t>A21B39D03</t>
  </si>
  <si>
    <t>A21B39D04</t>
  </si>
  <si>
    <t>A21B39D20</t>
  </si>
  <si>
    <t>APP20B039</t>
  </si>
  <si>
    <t>A21B39D06</t>
  </si>
  <si>
    <t>A21B39D07</t>
  </si>
  <si>
    <t>A21B39D08</t>
  </si>
  <si>
    <t>A21B39D09</t>
  </si>
  <si>
    <t>A21B39D10</t>
  </si>
  <si>
    <t>A21B39D11</t>
  </si>
  <si>
    <t>A21B39D12</t>
  </si>
  <si>
    <t>4B.241</t>
  </si>
  <si>
    <t>A21B40D13</t>
  </si>
  <si>
    <t>A21B40D14</t>
  </si>
  <si>
    <t>A21B40D15</t>
  </si>
  <si>
    <t>A21B40D16</t>
  </si>
  <si>
    <t>A21B40D17</t>
  </si>
  <si>
    <t>A21B40D18</t>
  </si>
  <si>
    <t>A21B40D19</t>
  </si>
  <si>
    <t>A21B40D01</t>
  </si>
  <si>
    <t>A21B40D02</t>
  </si>
  <si>
    <t>APP20B40D21</t>
  </si>
  <si>
    <t>A21B40D03</t>
  </si>
  <si>
    <t>A21B40D04</t>
  </si>
  <si>
    <t>A21B40D20</t>
  </si>
  <si>
    <t>APP20B040</t>
  </si>
  <si>
    <t>A21B40D06</t>
  </si>
  <si>
    <t>A21B40D07</t>
  </si>
  <si>
    <t>A21B40D08</t>
  </si>
  <si>
    <t>A21B40D09</t>
  </si>
  <si>
    <t>A21B40D10</t>
  </si>
  <si>
    <t>A21B40D11</t>
  </si>
  <si>
    <t>A21B40D12</t>
  </si>
  <si>
    <t>4B.242</t>
  </si>
  <si>
    <t>A21B41D13</t>
  </si>
  <si>
    <t>A21B41D14</t>
  </si>
  <si>
    <t>A21B41D15</t>
  </si>
  <si>
    <t>A21B41D16</t>
  </si>
  <si>
    <t>A21B41D17</t>
  </si>
  <si>
    <t>A21B41D18</t>
  </si>
  <si>
    <t>A21B41D19</t>
  </si>
  <si>
    <t>A21B41D01</t>
  </si>
  <si>
    <t>A21B41D02</t>
  </si>
  <si>
    <t>APP20B41D21</t>
  </si>
  <si>
    <t>A21B41D03</t>
  </si>
  <si>
    <t>A21B41D04</t>
  </si>
  <si>
    <t>A21B41D20</t>
  </si>
  <si>
    <t>APP20B041</t>
  </si>
  <si>
    <t>A21B41D06</t>
  </si>
  <si>
    <t>A21B41D07</t>
  </si>
  <si>
    <t>A21B41D08</t>
  </si>
  <si>
    <t>A21B41D09</t>
  </si>
  <si>
    <t>A21B41D10</t>
  </si>
  <si>
    <t>A21B41D11</t>
  </si>
  <si>
    <t>A21B41D12</t>
  </si>
  <si>
    <t>4B.243</t>
  </si>
  <si>
    <t>A21B42D13</t>
  </si>
  <si>
    <t>A21B42D14</t>
  </si>
  <si>
    <t>A21B42D15</t>
  </si>
  <si>
    <t>A21B42D16</t>
  </si>
  <si>
    <t>A21B42D17</t>
  </si>
  <si>
    <t>A21B42D18</t>
  </si>
  <si>
    <t>A21B42D19</t>
  </si>
  <si>
    <t>A21B42D01</t>
  </si>
  <si>
    <t>A21B42D02</t>
  </si>
  <si>
    <t>APP20B42D21</t>
  </si>
  <si>
    <t>A21B42D03</t>
  </si>
  <si>
    <t>A21B42D04</t>
  </si>
  <si>
    <t>A21B42D20</t>
  </si>
  <si>
    <t>APP20B042</t>
  </si>
  <si>
    <t>A21B42D06</t>
  </si>
  <si>
    <t>A21B42D07</t>
  </si>
  <si>
    <t>A21B42D08</t>
  </si>
  <si>
    <t>A21B42D09</t>
  </si>
  <si>
    <t>A21B42D10</t>
  </si>
  <si>
    <t>A21B42D11</t>
  </si>
  <si>
    <t>A21B42D12</t>
  </si>
  <si>
    <t>4B.244</t>
  </si>
  <si>
    <t>A21B43D13</t>
  </si>
  <si>
    <t>A21B43D14</t>
  </si>
  <si>
    <t>A21B43D15</t>
  </si>
  <si>
    <t>A21B43D16</t>
  </si>
  <si>
    <t>A21B43D17</t>
  </si>
  <si>
    <t>A21B43D18</t>
  </si>
  <si>
    <t>A21B43D19</t>
  </si>
  <si>
    <t>A21B43D01</t>
  </si>
  <si>
    <t>A21B43D02</t>
  </si>
  <si>
    <t>APP20B43D21</t>
  </si>
  <si>
    <t>A21B43D03</t>
  </si>
  <si>
    <t>A21B43D04</t>
  </si>
  <si>
    <t>A21B43D20</t>
  </si>
  <si>
    <t>APP20B043</t>
  </si>
  <si>
    <t>A21B43D06</t>
  </si>
  <si>
    <t>A21B43D07</t>
  </si>
  <si>
    <t>A21B43D08</t>
  </si>
  <si>
    <t>A21B43D09</t>
  </si>
  <si>
    <t>A21B43D10</t>
  </si>
  <si>
    <t>A21B43D11</t>
  </si>
  <si>
    <t>A21B43D12</t>
  </si>
  <si>
    <t>4B.245</t>
  </si>
  <si>
    <t>A21B44D13</t>
  </si>
  <si>
    <t>A21B44D14</t>
  </si>
  <si>
    <t>A21B44D15</t>
  </si>
  <si>
    <t>A21B44D16</t>
  </si>
  <si>
    <t>A21B44D17</t>
  </si>
  <si>
    <t>A21B44D18</t>
  </si>
  <si>
    <t>A21B44D19</t>
  </si>
  <si>
    <t>A21B44D01</t>
  </si>
  <si>
    <t>A21B44D02</t>
  </si>
  <si>
    <t>APP20B44D21</t>
  </si>
  <si>
    <t>A21B44D03</t>
  </si>
  <si>
    <t>A21B44D04</t>
  </si>
  <si>
    <t>A21B44D20</t>
  </si>
  <si>
    <t>APP20B044</t>
  </si>
  <si>
    <t>A21B44D06</t>
  </si>
  <si>
    <t>A21B44D07</t>
  </si>
  <si>
    <t>A21B44D08</t>
  </si>
  <si>
    <t>A21B44D09</t>
  </si>
  <si>
    <t>A21B44D10</t>
  </si>
  <si>
    <t>A21B44D11</t>
  </si>
  <si>
    <t>A21B44D12</t>
  </si>
  <si>
    <t>4B.246</t>
  </si>
  <si>
    <t>A21B45D13</t>
  </si>
  <si>
    <t>A21B45D14</t>
  </si>
  <si>
    <t>A21B45D15</t>
  </si>
  <si>
    <t>A21B45D16</t>
  </si>
  <si>
    <t>A21B45D17</t>
  </si>
  <si>
    <t>A21B45D18</t>
  </si>
  <si>
    <t>A21B45D19</t>
  </si>
  <si>
    <t>A21B45D01</t>
  </si>
  <si>
    <t>A21B45D02</t>
  </si>
  <si>
    <t>APP20B45D21</t>
  </si>
  <si>
    <t>A21B45D03</t>
  </si>
  <si>
    <t>A21B45D04</t>
  </si>
  <si>
    <t>A21B45D20</t>
  </si>
  <si>
    <t>APP20B045</t>
  </si>
  <si>
    <t>A21B45D06</t>
  </si>
  <si>
    <t>A21B45D07</t>
  </si>
  <si>
    <t>A21B45D08</t>
  </si>
  <si>
    <t>A21B45D09</t>
  </si>
  <si>
    <t>A21B45D10</t>
  </si>
  <si>
    <t>A21B45D11</t>
  </si>
  <si>
    <t>A21B45D12</t>
  </si>
  <si>
    <t>4B.247</t>
  </si>
  <si>
    <t>A21B46D13</t>
  </si>
  <si>
    <t>A21B46D14</t>
  </si>
  <si>
    <t>A21B46D15</t>
  </si>
  <si>
    <t>A21B46D16</t>
  </si>
  <si>
    <t>A21B46D17</t>
  </si>
  <si>
    <t>A21B46D18</t>
  </si>
  <si>
    <t>A21B46D19</t>
  </si>
  <si>
    <t>A21B46D01</t>
  </si>
  <si>
    <t>A21B46D02</t>
  </si>
  <si>
    <t>APP20B46D21</t>
  </si>
  <si>
    <t>A21B46D03</t>
  </si>
  <si>
    <t>A21B46D04</t>
  </si>
  <si>
    <t>A21B46D20</t>
  </si>
  <si>
    <t>APP20B046</t>
  </si>
  <si>
    <t>A21B46D06</t>
  </si>
  <si>
    <t>A21B46D07</t>
  </si>
  <si>
    <t>A21B46D08</t>
  </si>
  <si>
    <t>A21B46D09</t>
  </si>
  <si>
    <t>A21B46D10</t>
  </si>
  <si>
    <t>A21B46D11</t>
  </si>
  <si>
    <t>A21B46D12</t>
  </si>
  <si>
    <t>4B.248</t>
  </si>
  <si>
    <t>A21B47D13</t>
  </si>
  <si>
    <t>A21B47D14</t>
  </si>
  <si>
    <t>A21B47D15</t>
  </si>
  <si>
    <t>A21B47D16</t>
  </si>
  <si>
    <t>A21B47D17</t>
  </si>
  <si>
    <t>A21B47D18</t>
  </si>
  <si>
    <t>A21B47D19</t>
  </si>
  <si>
    <t>A21B47D01</t>
  </si>
  <si>
    <t>A21B47D02</t>
  </si>
  <si>
    <t>APP20B47D21</t>
  </si>
  <si>
    <t>A21B47D03</t>
  </si>
  <si>
    <t>A21B47D04</t>
  </si>
  <si>
    <t>A21B47D20</t>
  </si>
  <si>
    <t>APP20B047</t>
  </si>
  <si>
    <t>A21B47D06</t>
  </si>
  <si>
    <t>A21B47D07</t>
  </si>
  <si>
    <t>A21B47D08</t>
  </si>
  <si>
    <t>A21B47D09</t>
  </si>
  <si>
    <t>A21B47D10</t>
  </si>
  <si>
    <t>A21B47D11</t>
  </si>
  <si>
    <t>A21B47D12</t>
  </si>
  <si>
    <t>4B.249</t>
  </si>
  <si>
    <t>A21B48D13</t>
  </si>
  <si>
    <t>A21B48D14</t>
  </si>
  <si>
    <t>A21B48D15</t>
  </si>
  <si>
    <t>A21B48D16</t>
  </si>
  <si>
    <t>A21B48D17</t>
  </si>
  <si>
    <t>A21B48D18</t>
  </si>
  <si>
    <t>A21B48D19</t>
  </si>
  <si>
    <t>A21B48D01</t>
  </si>
  <si>
    <t>A21B48D02</t>
  </si>
  <si>
    <t>APP20B48D21</t>
  </si>
  <si>
    <t>A21B48D03</t>
  </si>
  <si>
    <t>A21B48D04</t>
  </si>
  <si>
    <t>A21B48D20</t>
  </si>
  <si>
    <t>APP20B048</t>
  </si>
  <si>
    <t>A21B48D06</t>
  </si>
  <si>
    <t>A21B48D07</t>
  </si>
  <si>
    <t>A21B48D08</t>
  </si>
  <si>
    <t>A21B48D09</t>
  </si>
  <si>
    <t>A21B48D10</t>
  </si>
  <si>
    <t>A21B48D11</t>
  </si>
  <si>
    <t>A21B48D12</t>
  </si>
  <si>
    <t>4B.250</t>
  </si>
  <si>
    <t>A21B49D13</t>
  </si>
  <si>
    <t>A21B49D14</t>
  </si>
  <si>
    <t>A21B49D15</t>
  </si>
  <si>
    <t>A21B49D16</t>
  </si>
  <si>
    <t>A21B49D17</t>
  </si>
  <si>
    <t>A21B49D18</t>
  </si>
  <si>
    <t>A21B49D19</t>
  </si>
  <si>
    <t>A21B49D01</t>
  </si>
  <si>
    <t>A21B49D02</t>
  </si>
  <si>
    <t>APP20B49D21</t>
  </si>
  <si>
    <t>A21B49D03</t>
  </si>
  <si>
    <t>A21B49D04</t>
  </si>
  <si>
    <t>A21B49D20</t>
  </si>
  <si>
    <t>APP20B049</t>
  </si>
  <si>
    <t>A21B49D06</t>
  </si>
  <si>
    <t>A21B49D07</t>
  </si>
  <si>
    <t>A21B49D08</t>
  </si>
  <si>
    <t>A21B49D09</t>
  </si>
  <si>
    <t>A21B49D10</t>
  </si>
  <si>
    <t>A21B49D11</t>
  </si>
  <si>
    <t>A21B49D12</t>
  </si>
  <si>
    <t>4B.251</t>
  </si>
  <si>
    <t>A21B50D13</t>
  </si>
  <si>
    <t>A21B50D14</t>
  </si>
  <si>
    <t>A21B50D15</t>
  </si>
  <si>
    <t>A21B50D16</t>
  </si>
  <si>
    <t>A21B50D17</t>
  </si>
  <si>
    <t>A21B50D18</t>
  </si>
  <si>
    <t>A21B50D19</t>
  </si>
  <si>
    <t>A21B50D01</t>
  </si>
  <si>
    <t>A21B50D02</t>
  </si>
  <si>
    <t>APP20B50D21</t>
  </si>
  <si>
    <t>A21B50D03</t>
  </si>
  <si>
    <t>A21B50D04</t>
  </si>
  <si>
    <t>A21B50D20</t>
  </si>
  <si>
    <t>APP20B050</t>
  </si>
  <si>
    <t>A21B50D06</t>
  </si>
  <si>
    <t>A21B50D07</t>
  </si>
  <si>
    <t>A21B50D08</t>
  </si>
  <si>
    <t>A21B50D09</t>
  </si>
  <si>
    <t>A21B50D10</t>
  </si>
  <si>
    <t>A21B50D11</t>
  </si>
  <si>
    <t>A21B50D12</t>
  </si>
  <si>
    <t>4B.252</t>
  </si>
  <si>
    <t>A21B51D13</t>
  </si>
  <si>
    <t>A21B51D14</t>
  </si>
  <si>
    <t>A21B51D15</t>
  </si>
  <si>
    <t>A21B51D16</t>
  </si>
  <si>
    <t>A21B51D17</t>
  </si>
  <si>
    <t>A21B51D18</t>
  </si>
  <si>
    <t>A21B51D19</t>
  </si>
  <si>
    <t>A21B51D01</t>
  </si>
  <si>
    <t>A21B51D02</t>
  </si>
  <si>
    <t>APP20B51D21</t>
  </si>
  <si>
    <t>A21B51D03</t>
  </si>
  <si>
    <t>A21B51D04</t>
  </si>
  <si>
    <t>A21B51D20</t>
  </si>
  <si>
    <t>A21B51D05</t>
  </si>
  <si>
    <t>A21B51D06</t>
  </si>
  <si>
    <t>A21B51D07</t>
  </si>
  <si>
    <t>A21B51D08</t>
  </si>
  <si>
    <t>A21B51D09</t>
  </si>
  <si>
    <t>A21B51D10</t>
  </si>
  <si>
    <t>A21B51D11</t>
  </si>
  <si>
    <t>A21B51D12</t>
  </si>
  <si>
    <t>4B.253</t>
  </si>
  <si>
    <t>A21B52D13</t>
  </si>
  <si>
    <t>A21B52D14</t>
  </si>
  <si>
    <t>A21B52D15</t>
  </si>
  <si>
    <t>A21B52D16</t>
  </si>
  <si>
    <t>A21B52D17</t>
  </si>
  <si>
    <t>A21B52D18</t>
  </si>
  <si>
    <t>A21B52D19</t>
  </si>
  <si>
    <t>A21B52D01</t>
  </si>
  <si>
    <t>A21B52D02</t>
  </si>
  <si>
    <t>APP20B52D21</t>
  </si>
  <si>
    <t>A21B52D03</t>
  </si>
  <si>
    <t>A21B52D04</t>
  </si>
  <si>
    <t>A21B52D20</t>
  </si>
  <si>
    <t>APP20B052</t>
  </si>
  <si>
    <t>A21B52D06</t>
  </si>
  <si>
    <t>A21B52D07</t>
  </si>
  <si>
    <t>A21B52D08</t>
  </si>
  <si>
    <t>A21B52D09</t>
  </si>
  <si>
    <t>A21B52D10</t>
  </si>
  <si>
    <t>A21B52D11</t>
  </si>
  <si>
    <t>A21B52D12</t>
  </si>
  <si>
    <t>4B.254</t>
  </si>
  <si>
    <t>A21B53D13</t>
  </si>
  <si>
    <t>A21B53D14</t>
  </si>
  <si>
    <t>A21B53D15</t>
  </si>
  <si>
    <t>A21B53D16</t>
  </si>
  <si>
    <t>A21B53D17</t>
  </si>
  <si>
    <t>A21B53D18</t>
  </si>
  <si>
    <t>A21B53D19</t>
  </si>
  <si>
    <t>A21B53D01</t>
  </si>
  <si>
    <t>A21B53D02</t>
  </si>
  <si>
    <t>APP20B53D21</t>
  </si>
  <si>
    <t>A21B53D03</t>
  </si>
  <si>
    <t>A21B53D04</t>
  </si>
  <si>
    <t>A21B53D20</t>
  </si>
  <si>
    <t>APP20B053</t>
  </si>
  <si>
    <t>A21B53D06</t>
  </si>
  <si>
    <t>A21B53D07</t>
  </si>
  <si>
    <t>A21B53D08</t>
  </si>
  <si>
    <t>A21B53D09</t>
  </si>
  <si>
    <t>A21B53D10</t>
  </si>
  <si>
    <t>A21B53D11</t>
  </si>
  <si>
    <t>A21B53D12</t>
  </si>
  <si>
    <t>4B.255</t>
  </si>
  <si>
    <t>A21B54D13</t>
  </si>
  <si>
    <t>A21B54D14</t>
  </si>
  <si>
    <t>A21B54D15</t>
  </si>
  <si>
    <t>A21B54D16</t>
  </si>
  <si>
    <t>A21B54D17</t>
  </si>
  <si>
    <t>A21B54D18</t>
  </si>
  <si>
    <t>A21B54D19</t>
  </si>
  <si>
    <t>A21B54D01</t>
  </si>
  <si>
    <t>A21B54D02</t>
  </si>
  <si>
    <t>APP20B54D21</t>
  </si>
  <si>
    <t>A21B54D03</t>
  </si>
  <si>
    <t>A21B54D04</t>
  </si>
  <si>
    <t>A21B54D20</t>
  </si>
  <si>
    <t>APP20B054</t>
  </si>
  <si>
    <t>A21B54D06</t>
  </si>
  <si>
    <t>A21B54D07</t>
  </si>
  <si>
    <t>A21B54D08</t>
  </si>
  <si>
    <t>A21B54D09</t>
  </si>
  <si>
    <t>A21B54D10</t>
  </si>
  <si>
    <t>A21B54D11</t>
  </si>
  <si>
    <t>A21B54D12</t>
  </si>
  <si>
    <t>4B.256</t>
  </si>
  <si>
    <t>A21B55D13</t>
  </si>
  <si>
    <t>A21B55D14</t>
  </si>
  <si>
    <t>A21B55D15</t>
  </si>
  <si>
    <t>A21B55D16</t>
  </si>
  <si>
    <t>A21B55D17</t>
  </si>
  <si>
    <t>A21B55D18</t>
  </si>
  <si>
    <t>A21B55D19</t>
  </si>
  <si>
    <t>A21B55D01</t>
  </si>
  <si>
    <t>A21B55D02</t>
  </si>
  <si>
    <t>APP20B55D21</t>
  </si>
  <si>
    <t>A21B55D03</t>
  </si>
  <si>
    <t>A21B55D04</t>
  </si>
  <si>
    <t>A21B55D20</t>
  </si>
  <si>
    <t>APP20B055</t>
  </si>
  <si>
    <t>A21B55D06</t>
  </si>
  <si>
    <t>A21B55D07</t>
  </si>
  <si>
    <t>A21B55D08</t>
  </si>
  <si>
    <t>A21B55D09</t>
  </si>
  <si>
    <t>A21B55D10</t>
  </si>
  <si>
    <t>A21B55D11</t>
  </si>
  <si>
    <t>A21B55D12</t>
  </si>
  <si>
    <t>4B.257</t>
  </si>
  <si>
    <t>A21B56D13</t>
  </si>
  <si>
    <t>A21B56D14</t>
  </si>
  <si>
    <t>A21B56D15</t>
  </si>
  <si>
    <t>A21B56D16</t>
  </si>
  <si>
    <t>A21B56D17</t>
  </si>
  <si>
    <t>A21B56D18</t>
  </si>
  <si>
    <t>A21B56D19</t>
  </si>
  <si>
    <t>A21B56D01</t>
  </si>
  <si>
    <t>A21B56D02</t>
  </si>
  <si>
    <t>APP20B56D21</t>
  </si>
  <si>
    <t>A21B56D03</t>
  </si>
  <si>
    <t>A21B56D04</t>
  </si>
  <si>
    <t>A21B56D20</t>
  </si>
  <si>
    <t>APP20B056</t>
  </si>
  <si>
    <t>A21B56D06</t>
  </si>
  <si>
    <t>A21B56D07</t>
  </si>
  <si>
    <t>A21B56D08</t>
  </si>
  <si>
    <t>A21B56D09</t>
  </si>
  <si>
    <t>A21B56D10</t>
  </si>
  <si>
    <t>A21B56D11</t>
  </si>
  <si>
    <t>A21B56D12</t>
  </si>
  <si>
    <t>4B.258</t>
  </si>
  <si>
    <t>A21B57D13</t>
  </si>
  <si>
    <t>A21B57D14</t>
  </si>
  <si>
    <t>A21B57D15</t>
  </si>
  <si>
    <t>A21B57D16</t>
  </si>
  <si>
    <t>A21B57D17</t>
  </si>
  <si>
    <t>A21B57D18</t>
  </si>
  <si>
    <t>A21B57D19</t>
  </si>
  <si>
    <t>A21B57D01</t>
  </si>
  <si>
    <t>A21B57D02</t>
  </si>
  <si>
    <t>APP20B57D21</t>
  </si>
  <si>
    <t>A21B57D03</t>
  </si>
  <si>
    <t>A21B57D04</t>
  </si>
  <si>
    <t>A21B57D20</t>
  </si>
  <si>
    <t>APP20B057</t>
  </si>
  <si>
    <t>A21B57D06</t>
  </si>
  <si>
    <t>A21B57D07</t>
  </si>
  <si>
    <t>A21B57D08</t>
  </si>
  <si>
    <t>A21B57D09</t>
  </si>
  <si>
    <t>A21B57D10</t>
  </si>
  <si>
    <t>A21B57D11</t>
  </si>
  <si>
    <t>A21B57D12</t>
  </si>
  <si>
    <t>4B.259</t>
  </si>
  <si>
    <t>A21B58D13</t>
  </si>
  <si>
    <t>A21B58D14</t>
  </si>
  <si>
    <t>A21B58D15</t>
  </si>
  <si>
    <t>A21B58D16</t>
  </si>
  <si>
    <t>A21B58D17</t>
  </si>
  <si>
    <t>A21B58D18</t>
  </si>
  <si>
    <t>A21B58D19</t>
  </si>
  <si>
    <t>A21B58D01</t>
  </si>
  <si>
    <t>A21B58D02</t>
  </si>
  <si>
    <t>APP20B58D21</t>
  </si>
  <si>
    <t>A21B58D03</t>
  </si>
  <si>
    <t>A21B58D04</t>
  </si>
  <si>
    <t>A21B58D20</t>
  </si>
  <si>
    <t>APP20B058</t>
  </si>
  <si>
    <t>A21B58D06</t>
  </si>
  <si>
    <t>A21B58D07</t>
  </si>
  <si>
    <t>A21B58D08</t>
  </si>
  <si>
    <t>A21B58D09</t>
  </si>
  <si>
    <t>A21B58D10</t>
  </si>
  <si>
    <t>A21B58D11</t>
  </si>
  <si>
    <t>A21B58D12</t>
  </si>
  <si>
    <t>4B.260</t>
  </si>
  <si>
    <t>A21B59D13</t>
  </si>
  <si>
    <t>A21B59D14</t>
  </si>
  <si>
    <t>A21B59D15</t>
  </si>
  <si>
    <t>A21B59D16</t>
  </si>
  <si>
    <t>A21B59D17</t>
  </si>
  <si>
    <t>A21B59D18</t>
  </si>
  <si>
    <t>A21B59D19</t>
  </si>
  <si>
    <t>A21B59D01</t>
  </si>
  <si>
    <t>A21B59D02</t>
  </si>
  <si>
    <t>APP20B59D21</t>
  </si>
  <si>
    <t>A21B59D03</t>
  </si>
  <si>
    <t>A21B59D04</t>
  </si>
  <si>
    <t>A21B59D20</t>
  </si>
  <si>
    <t>APP20B059</t>
  </si>
  <si>
    <t>A21B59D06</t>
  </si>
  <si>
    <t>A21B59D07</t>
  </si>
  <si>
    <t>A21B59D08</t>
  </si>
  <si>
    <t>A21B59D09</t>
  </si>
  <si>
    <t>A21B59D10</t>
  </si>
  <si>
    <t>A21B59D11</t>
  </si>
  <si>
    <t>A21B59D12</t>
  </si>
  <si>
    <t>4B.261</t>
  </si>
  <si>
    <t>A21B60D13</t>
  </si>
  <si>
    <t>A21B60D14</t>
  </si>
  <si>
    <t>A21B60D15</t>
  </si>
  <si>
    <t>A21B60D16</t>
  </si>
  <si>
    <t>A21B60D17</t>
  </si>
  <si>
    <t>A21B60D18</t>
  </si>
  <si>
    <t>A21B60D19</t>
  </si>
  <si>
    <t>A21B60D01</t>
  </si>
  <si>
    <t>A21B60D02</t>
  </si>
  <si>
    <t>APP20B60D21</t>
  </si>
  <si>
    <t>A21B60D03</t>
  </si>
  <si>
    <t>A21B60D04</t>
  </si>
  <si>
    <t>A21B60D20</t>
  </si>
  <si>
    <t>APP20B060</t>
  </si>
  <si>
    <t>A21B60D06</t>
  </si>
  <si>
    <t>A21B60D07</t>
  </si>
  <si>
    <t>A21B60D08</t>
  </si>
  <si>
    <t>A21B60D09</t>
  </si>
  <si>
    <t>A21B60D10</t>
  </si>
  <si>
    <t>A21B60D11</t>
  </si>
  <si>
    <t>A21B60D12</t>
  </si>
  <si>
    <t>4B.262</t>
  </si>
  <si>
    <t>A21B61D13</t>
  </si>
  <si>
    <t>A21B61D14</t>
  </si>
  <si>
    <t>A21B61D15</t>
  </si>
  <si>
    <t>A21B61D16</t>
  </si>
  <si>
    <t>A21B61D17</t>
  </si>
  <si>
    <t>A21B61D18</t>
  </si>
  <si>
    <t>A21B61D19</t>
  </si>
  <si>
    <t>A21B61D01</t>
  </si>
  <si>
    <t>A21B61D02</t>
  </si>
  <si>
    <t>APP20B61D21</t>
  </si>
  <si>
    <t>A21B61D03</t>
  </si>
  <si>
    <t>A21B61D04</t>
  </si>
  <si>
    <t>A21B61D20</t>
  </si>
  <si>
    <t>APP20B061</t>
  </si>
  <si>
    <t>A21B61D06</t>
  </si>
  <si>
    <t>A21B61D07</t>
  </si>
  <si>
    <t>A21B61D08</t>
  </si>
  <si>
    <t>A21B61D09</t>
  </si>
  <si>
    <t>A21B61D10</t>
  </si>
  <si>
    <t>A21B61D11</t>
  </si>
  <si>
    <t>A21B61D12</t>
  </si>
  <si>
    <t>4B.263</t>
  </si>
  <si>
    <t>A21B62D13</t>
  </si>
  <si>
    <t>A21B62D14</t>
  </si>
  <si>
    <t>A21B62D15</t>
  </si>
  <si>
    <t>A21B62D16</t>
  </si>
  <si>
    <t>A21B62D17</t>
  </si>
  <si>
    <t>A21B62D18</t>
  </si>
  <si>
    <t>A21B62D19</t>
  </si>
  <si>
    <t>A21B62D01</t>
  </si>
  <si>
    <t>A21B62D02</t>
  </si>
  <si>
    <t>APP20B62D21</t>
  </si>
  <si>
    <t>A21B62D03</t>
  </si>
  <si>
    <t>A21B62D04</t>
  </si>
  <si>
    <t>A21B62D20</t>
  </si>
  <si>
    <t>APP20B062</t>
  </si>
  <si>
    <t>A21B62D06</t>
  </si>
  <si>
    <t>A21B62D07</t>
  </si>
  <si>
    <t>A21B62D08</t>
  </si>
  <si>
    <t>A21B62D09</t>
  </si>
  <si>
    <t>A21B62D10</t>
  </si>
  <si>
    <t>A21B62D11</t>
  </si>
  <si>
    <t>A21B62D12</t>
  </si>
  <si>
    <t>4B.264</t>
  </si>
  <si>
    <t>A21B63D13</t>
  </si>
  <si>
    <t>A21B63D14</t>
  </si>
  <si>
    <t>A21B63D15</t>
  </si>
  <si>
    <t>A21B63D16</t>
  </si>
  <si>
    <t>A21B63D17</t>
  </si>
  <si>
    <t>A21B63D18</t>
  </si>
  <si>
    <t>A21B63D19</t>
  </si>
  <si>
    <t>A21B63D01</t>
  </si>
  <si>
    <t>A21B63D02</t>
  </si>
  <si>
    <t>APP20B63D21</t>
  </si>
  <si>
    <t>A21B63D03</t>
  </si>
  <si>
    <t>A21B63D04</t>
  </si>
  <si>
    <t>A21B63D20</t>
  </si>
  <si>
    <t>APP20B063</t>
  </si>
  <si>
    <t>A21B63D06</t>
  </si>
  <si>
    <t>A21B63D07</t>
  </si>
  <si>
    <t>A21B63D08</t>
  </si>
  <si>
    <t>A21B63D09</t>
  </si>
  <si>
    <t>A21B63D10</t>
  </si>
  <si>
    <t>A21B63D11</t>
  </si>
  <si>
    <t>A21B63D12</t>
  </si>
  <si>
    <t>4B.265</t>
  </si>
  <si>
    <t>A21B64D13</t>
  </si>
  <si>
    <t>A21B64D14</t>
  </si>
  <si>
    <t>A21B64D15</t>
  </si>
  <si>
    <t>A21B64D16</t>
  </si>
  <si>
    <t>A21B64D17</t>
  </si>
  <si>
    <t>A21B64D18</t>
  </si>
  <si>
    <t>A21B64D19</t>
  </si>
  <si>
    <t>A21B64D01</t>
  </si>
  <si>
    <t>A21B64D02</t>
  </si>
  <si>
    <t>APP20B64D21</t>
  </si>
  <si>
    <t>A21B64D03</t>
  </si>
  <si>
    <t>A21B64D04</t>
  </si>
  <si>
    <t>A21B64D20</t>
  </si>
  <si>
    <t>APP20B064</t>
  </si>
  <si>
    <t>A21B64D06</t>
  </si>
  <si>
    <t>A21B64D07</t>
  </si>
  <si>
    <t>A21B64D08</t>
  </si>
  <si>
    <t>A21B64D09</t>
  </si>
  <si>
    <t>A21B64D10</t>
  </si>
  <si>
    <t>A21B64D11</t>
  </si>
  <si>
    <t>A21B64D12</t>
  </si>
  <si>
    <t>4B.266</t>
  </si>
  <si>
    <t>A21B65D13</t>
  </si>
  <si>
    <t>A21B65D14</t>
  </si>
  <si>
    <t>A21B65D15</t>
  </si>
  <si>
    <t>A21B65D16</t>
  </si>
  <si>
    <t>A21B65D17</t>
  </si>
  <si>
    <t>A21B65D18</t>
  </si>
  <si>
    <t>A21B65D19</t>
  </si>
  <si>
    <t>A21B65D01</t>
  </si>
  <si>
    <t>A21B65D02</t>
  </si>
  <si>
    <t>APP20B65D21</t>
  </si>
  <si>
    <t>A21B65D03</t>
  </si>
  <si>
    <t>A21B65D04</t>
  </si>
  <si>
    <t>A21B65D20</t>
  </si>
  <si>
    <t>APP20B065</t>
  </si>
  <si>
    <t>A21B65D06</t>
  </si>
  <si>
    <t>A21B65D07</t>
  </si>
  <si>
    <t>A21B65D08</t>
  </si>
  <si>
    <t>A21B65D09</t>
  </si>
  <si>
    <t>A21B65D10</t>
  </si>
  <si>
    <t>A21B65D11</t>
  </si>
  <si>
    <t>A21B65D12</t>
  </si>
  <si>
    <t>4B.267</t>
  </si>
  <si>
    <t>A21B66D13</t>
  </si>
  <si>
    <t>A21B66D14</t>
  </si>
  <si>
    <t>A21B66D15</t>
  </si>
  <si>
    <t>A21B66D16</t>
  </si>
  <si>
    <t>A21B66D17</t>
  </si>
  <si>
    <t>A21B66D18</t>
  </si>
  <si>
    <t>A21B66D19</t>
  </si>
  <si>
    <t>A21B66D01</t>
  </si>
  <si>
    <t>A21B66D02</t>
  </si>
  <si>
    <t>APP20B66D21</t>
  </si>
  <si>
    <t>A21B66D03</t>
  </si>
  <si>
    <t>A21B66D04</t>
  </si>
  <si>
    <t>A21B66D20</t>
  </si>
  <si>
    <t>APP20B066</t>
  </si>
  <si>
    <t>A21B66D06</t>
  </si>
  <si>
    <t>A21B66D07</t>
  </si>
  <si>
    <t>A21B66D08</t>
  </si>
  <si>
    <t>A21B66D09</t>
  </si>
  <si>
    <t>A21B66D10</t>
  </si>
  <si>
    <t>A21B66D11</t>
  </si>
  <si>
    <t>A21B66D12</t>
  </si>
  <si>
    <t>4B.268</t>
  </si>
  <si>
    <t>A21B67D13</t>
  </si>
  <si>
    <t>A21B67D14</t>
  </si>
  <si>
    <t>A21B67D15</t>
  </si>
  <si>
    <t>A21B67D16</t>
  </si>
  <si>
    <t>A21B67D17</t>
  </si>
  <si>
    <t>A21B67D18</t>
  </si>
  <si>
    <t>A21B67D19</t>
  </si>
  <si>
    <t>A21B67D01</t>
  </si>
  <si>
    <t>A21B67D02</t>
  </si>
  <si>
    <t>APP20B67D21</t>
  </si>
  <si>
    <t>A21B67D03</t>
  </si>
  <si>
    <t>A21B67D04</t>
  </si>
  <si>
    <t>A21B67D20</t>
  </si>
  <si>
    <t>APP20B067</t>
  </si>
  <si>
    <t>A21B67D06</t>
  </si>
  <si>
    <t>A21B67D07</t>
  </si>
  <si>
    <t>A21B67D08</t>
  </si>
  <si>
    <t>A21B67D09</t>
  </si>
  <si>
    <t>A21B67D10</t>
  </si>
  <si>
    <t>A21B67D11</t>
  </si>
  <si>
    <t>A21B67D12</t>
  </si>
  <si>
    <t>4B.269</t>
  </si>
  <si>
    <t>A21B68D13</t>
  </si>
  <si>
    <t>A21B68D14</t>
  </si>
  <si>
    <t>A21B68D15</t>
  </si>
  <si>
    <t>A21B68D16</t>
  </si>
  <si>
    <t>A21B68D17</t>
  </si>
  <si>
    <t>A21B68D18</t>
  </si>
  <si>
    <t>A21B68D19</t>
  </si>
  <si>
    <t>A21B68D01</t>
  </si>
  <si>
    <t>A21B68D02</t>
  </si>
  <si>
    <t>APP20B68D21</t>
  </si>
  <si>
    <t>A21B68D03</t>
  </si>
  <si>
    <t>A21B68D04</t>
  </si>
  <si>
    <t>A21B68D20</t>
  </si>
  <si>
    <t>APP20B068</t>
  </si>
  <si>
    <t>A21B68D06</t>
  </si>
  <si>
    <t>A21B68D07</t>
  </si>
  <si>
    <t>A21B68D08</t>
  </si>
  <si>
    <t>A21B68D09</t>
  </si>
  <si>
    <t>A21B68D10</t>
  </si>
  <si>
    <t>A21B68D11</t>
  </si>
  <si>
    <t>A21B68D12</t>
  </si>
  <si>
    <t>4B.270</t>
  </si>
  <si>
    <t>A21B69D13</t>
  </si>
  <si>
    <t>A21B69D14</t>
  </si>
  <si>
    <t>A21B69D15</t>
  </si>
  <si>
    <t>A21B69D16</t>
  </si>
  <si>
    <t>A21B69D17</t>
  </si>
  <si>
    <t>A21B69D18</t>
  </si>
  <si>
    <t>A21B69D19</t>
  </si>
  <si>
    <t>A21B69D01</t>
  </si>
  <si>
    <t>A21B69D02</t>
  </si>
  <si>
    <t>APP20B69D21</t>
  </si>
  <si>
    <t>A21B69D03</t>
  </si>
  <si>
    <t>A21B69D04</t>
  </si>
  <si>
    <t>A21B69D20</t>
  </si>
  <si>
    <t>APP20B069</t>
  </si>
  <si>
    <t>A21B69D06</t>
  </si>
  <si>
    <t>A21B69D07</t>
  </si>
  <si>
    <t>A21B69D08</t>
  </si>
  <si>
    <t>A21B69D09</t>
  </si>
  <si>
    <t>A21B69D10</t>
  </si>
  <si>
    <t>A21B69D11</t>
  </si>
  <si>
    <t>A21B69D12</t>
  </si>
  <si>
    <t>4B.271</t>
  </si>
  <si>
    <t>A21B70D13</t>
  </si>
  <si>
    <t>A21B70D14</t>
  </si>
  <si>
    <t>A21B70D15</t>
  </si>
  <si>
    <t>A21B70D16</t>
  </si>
  <si>
    <t>A21B70D17</t>
  </si>
  <si>
    <t>A21B70D18</t>
  </si>
  <si>
    <t>A21B70D19</t>
  </si>
  <si>
    <t>A21B70D01</t>
  </si>
  <si>
    <t>A21B70D02</t>
  </si>
  <si>
    <t>APP20B70D21</t>
  </si>
  <si>
    <t>A21B70D03</t>
  </si>
  <si>
    <t>A21B70D04</t>
  </si>
  <si>
    <t>A21B70D20</t>
  </si>
  <si>
    <t>APP20B070</t>
  </si>
  <si>
    <t>A21B70D06</t>
  </si>
  <si>
    <t>A21B70D07</t>
  </si>
  <si>
    <t>A21B70D08</t>
  </si>
  <si>
    <t>A21B70D09</t>
  </si>
  <si>
    <t>A21B70D10</t>
  </si>
  <si>
    <t>A21B70D11</t>
  </si>
  <si>
    <t>A21B70D12</t>
  </si>
  <si>
    <t>4B.272</t>
  </si>
  <si>
    <t>A21B71D13</t>
  </si>
  <si>
    <t>A21B71D14</t>
  </si>
  <si>
    <t>A21B71D15</t>
  </si>
  <si>
    <t>A21B71D16</t>
  </si>
  <si>
    <t>A21B71D17</t>
  </si>
  <si>
    <t>A21B71D18</t>
  </si>
  <si>
    <t>A21B71D19</t>
  </si>
  <si>
    <t>A21B71D01</t>
  </si>
  <si>
    <t>A21B71D02</t>
  </si>
  <si>
    <t>APP20B71D21</t>
  </si>
  <si>
    <t>A21B71D03</t>
  </si>
  <si>
    <t>A21B71D04</t>
  </si>
  <si>
    <t>A21B71D20</t>
  </si>
  <si>
    <t>APP20B071</t>
  </si>
  <si>
    <t>A21B71D06</t>
  </si>
  <si>
    <t>A21B71D07</t>
  </si>
  <si>
    <t>A21B71D08</t>
  </si>
  <si>
    <t>A21B71D09</t>
  </si>
  <si>
    <t>A21B71D10</t>
  </si>
  <si>
    <t>A21B71D11</t>
  </si>
  <si>
    <t>A21B71D12</t>
  </si>
  <si>
    <t>4B.273</t>
  </si>
  <si>
    <t>A21B72D13</t>
  </si>
  <si>
    <t>A21B72D14</t>
  </si>
  <si>
    <t>A21B72D15</t>
  </si>
  <si>
    <t>A21B72D16</t>
  </si>
  <si>
    <t>A21B72D17</t>
  </si>
  <si>
    <t>A21B72D18</t>
  </si>
  <si>
    <t>A21B72D19</t>
  </si>
  <si>
    <t>A21B72D01</t>
  </si>
  <si>
    <t>A21B72D02</t>
  </si>
  <si>
    <t>APP20B72D21</t>
  </si>
  <si>
    <t>A21B72D03</t>
  </si>
  <si>
    <t>A21B72D04</t>
  </si>
  <si>
    <t>A21B72D20</t>
  </si>
  <si>
    <t>APP20B072</t>
  </si>
  <si>
    <t>A21B72D06</t>
  </si>
  <si>
    <t>A21B72D07</t>
  </si>
  <si>
    <t>A21B72D08</t>
  </si>
  <si>
    <t>A21B72D09</t>
  </si>
  <si>
    <t>A21B72D10</t>
  </si>
  <si>
    <t>A21B72D11</t>
  </si>
  <si>
    <t>A21B72D12</t>
  </si>
  <si>
    <t>4B.274</t>
  </si>
  <si>
    <t>A21B73D13</t>
  </si>
  <si>
    <t>A21B73D14</t>
  </si>
  <si>
    <t>A21B73D15</t>
  </si>
  <si>
    <t>A21B73D16</t>
  </si>
  <si>
    <t>A21B73D17</t>
  </si>
  <si>
    <t>A21B73D18</t>
  </si>
  <si>
    <t>A21B73D19</t>
  </si>
  <si>
    <t>A21B73D01</t>
  </si>
  <si>
    <t>A21B73D02</t>
  </si>
  <si>
    <t>APP20B73D21</t>
  </si>
  <si>
    <t>A21B73D03</t>
  </si>
  <si>
    <t>A21B73D04</t>
  </si>
  <si>
    <t>A21B73D20</t>
  </si>
  <si>
    <t>APP20B073</t>
  </si>
  <si>
    <t>A21B73D06</t>
  </si>
  <si>
    <t>A21B73D07</t>
  </si>
  <si>
    <t>A21B73D08</t>
  </si>
  <si>
    <t>A21B73D09</t>
  </si>
  <si>
    <t>A21B73D10</t>
  </si>
  <si>
    <t>A21B73D11</t>
  </si>
  <si>
    <t>A21B73D12</t>
  </si>
  <si>
    <t>4B.275</t>
  </si>
  <si>
    <t>A21B74D13</t>
  </si>
  <si>
    <t>A21B74D14</t>
  </si>
  <si>
    <t>A21B74D15</t>
  </si>
  <si>
    <t>A21B74D16</t>
  </si>
  <si>
    <t>A21B74D17</t>
  </si>
  <si>
    <t>A21B74D18</t>
  </si>
  <si>
    <t>A21B74D19</t>
  </si>
  <si>
    <t>A21B74D01</t>
  </si>
  <si>
    <t>A21B74D02</t>
  </si>
  <si>
    <t>APP20B74D21</t>
  </si>
  <si>
    <t>A21B74D03</t>
  </si>
  <si>
    <t>A21B74D04</t>
  </si>
  <si>
    <t>A21B74D20</t>
  </si>
  <si>
    <t>APP20B074</t>
  </si>
  <si>
    <t>A21B74D06</t>
  </si>
  <si>
    <t>A21B74D07</t>
  </si>
  <si>
    <t>A21B74D08</t>
  </si>
  <si>
    <t>A21B74D09</t>
  </si>
  <si>
    <t>A21B74D10</t>
  </si>
  <si>
    <t>A21B74D11</t>
  </si>
  <si>
    <t>A21B74D12</t>
  </si>
  <si>
    <t>4B.276</t>
  </si>
  <si>
    <t>A21B75D13</t>
  </si>
  <si>
    <t>A21B75D14</t>
  </si>
  <si>
    <t>A21B75D15</t>
  </si>
  <si>
    <t>A21B75D16</t>
  </si>
  <si>
    <t>A21B75D17</t>
  </si>
  <si>
    <t>A21B75D18</t>
  </si>
  <si>
    <t>A21B75D19</t>
  </si>
  <si>
    <t>A21B75D01</t>
  </si>
  <si>
    <t>A21B75D02</t>
  </si>
  <si>
    <t>APP20B75D21</t>
  </si>
  <si>
    <t>A21B75D03</t>
  </si>
  <si>
    <t>A21B75D04</t>
  </si>
  <si>
    <t>A21B75D20</t>
  </si>
  <si>
    <t>APP20B075</t>
  </si>
  <si>
    <t>A21B75D06</t>
  </si>
  <si>
    <t>A21B75D07</t>
  </si>
  <si>
    <t>A21B75D08</t>
  </si>
  <si>
    <t>A21B75D09</t>
  </si>
  <si>
    <t>A21B75D10</t>
  </si>
  <si>
    <t>A21B75D11</t>
  </si>
  <si>
    <t>A21B75D12</t>
  </si>
  <si>
    <t>4B.277</t>
  </si>
  <si>
    <t>A21B76D13</t>
  </si>
  <si>
    <t>A21B76D14</t>
  </si>
  <si>
    <t>A21B76D15</t>
  </si>
  <si>
    <t>A21B76D16</t>
  </si>
  <si>
    <t>A21B76D17</t>
  </si>
  <si>
    <t>A21B76D18</t>
  </si>
  <si>
    <t>A21B76D19</t>
  </si>
  <si>
    <t>A21B76D01</t>
  </si>
  <si>
    <t>A21B76D02</t>
  </si>
  <si>
    <t>APP20B76D21</t>
  </si>
  <si>
    <t>A21B76D03</t>
  </si>
  <si>
    <t>A21B76D04</t>
  </si>
  <si>
    <t>A21B76D20</t>
  </si>
  <si>
    <t>APP20B076</t>
  </si>
  <si>
    <t>A21B76D06</t>
  </si>
  <si>
    <t>A21B76D07</t>
  </si>
  <si>
    <t>A21B76D08</t>
  </si>
  <si>
    <t>A21B76D09</t>
  </si>
  <si>
    <t>A21B76D10</t>
  </si>
  <si>
    <t>A21B76D11</t>
  </si>
  <si>
    <t>A21B76D12</t>
  </si>
  <si>
    <t>4B.278</t>
  </si>
  <si>
    <t>A21B77D13</t>
  </si>
  <si>
    <t>A21B77D14</t>
  </si>
  <si>
    <t>A21B77D15</t>
  </si>
  <si>
    <t>A21B77D16</t>
  </si>
  <si>
    <t>A21B77D17</t>
  </si>
  <si>
    <t>A21B77D18</t>
  </si>
  <si>
    <t>A21B77D19</t>
  </si>
  <si>
    <t>A21B77D01</t>
  </si>
  <si>
    <t>A21B77D02</t>
  </si>
  <si>
    <t>APP20B77D21</t>
  </si>
  <si>
    <t>A21B77D03</t>
  </si>
  <si>
    <t>A21B77D04</t>
  </si>
  <si>
    <t>A21B77D20</t>
  </si>
  <si>
    <t>APP20B077</t>
  </si>
  <si>
    <t>A21B77D06</t>
  </si>
  <si>
    <t>A21B77D07</t>
  </si>
  <si>
    <t>A21B77D08</t>
  </si>
  <si>
    <t>A21B77D09</t>
  </si>
  <si>
    <t>A21B77D10</t>
  </si>
  <si>
    <t>A21B77D11</t>
  </si>
  <si>
    <t>A21B77D12</t>
  </si>
  <si>
    <t>4B.279</t>
  </si>
  <si>
    <t>A21B78D13</t>
  </si>
  <si>
    <t>A21B78D14</t>
  </si>
  <si>
    <t>A21B78D15</t>
  </si>
  <si>
    <t>A21B78D16</t>
  </si>
  <si>
    <t>A21B78D17</t>
  </si>
  <si>
    <t>A21B78D18</t>
  </si>
  <si>
    <t>A21B78D19</t>
  </si>
  <si>
    <t>A21B78D01</t>
  </si>
  <si>
    <t>A21B78D02</t>
  </si>
  <si>
    <t>APP20B78D21</t>
  </si>
  <si>
    <t>A21B78D03</t>
  </si>
  <si>
    <t>A21B78D04</t>
  </si>
  <si>
    <t>A21B78D20</t>
  </si>
  <si>
    <t>APP20B078</t>
  </si>
  <si>
    <t>A21B78D06</t>
  </si>
  <si>
    <t>A21B78D07</t>
  </si>
  <si>
    <t>A21B78D08</t>
  </si>
  <si>
    <t>A21B78D09</t>
  </si>
  <si>
    <t>A21B78D10</t>
  </si>
  <si>
    <t>A21B78D11</t>
  </si>
  <si>
    <t>A21B78D12</t>
  </si>
  <si>
    <t>4B.280</t>
  </si>
  <si>
    <t>A21B79D13</t>
  </si>
  <si>
    <t>A21B79D14</t>
  </si>
  <si>
    <t>A21B79D15</t>
  </si>
  <si>
    <t>A21B79D16</t>
  </si>
  <si>
    <t>A21B79D17</t>
  </si>
  <si>
    <t>A21B79D18</t>
  </si>
  <si>
    <t>A21B79D19</t>
  </si>
  <si>
    <t>A21B79D01</t>
  </si>
  <si>
    <t>A21B79D02</t>
  </si>
  <si>
    <t>APP20B79D21</t>
  </si>
  <si>
    <t>A21B79D03</t>
  </si>
  <si>
    <t>A21B79D04</t>
  </si>
  <si>
    <t>A21B79D20</t>
  </si>
  <si>
    <t>APP20B079</t>
  </si>
  <si>
    <t>A21B79D06</t>
  </si>
  <si>
    <t>A21B79D07</t>
  </si>
  <si>
    <t>A21B79D08</t>
  </si>
  <si>
    <t>A21B79D09</t>
  </si>
  <si>
    <t>A21B79D10</t>
  </si>
  <si>
    <t>A21B79D11</t>
  </si>
  <si>
    <t>A21B79D12</t>
  </si>
  <si>
    <t>4B.281</t>
  </si>
  <si>
    <t>A21B80D13</t>
  </si>
  <si>
    <t>A21B80D14</t>
  </si>
  <si>
    <t>A21B80D15</t>
  </si>
  <si>
    <t>A21B80D16</t>
  </si>
  <si>
    <t>A21B80D17</t>
  </si>
  <si>
    <t>A21B80D18</t>
  </si>
  <si>
    <t>A21B80D19</t>
  </si>
  <si>
    <t>A21B80D01</t>
  </si>
  <si>
    <t>A21B80D02</t>
  </si>
  <si>
    <t>APP20B80D21</t>
  </si>
  <si>
    <t>A21B80D03</t>
  </si>
  <si>
    <t>A21B80D04</t>
  </si>
  <si>
    <t>A21B80D20</t>
  </si>
  <si>
    <t>APP20B080</t>
  </si>
  <si>
    <t>A21B80D06</t>
  </si>
  <si>
    <t>A21B80D07</t>
  </si>
  <si>
    <t>A21B80D08</t>
  </si>
  <si>
    <t>A21B80D09</t>
  </si>
  <si>
    <t>A21B80D10</t>
  </si>
  <si>
    <t>A21B80D11</t>
  </si>
  <si>
    <t>A21B80D12</t>
  </si>
  <si>
    <t>4B.282</t>
  </si>
  <si>
    <t>A21B81D13</t>
  </si>
  <si>
    <t>A21B81D14</t>
  </si>
  <si>
    <t>A21B81D15</t>
  </si>
  <si>
    <t>A21B81D16</t>
  </si>
  <si>
    <t>A21B81D17</t>
  </si>
  <si>
    <t>A21B81D18</t>
  </si>
  <si>
    <t>A21B81D19</t>
  </si>
  <si>
    <t>A21B81D01</t>
  </si>
  <si>
    <t>A21B81D02</t>
  </si>
  <si>
    <t>APP20B81D21</t>
  </si>
  <si>
    <t>A21B81D03</t>
  </si>
  <si>
    <t>A21B81D04</t>
  </si>
  <si>
    <t>A21B81D20</t>
  </si>
  <si>
    <t>APP20B081</t>
  </si>
  <si>
    <t>A21B81D06</t>
  </si>
  <si>
    <t>A21B81D07</t>
  </si>
  <si>
    <t>A21B81D08</t>
  </si>
  <si>
    <t>A21B81D09</t>
  </si>
  <si>
    <t>A21B81D10</t>
  </si>
  <si>
    <t>A21B81D11</t>
  </si>
  <si>
    <t>A21B81D12</t>
  </si>
  <si>
    <t>4B.283</t>
  </si>
  <si>
    <t>A21B82D13</t>
  </si>
  <si>
    <t>A21B82D14</t>
  </si>
  <si>
    <t>A21B82D15</t>
  </si>
  <si>
    <t>A21B82D16</t>
  </si>
  <si>
    <t>A21B82D17</t>
  </si>
  <si>
    <t>A21B82D18</t>
  </si>
  <si>
    <t>A21B82D19</t>
  </si>
  <si>
    <t>A21B82D01</t>
  </si>
  <si>
    <t>A21B82D02</t>
  </si>
  <si>
    <t>APP20B82D21</t>
  </si>
  <si>
    <t>A21B82D03</t>
  </si>
  <si>
    <t>A21B82D04</t>
  </si>
  <si>
    <t>A21B82D20</t>
  </si>
  <si>
    <t>APP20B082</t>
  </si>
  <si>
    <t>A21B82D06</t>
  </si>
  <si>
    <t>A21B82D07</t>
  </si>
  <si>
    <t>A21B82D08</t>
  </si>
  <si>
    <t>A21B82D09</t>
  </si>
  <si>
    <t>A21B82D10</t>
  </si>
  <si>
    <t>A21B82D11</t>
  </si>
  <si>
    <t>A21B82D12</t>
  </si>
  <si>
    <t>4B.284</t>
  </si>
  <si>
    <t>A21B83D13</t>
  </si>
  <si>
    <t>A21B83D14</t>
  </si>
  <si>
    <t>A21B83D15</t>
  </si>
  <si>
    <t>A21B83D16</t>
  </si>
  <si>
    <t>A21B83D17</t>
  </si>
  <si>
    <t>A21B83D18</t>
  </si>
  <si>
    <t>A21B83D19</t>
  </si>
  <si>
    <t>A21B83D01</t>
  </si>
  <si>
    <t>A21B83D02</t>
  </si>
  <si>
    <t>APP20B83D21</t>
  </si>
  <si>
    <t>A21B83D03</t>
  </si>
  <si>
    <t>A21B83D04</t>
  </si>
  <si>
    <t>A21B83D20</t>
  </si>
  <si>
    <t>APP20B083</t>
  </si>
  <si>
    <t>A21B83D06</t>
  </si>
  <si>
    <t>A21B83D07</t>
  </si>
  <si>
    <t>A21B83D08</t>
  </si>
  <si>
    <t>A21B83D09</t>
  </si>
  <si>
    <t>A21B83D10</t>
  </si>
  <si>
    <t>A21B83D11</t>
  </si>
  <si>
    <t>A21B83D12</t>
  </si>
  <si>
    <t>4B.285</t>
  </si>
  <si>
    <t>A21B84D13</t>
  </si>
  <si>
    <t>A21B84D14</t>
  </si>
  <si>
    <t>A21B84D15</t>
  </si>
  <si>
    <t>A21B84D16</t>
  </si>
  <si>
    <t>A21B84D17</t>
  </si>
  <si>
    <t>A21B84D18</t>
  </si>
  <si>
    <t>A21B84D19</t>
  </si>
  <si>
    <t>A21B84D01</t>
  </si>
  <si>
    <t>A21B84D02</t>
  </si>
  <si>
    <t>APP20B84D21</t>
  </si>
  <si>
    <t>A21B84D03</t>
  </si>
  <si>
    <t>A21B84D04</t>
  </si>
  <si>
    <t>A21B84D20</t>
  </si>
  <si>
    <t>APP20B084</t>
  </si>
  <si>
    <t>A21B84D06</t>
  </si>
  <si>
    <t>A21B84D07</t>
  </si>
  <si>
    <t>A21B84D08</t>
  </si>
  <si>
    <t>A21B84D09</t>
  </si>
  <si>
    <t>A21B84D10</t>
  </si>
  <si>
    <t>A21B84D11</t>
  </si>
  <si>
    <t>A21B84D12</t>
  </si>
  <si>
    <t xml:space="preserve">Totals for floating rate instruments </t>
  </si>
  <si>
    <t>4B.402</t>
  </si>
  <si>
    <t>A21B0002</t>
  </si>
  <si>
    <t>APP20B0021</t>
  </si>
  <si>
    <t>A21B0003</t>
  </si>
  <si>
    <t>A21B0008</t>
  </si>
  <si>
    <t>A21B0009</t>
  </si>
  <si>
    <t>A21B0010</t>
  </si>
  <si>
    <t>A21B0011</t>
  </si>
  <si>
    <t>A21B0012</t>
  </si>
  <si>
    <t>RPI linked instruments</t>
  </si>
  <si>
    <t>C</t>
  </si>
  <si>
    <t>4B.403</t>
  </si>
  <si>
    <t>A21C01D13</t>
  </si>
  <si>
    <t>A21C01D14</t>
  </si>
  <si>
    <t>A21C01D15</t>
  </si>
  <si>
    <t>A21C01D16</t>
  </si>
  <si>
    <t>A21C01D17</t>
  </si>
  <si>
    <t>A21C01D18</t>
  </si>
  <si>
    <t>A21C01D19</t>
  </si>
  <si>
    <t>A21C01D01</t>
  </si>
  <si>
    <t>A21C01D02</t>
  </si>
  <si>
    <t>APP20C01D21</t>
  </si>
  <si>
    <t>A21C01D03</t>
  </si>
  <si>
    <t>A21C01D04</t>
  </si>
  <si>
    <t>A21C01D07</t>
  </si>
  <si>
    <t>A21C01D08</t>
  </si>
  <si>
    <t>A21C01D09</t>
  </si>
  <si>
    <t>A21C01D10</t>
  </si>
  <si>
    <t>A21C01D11</t>
  </si>
  <si>
    <t>A21C01D12</t>
  </si>
  <si>
    <t>4B.404</t>
  </si>
  <si>
    <t>A21C02D13</t>
  </si>
  <si>
    <t>A21C02D14</t>
  </si>
  <si>
    <t>A21C02D15</t>
  </si>
  <si>
    <t>A21C02D16</t>
  </si>
  <si>
    <t>A21C02D17</t>
  </si>
  <si>
    <t>A21C02D18</t>
  </si>
  <si>
    <t>A21C02D19</t>
  </si>
  <si>
    <t>A21C02D01</t>
  </si>
  <si>
    <t>A21C02D02</t>
  </si>
  <si>
    <t>APP20C02D21</t>
  </si>
  <si>
    <t>A21C02D03</t>
  </si>
  <si>
    <t>A21C02D04</t>
  </si>
  <si>
    <t>A21C02D07</t>
  </si>
  <si>
    <t>A21C02D08</t>
  </si>
  <si>
    <t>A21C02D09</t>
  </si>
  <si>
    <t>A21C02D10</t>
  </si>
  <si>
    <t>A21C02D11</t>
  </si>
  <si>
    <t>A21C02D12</t>
  </si>
  <si>
    <t>4B.405</t>
  </si>
  <si>
    <t>A21C03D13</t>
  </si>
  <si>
    <t>A21C03D14</t>
  </si>
  <si>
    <t>A21C03D15</t>
  </si>
  <si>
    <t>A21C03D16</t>
  </si>
  <si>
    <t>A21C03D17</t>
  </si>
  <si>
    <t>A21C03D18</t>
  </si>
  <si>
    <t>A21C03D19</t>
  </si>
  <si>
    <t>A21C03D01</t>
  </si>
  <si>
    <t>A21C03D02</t>
  </si>
  <si>
    <t>APP20C03D21</t>
  </si>
  <si>
    <t>A21C03D03</t>
  </si>
  <si>
    <t>A21C03D04</t>
  </si>
  <si>
    <t>A21C03D07</t>
  </si>
  <si>
    <t>A21C03D08</t>
  </si>
  <si>
    <t>A21C03D09</t>
  </si>
  <si>
    <t>A21C03D10</t>
  </si>
  <si>
    <t>A21C03D11</t>
  </si>
  <si>
    <t>A21C03D12</t>
  </si>
  <si>
    <t>4B.406</t>
  </si>
  <si>
    <t>A21C04D13</t>
  </si>
  <si>
    <t>A21C04D14</t>
  </si>
  <si>
    <t>A21C04D15</t>
  </si>
  <si>
    <t>A21C04D16</t>
  </si>
  <si>
    <t>A21C04D17</t>
  </si>
  <si>
    <t>A21C04D18</t>
  </si>
  <si>
    <t>A21C04D19</t>
  </si>
  <si>
    <t>A21C04D01</t>
  </si>
  <si>
    <t>A21C04D02</t>
  </si>
  <si>
    <t>APP20C04D21</t>
  </si>
  <si>
    <t>A21C04D03</t>
  </si>
  <si>
    <t>A21C04D04</t>
  </si>
  <si>
    <t>A21C04D07</t>
  </si>
  <si>
    <t>A21C04D08</t>
  </si>
  <si>
    <t>A21C04D09</t>
  </si>
  <si>
    <t>A21C04D10</t>
  </si>
  <si>
    <t>A21C04D11</t>
  </si>
  <si>
    <t>A21C04D12</t>
  </si>
  <si>
    <t>4B.407</t>
  </si>
  <si>
    <t>A21C05D13</t>
  </si>
  <si>
    <t>A21C05D14</t>
  </si>
  <si>
    <t>A21C05D15</t>
  </si>
  <si>
    <t>A21C05D16</t>
  </si>
  <si>
    <t>A21C05D17</t>
  </si>
  <si>
    <t>A21C05D18</t>
  </si>
  <si>
    <t>A21C05D19</t>
  </si>
  <si>
    <t>A21C05D01</t>
  </si>
  <si>
    <t>A21C05D02</t>
  </si>
  <si>
    <t>APP20C05D21</t>
  </si>
  <si>
    <t>A21C05D03</t>
  </si>
  <si>
    <t>A21C05D04</t>
  </si>
  <si>
    <t>A21C05D07</t>
  </si>
  <si>
    <t>A21C05D08</t>
  </si>
  <si>
    <t>A21C05D09</t>
  </si>
  <si>
    <t>A21C05D10</t>
  </si>
  <si>
    <t>A21C05D11</t>
  </si>
  <si>
    <t>A21C05D12</t>
  </si>
  <si>
    <t>4B.408</t>
  </si>
  <si>
    <t>A21C06D13</t>
  </si>
  <si>
    <t>A21C06D14</t>
  </si>
  <si>
    <t>A21C06D15</t>
  </si>
  <si>
    <t>A21C06D16</t>
  </si>
  <si>
    <t>A21C06D17</t>
  </si>
  <si>
    <t>A21C06D18</t>
  </si>
  <si>
    <t>A21C06D19</t>
  </si>
  <si>
    <t>A21C06D01</t>
  </si>
  <si>
    <t>A21C06D02</t>
  </si>
  <si>
    <t>APP20C06D21</t>
  </si>
  <si>
    <t>A21C06D03</t>
  </si>
  <si>
    <t>A21C06D04</t>
  </si>
  <si>
    <t>A21C06D07</t>
  </si>
  <si>
    <t>A21C06D08</t>
  </si>
  <si>
    <t>A21C06D09</t>
  </si>
  <si>
    <t>A21C06D10</t>
  </si>
  <si>
    <t>A21C06D11</t>
  </si>
  <si>
    <t>A21C06D12</t>
  </si>
  <si>
    <t>4B.409</t>
  </si>
  <si>
    <t>A21C07D13</t>
  </si>
  <si>
    <t>A21C07D14</t>
  </si>
  <si>
    <t>A21C07D15</t>
  </si>
  <si>
    <t>A21C07D16</t>
  </si>
  <si>
    <t>A21C07D17</t>
  </si>
  <si>
    <t>A21C07D18</t>
  </si>
  <si>
    <t>A21C07D19</t>
  </si>
  <si>
    <t>A21C07D01</t>
  </si>
  <si>
    <t>A21C07D02</t>
  </si>
  <si>
    <t>APP20C07D21</t>
  </si>
  <si>
    <t>A21C07D03</t>
  </si>
  <si>
    <t>A21C07D04</t>
  </si>
  <si>
    <t>A21C07D07</t>
  </si>
  <si>
    <t>A21C07D08</t>
  </si>
  <si>
    <t>A21C07D09</t>
  </si>
  <si>
    <t>A21C07D10</t>
  </si>
  <si>
    <t>A21C07D11</t>
  </si>
  <si>
    <t>A21C07D12</t>
  </si>
  <si>
    <t>4B.410</t>
  </si>
  <si>
    <t>A21C08D13</t>
  </si>
  <si>
    <t>A21C08D14</t>
  </si>
  <si>
    <t>A21C08D15</t>
  </si>
  <si>
    <t>A21C08D16</t>
  </si>
  <si>
    <t>A21C08D17</t>
  </si>
  <si>
    <t>A21C08D18</t>
  </si>
  <si>
    <t>A21C08D19</t>
  </si>
  <si>
    <t>A21C08D01</t>
  </si>
  <si>
    <t>A21C08D02</t>
  </si>
  <si>
    <t>APP20C08D21</t>
  </si>
  <si>
    <t>A21C08D03</t>
  </si>
  <si>
    <t>A21C08D04</t>
  </si>
  <si>
    <t>A21C08D07</t>
  </si>
  <si>
    <t>A21C08D08</t>
  </si>
  <si>
    <t>A21C08D09</t>
  </si>
  <si>
    <t>A21C08D10</t>
  </si>
  <si>
    <t>A21C08D11</t>
  </si>
  <si>
    <t>A21C08D12</t>
  </si>
  <si>
    <t>4B.411</t>
  </si>
  <si>
    <t>A21C09D13</t>
  </si>
  <si>
    <t>A21C09D14</t>
  </si>
  <si>
    <t>A21C09D15</t>
  </si>
  <si>
    <t>A21C09D16</t>
  </si>
  <si>
    <t>A21C09D17</t>
  </si>
  <si>
    <t>A21C09D18</t>
  </si>
  <si>
    <t>A21C09D19</t>
  </si>
  <si>
    <t>A21C09D01</t>
  </si>
  <si>
    <t>A21C09D02</t>
  </si>
  <si>
    <t>APP20C09D21</t>
  </si>
  <si>
    <t>A21C09D03</t>
  </si>
  <si>
    <t>A21C09D04</t>
  </si>
  <si>
    <t>A21C09D07</t>
  </si>
  <si>
    <t>A21C09D08</t>
  </si>
  <si>
    <t>A21C09D09</t>
  </si>
  <si>
    <t>A21C09D10</t>
  </si>
  <si>
    <t>A21C09D11</t>
  </si>
  <si>
    <t>A21C09D12</t>
  </si>
  <si>
    <t>4B.412</t>
  </si>
  <si>
    <t>A21C10D13</t>
  </si>
  <si>
    <t>A21C10D14</t>
  </si>
  <si>
    <t>A21C10D15</t>
  </si>
  <si>
    <t>A21C10D16</t>
  </si>
  <si>
    <t>A21C10D17</t>
  </si>
  <si>
    <t>A21C10D18</t>
  </si>
  <si>
    <t>A21C10D19</t>
  </si>
  <si>
    <t>A21C10D01</t>
  </si>
  <si>
    <t>A21C10D02</t>
  </si>
  <si>
    <t>APP20C10D21</t>
  </si>
  <si>
    <t>A21C10D03</t>
  </si>
  <si>
    <t>A21C10D04</t>
  </si>
  <si>
    <t>A21C10D07</t>
  </si>
  <si>
    <t>A21C10D08</t>
  </si>
  <si>
    <t>A21C10D09</t>
  </si>
  <si>
    <t>A21C10D10</t>
  </si>
  <si>
    <t>A21C10D11</t>
  </si>
  <si>
    <t>A21C10D12</t>
  </si>
  <si>
    <t>4B.413</t>
  </si>
  <si>
    <t>A21C11D13</t>
  </si>
  <si>
    <t>A21C11D14</t>
  </si>
  <si>
    <t>A21C11D15</t>
  </si>
  <si>
    <t>A21C11D16</t>
  </si>
  <si>
    <t>A21C11D17</t>
  </si>
  <si>
    <t>A21C11D18</t>
  </si>
  <si>
    <t>A21C11D19</t>
  </si>
  <si>
    <t>A21C11D01</t>
  </si>
  <si>
    <t>A21C11D02</t>
  </si>
  <si>
    <t>APP20C11D21</t>
  </si>
  <si>
    <t>A21C11D03</t>
  </si>
  <si>
    <t>A21C11D04</t>
  </si>
  <si>
    <t>A21C11D07</t>
  </si>
  <si>
    <t>A21C11D08</t>
  </si>
  <si>
    <t>A21C11D09</t>
  </si>
  <si>
    <t>A21C11D10</t>
  </si>
  <si>
    <t>A21C11D11</t>
  </si>
  <si>
    <t>A21C11D12</t>
  </si>
  <si>
    <t>4B.414</t>
  </si>
  <si>
    <t>A21C12D13</t>
  </si>
  <si>
    <t>A21C12D14</t>
  </si>
  <si>
    <t>A21C12D15</t>
  </si>
  <si>
    <t>A21C12D16</t>
  </si>
  <si>
    <t>A21C12D17</t>
  </si>
  <si>
    <t>A21C12D18</t>
  </si>
  <si>
    <t>A21C12D19</t>
  </si>
  <si>
    <t>A21C12D01</t>
  </si>
  <si>
    <t>A21C12D02</t>
  </si>
  <si>
    <t>APP20C12D21</t>
  </si>
  <si>
    <t>A21C12D03</t>
  </si>
  <si>
    <t>A21C12D04</t>
  </si>
  <si>
    <t>A21C12D07</t>
  </si>
  <si>
    <t>A21C12D08</t>
  </si>
  <si>
    <t>A21C12D09</t>
  </si>
  <si>
    <t>A21C12D10</t>
  </si>
  <si>
    <t>A21C12D11</t>
  </si>
  <si>
    <t>A21C12D12</t>
  </si>
  <si>
    <t>4B.415</t>
  </si>
  <si>
    <t>A21C13D13</t>
  </si>
  <si>
    <t>A21C13D14</t>
  </si>
  <si>
    <t>A21C13D15</t>
  </si>
  <si>
    <t>A21C13D16</t>
  </si>
  <si>
    <t>A21C13D17</t>
  </si>
  <si>
    <t>A21C13D18</t>
  </si>
  <si>
    <t>A21C13D19</t>
  </si>
  <si>
    <t>A21C13D01</t>
  </si>
  <si>
    <t>A21C13D02</t>
  </si>
  <si>
    <t>APP20C13D21</t>
  </si>
  <si>
    <t>A21C13D03</t>
  </si>
  <si>
    <t>A21C13D04</t>
  </si>
  <si>
    <t>A21C13D07</t>
  </si>
  <si>
    <t>A21C13D08</t>
  </si>
  <si>
    <t>A21C13D09</t>
  </si>
  <si>
    <t>A21C13D10</t>
  </si>
  <si>
    <t>A21C13D11</t>
  </si>
  <si>
    <t>A21C13D12</t>
  </si>
  <si>
    <t>4B.416</t>
  </si>
  <si>
    <t>A21C14D13</t>
  </si>
  <si>
    <t>A21C14D14</t>
  </si>
  <si>
    <t>A21C14D15</t>
  </si>
  <si>
    <t>A21C14D16</t>
  </si>
  <si>
    <t>A21C14D17</t>
  </si>
  <si>
    <t>A21C14D18</t>
  </si>
  <si>
    <t>A21C14D19</t>
  </si>
  <si>
    <t>A21C14D01</t>
  </si>
  <si>
    <t>A21C14D02</t>
  </si>
  <si>
    <t>APP20C14D21</t>
  </si>
  <si>
    <t>A21C14D03</t>
  </si>
  <si>
    <t>A21C14D04</t>
  </si>
  <si>
    <t>A21C14D07</t>
  </si>
  <si>
    <t>A21C14D08</t>
  </si>
  <si>
    <t>A21C14D09</t>
  </si>
  <si>
    <t>A21C14D10</t>
  </si>
  <si>
    <t>A21C14D11</t>
  </si>
  <si>
    <t>A21C14D12</t>
  </si>
  <si>
    <t>4B.417</t>
  </si>
  <si>
    <t>A21C15D13</t>
  </si>
  <si>
    <t>A21C15D14</t>
  </si>
  <si>
    <t>A21C15D15</t>
  </si>
  <si>
    <t>A21C15D16</t>
  </si>
  <si>
    <t>A21C15D17</t>
  </si>
  <si>
    <t>A21C15D18</t>
  </si>
  <si>
    <t>A21C15D19</t>
  </si>
  <si>
    <t>A21C15D01</t>
  </si>
  <si>
    <t>A21C15D02</t>
  </si>
  <si>
    <t>APP20C15D21</t>
  </si>
  <si>
    <t>A21C15D03</t>
  </si>
  <si>
    <t>A21C15D04</t>
  </si>
  <si>
    <t>A21C15D07</t>
  </si>
  <si>
    <t>A21C15D08</t>
  </si>
  <si>
    <t>A21C15D09</t>
  </si>
  <si>
    <t>A21C15D10</t>
  </si>
  <si>
    <t>A21C15D11</t>
  </si>
  <si>
    <t>A21C15D12</t>
  </si>
  <si>
    <t>4B.418</t>
  </si>
  <si>
    <t>A21C16D13</t>
  </si>
  <si>
    <t>A21C16D14</t>
  </si>
  <si>
    <t>A21C16D15</t>
  </si>
  <si>
    <t>A21C16D16</t>
  </si>
  <si>
    <t>A21C16D17</t>
  </si>
  <si>
    <t>A21C16D18</t>
  </si>
  <si>
    <t>A21C16D19</t>
  </si>
  <si>
    <t>A21C16D01</t>
  </si>
  <si>
    <t>A21C16D02</t>
  </si>
  <si>
    <t>APP20C16D21</t>
  </si>
  <si>
    <t>A21C16D03</t>
  </si>
  <si>
    <t>A21C16D04</t>
  </si>
  <si>
    <t>A21C16D07</t>
  </si>
  <si>
    <t>A21C16D08</t>
  </si>
  <si>
    <t>A21C16D09</t>
  </si>
  <si>
    <t>A21C16D10</t>
  </si>
  <si>
    <t>A21C16D11</t>
  </si>
  <si>
    <t>A21C16D12</t>
  </si>
  <si>
    <t>4B.419</t>
  </si>
  <si>
    <t>A21C17D13</t>
  </si>
  <si>
    <t>A21C17D14</t>
  </si>
  <si>
    <t>A21C17D15</t>
  </si>
  <si>
    <t>A21C17D16</t>
  </si>
  <si>
    <t>A21C17D17</t>
  </si>
  <si>
    <t>A21C17D18</t>
  </si>
  <si>
    <t>A21C17D19</t>
  </si>
  <si>
    <t>A21C17D01</t>
  </si>
  <si>
    <t>A21C17D02</t>
  </si>
  <si>
    <t>APP20C17D21</t>
  </si>
  <si>
    <t>A21C17D03</t>
  </si>
  <si>
    <t>A21C17D04</t>
  </si>
  <si>
    <t>A21C17D07</t>
  </si>
  <si>
    <t>A21C17D08</t>
  </si>
  <si>
    <t>A21C17D09</t>
  </si>
  <si>
    <t>A21C17D10</t>
  </si>
  <si>
    <t>A21C17D11</t>
  </si>
  <si>
    <t>A21C17D12</t>
  </si>
  <si>
    <t>4B.420</t>
  </si>
  <si>
    <t>A21C18D13</t>
  </si>
  <si>
    <t>A21C18D14</t>
  </si>
  <si>
    <t>A21C18D15</t>
  </si>
  <si>
    <t>A21C18D16</t>
  </si>
  <si>
    <t>A21C18D17</t>
  </si>
  <si>
    <t>A21C18D18</t>
  </si>
  <si>
    <t>A21C18D19</t>
  </si>
  <si>
    <t>A21C18D01</t>
  </si>
  <si>
    <t>A21C18D02</t>
  </si>
  <si>
    <t>APP20C18D21</t>
  </si>
  <si>
    <t>A21C18D03</t>
  </si>
  <si>
    <t>A21C18D04</t>
  </si>
  <si>
    <t>A21C18D07</t>
  </si>
  <si>
    <t>A21C18D08</t>
  </si>
  <si>
    <t>A21C18D09</t>
  </si>
  <si>
    <t>A21C18D10</t>
  </si>
  <si>
    <t>A21C18D11</t>
  </si>
  <si>
    <t>A21C18D12</t>
  </si>
  <si>
    <t>4B.421</t>
  </si>
  <si>
    <t>A21C19D13</t>
  </si>
  <si>
    <t>A21C19D14</t>
  </si>
  <si>
    <t>A21C19D15</t>
  </si>
  <si>
    <t>A21C19D16</t>
  </si>
  <si>
    <t>A21C19D17</t>
  </si>
  <si>
    <t>A21C19D18</t>
  </si>
  <si>
    <t>A21C19D19</t>
  </si>
  <si>
    <t>A21C19D01</t>
  </si>
  <si>
    <t>A21C19D02</t>
  </si>
  <si>
    <t>APP20C19D21</t>
  </si>
  <si>
    <t>A21C19D03</t>
  </si>
  <si>
    <t>A21C19D04</t>
  </si>
  <si>
    <t>A21C19D07</t>
  </si>
  <si>
    <t>A21C19D08</t>
  </si>
  <si>
    <t>A21C19D09</t>
  </si>
  <si>
    <t>A21C19D10</t>
  </si>
  <si>
    <t>A21C19D11</t>
  </si>
  <si>
    <t>A21C19D12</t>
  </si>
  <si>
    <t>4B.422</t>
  </si>
  <si>
    <t>A21C20D13</t>
  </si>
  <si>
    <t>A21C20D14</t>
  </si>
  <si>
    <t>A21C20D15</t>
  </si>
  <si>
    <t>A21C20D16</t>
  </si>
  <si>
    <t>A21C20D17</t>
  </si>
  <si>
    <t>A21C20D18</t>
  </si>
  <si>
    <t>A21C20D19</t>
  </si>
  <si>
    <t>A21C20D01</t>
  </si>
  <si>
    <t>A21C20D02</t>
  </si>
  <si>
    <t>APP20C20D21</t>
  </si>
  <si>
    <t>A21C20D03</t>
  </si>
  <si>
    <t>A21C20D04</t>
  </si>
  <si>
    <t>A21C20D07</t>
  </si>
  <si>
    <t>A21C20D08</t>
  </si>
  <si>
    <t>A21C20D09</t>
  </si>
  <si>
    <t>A21C20D10</t>
  </si>
  <si>
    <t>A21C20D11</t>
  </si>
  <si>
    <t>A21C20D12</t>
  </si>
  <si>
    <t>4B.423</t>
  </si>
  <si>
    <t>A21C21D13</t>
  </si>
  <si>
    <t>A21C21D14</t>
  </si>
  <si>
    <t>A21C21D15</t>
  </si>
  <si>
    <t>A21C21D16</t>
  </si>
  <si>
    <t>A21C21D17</t>
  </si>
  <si>
    <t>A21C21D18</t>
  </si>
  <si>
    <t>A21C21D19</t>
  </si>
  <si>
    <t>A21C21D01</t>
  </si>
  <si>
    <t>A21C21D02</t>
  </si>
  <si>
    <t>APP20C21D21</t>
  </si>
  <si>
    <t>A21C21D03</t>
  </si>
  <si>
    <t>A21C21D04</t>
  </si>
  <si>
    <t>A21C21D07</t>
  </si>
  <si>
    <t>A21C21D08</t>
  </si>
  <si>
    <t>A21C21D09</t>
  </si>
  <si>
    <t>A21C21D10</t>
  </si>
  <si>
    <t>A21C21D11</t>
  </si>
  <si>
    <t>A21C21D12</t>
  </si>
  <si>
    <t>4B.424</t>
  </si>
  <si>
    <t>A21C22D13</t>
  </si>
  <si>
    <t>A21C22D14</t>
  </si>
  <si>
    <t>A21C22D15</t>
  </si>
  <si>
    <t>A21C22D16</t>
  </si>
  <si>
    <t>A21C22D17</t>
  </si>
  <si>
    <t>A21C22D18</t>
  </si>
  <si>
    <t>A21C22D19</t>
  </si>
  <si>
    <t>A21C22D01</t>
  </si>
  <si>
    <t>A21C22D02</t>
  </si>
  <si>
    <t>APP20C22D21</t>
  </si>
  <si>
    <t>A21C22D03</t>
  </si>
  <si>
    <t>A21C22D04</t>
  </si>
  <si>
    <t>A21C22D07</t>
  </si>
  <si>
    <t>A21C22D08</t>
  </si>
  <si>
    <t>A21C22D09</t>
  </si>
  <si>
    <t>A21C22D10</t>
  </si>
  <si>
    <t>A21C22D11</t>
  </si>
  <si>
    <t>A21C22D12</t>
  </si>
  <si>
    <t>4B.425</t>
  </si>
  <si>
    <t>A21C23D13</t>
  </si>
  <si>
    <t>A21C23D14</t>
  </si>
  <si>
    <t>A21C23D15</t>
  </si>
  <si>
    <t>A21C23D16</t>
  </si>
  <si>
    <t>A21C23D17</t>
  </si>
  <si>
    <t>A21C23D18</t>
  </si>
  <si>
    <t>A21C23D19</t>
  </si>
  <si>
    <t>A21C23D01</t>
  </si>
  <si>
    <t>A21C23D02</t>
  </si>
  <si>
    <t>APP20C23D21</t>
  </si>
  <si>
    <t>A21C23D03</t>
  </si>
  <si>
    <t>A21C23D04</t>
  </si>
  <si>
    <t>A21C23D07</t>
  </si>
  <si>
    <t>A21C23D08</t>
  </si>
  <si>
    <t>A21C23D09</t>
  </si>
  <si>
    <t>A21C23D10</t>
  </si>
  <si>
    <t>A21C23D11</t>
  </si>
  <si>
    <t>A21C23D12</t>
  </si>
  <si>
    <t>4B.426</t>
  </si>
  <si>
    <t>A21C24D13</t>
  </si>
  <si>
    <t>A21C24D14</t>
  </si>
  <si>
    <t>A21C24D15</t>
  </si>
  <si>
    <t>A21C24D16</t>
  </si>
  <si>
    <t>A21C24D17</t>
  </si>
  <si>
    <t>A21C24D18</t>
  </si>
  <si>
    <t>A21C24D19</t>
  </si>
  <si>
    <t>A21C24D01</t>
  </si>
  <si>
    <t>A21C24D02</t>
  </si>
  <si>
    <t>APP20C24D21</t>
  </si>
  <si>
    <t>A21C24D03</t>
  </si>
  <si>
    <t>A21C24D04</t>
  </si>
  <si>
    <t>A21C24D07</t>
  </si>
  <si>
    <t>A21C24D08</t>
  </si>
  <si>
    <t>A21C24D09</t>
  </si>
  <si>
    <t>A21C24D10</t>
  </si>
  <si>
    <t>A21C24D11</t>
  </si>
  <si>
    <t>A21C24D12</t>
  </si>
  <si>
    <t>4B.427</t>
  </si>
  <si>
    <t>A21C25D13</t>
  </si>
  <si>
    <t>A21C25D14</t>
  </si>
  <si>
    <t>A21C25D15</t>
  </si>
  <si>
    <t>A21C25D16</t>
  </si>
  <si>
    <t>A21C25D17</t>
  </si>
  <si>
    <t>A21C25D18</t>
  </si>
  <si>
    <t>A21C25D19</t>
  </si>
  <si>
    <t>A21C25D01</t>
  </si>
  <si>
    <t>A21C25D02</t>
  </si>
  <si>
    <t>APP20C25D21</t>
  </si>
  <si>
    <t>A21C25D03</t>
  </si>
  <si>
    <t>A21C25D04</t>
  </si>
  <si>
    <t>A21C25D07</t>
  </si>
  <si>
    <t>A21C25D08</t>
  </si>
  <si>
    <t>A21C25D09</t>
  </si>
  <si>
    <t>A21C25D10</t>
  </si>
  <si>
    <t>A21C25D11</t>
  </si>
  <si>
    <t>A21C25D12</t>
  </si>
  <si>
    <t>4B.428</t>
  </si>
  <si>
    <t>A21C26D13</t>
  </si>
  <si>
    <t>A21C26D14</t>
  </si>
  <si>
    <t>A21C26D15</t>
  </si>
  <si>
    <t>A21C26D16</t>
  </si>
  <si>
    <t>A21C26D17</t>
  </si>
  <si>
    <t>A21C26D18</t>
  </si>
  <si>
    <t>A21C26D19</t>
  </si>
  <si>
    <t>A21C26D01</t>
  </si>
  <si>
    <t>A21C26D02</t>
  </si>
  <si>
    <t>APP20C26D21</t>
  </si>
  <si>
    <t>A21C26D03</t>
  </si>
  <si>
    <t>A21C26D04</t>
  </si>
  <si>
    <t>A21C26D07</t>
  </si>
  <si>
    <t>A21C26D08</t>
  </si>
  <si>
    <t>A21C26D09</t>
  </si>
  <si>
    <t>A21C26D10</t>
  </si>
  <si>
    <t>A21C26D11</t>
  </si>
  <si>
    <t>A21C26D12</t>
  </si>
  <si>
    <t>4B.429</t>
  </si>
  <si>
    <t>A21C27D13</t>
  </si>
  <si>
    <t>A21C27D14</t>
  </si>
  <si>
    <t>A21C27D15</t>
  </si>
  <si>
    <t>A21C27D16</t>
  </si>
  <si>
    <t>A21C27D17</t>
  </si>
  <si>
    <t>A21C27D18</t>
  </si>
  <si>
    <t>A21C27D19</t>
  </si>
  <si>
    <t>A21C27D01</t>
  </si>
  <si>
    <t>A21C27D02</t>
  </si>
  <si>
    <t>APP20C27D21</t>
  </si>
  <si>
    <t>A21C27D03</t>
  </si>
  <si>
    <t>A21C27D04</t>
  </si>
  <si>
    <t>A21C27D07</t>
  </si>
  <si>
    <t>A21C27D08</t>
  </si>
  <si>
    <t>A21C27D09</t>
  </si>
  <si>
    <t>A21C27D10</t>
  </si>
  <si>
    <t>A21C27D11</t>
  </si>
  <si>
    <t>A21C27D12</t>
  </si>
  <si>
    <t>4B.430</t>
  </si>
  <si>
    <t>A21C28D13</t>
  </si>
  <si>
    <t>A21C28D14</t>
  </si>
  <si>
    <t>A21C28D15</t>
  </si>
  <si>
    <t>A21C28D16</t>
  </si>
  <si>
    <t>A21C28D17</t>
  </si>
  <si>
    <t>A21C28D18</t>
  </si>
  <si>
    <t>A21C28D19</t>
  </si>
  <si>
    <t>A21C28D01</t>
  </si>
  <si>
    <t>A21C28D02</t>
  </si>
  <si>
    <t>APP20C28D21</t>
  </si>
  <si>
    <t>A21C28D03</t>
  </si>
  <si>
    <t>A21C28D04</t>
  </si>
  <si>
    <t>A21C28D07</t>
  </si>
  <si>
    <t>A21C28D08</t>
  </si>
  <si>
    <t>A21C28D09</t>
  </si>
  <si>
    <t>A21C28D10</t>
  </si>
  <si>
    <t>A21C28D11</t>
  </si>
  <si>
    <t>A21C28D12</t>
  </si>
  <si>
    <t>4B.431</t>
  </si>
  <si>
    <t>A21C29D13</t>
  </si>
  <si>
    <t>A21C29D14</t>
  </si>
  <si>
    <t>A21C29D15</t>
  </si>
  <si>
    <t>A21C29D16</t>
  </si>
  <si>
    <t>A21C29D17</t>
  </si>
  <si>
    <t>A21C29D18</t>
  </si>
  <si>
    <t>A21C29D19</t>
  </si>
  <si>
    <t>A21C29D01</t>
  </si>
  <si>
    <t>A21C29D02</t>
  </si>
  <si>
    <t>APP20C29D21</t>
  </si>
  <si>
    <t>A21C29D03</t>
  </si>
  <si>
    <t>A21C29D04</t>
  </si>
  <si>
    <t>A21C29D07</t>
  </si>
  <si>
    <t>A21C29D08</t>
  </si>
  <si>
    <t>A21C29D09</t>
  </si>
  <si>
    <t>A21C29D10</t>
  </si>
  <si>
    <t>A21C29D11</t>
  </si>
  <si>
    <t>A21C29D12</t>
  </si>
  <si>
    <t>4B.432</t>
  </si>
  <si>
    <t>A21C30D13</t>
  </si>
  <si>
    <t>A21C30D14</t>
  </si>
  <si>
    <t>A21C30D15</t>
  </si>
  <si>
    <t>A21C30D16</t>
  </si>
  <si>
    <t>A21C30D17</t>
  </si>
  <si>
    <t>A21C30D18</t>
  </si>
  <si>
    <t>A21C30D19</t>
  </si>
  <si>
    <t>A21C30D01</t>
  </si>
  <si>
    <t>A21C30D02</t>
  </si>
  <si>
    <t>APP20C30D21</t>
  </si>
  <si>
    <t>A21C30D03</t>
  </si>
  <si>
    <t>A21C30D04</t>
  </si>
  <si>
    <t>A21C30D07</t>
  </si>
  <si>
    <t>A21C30D08</t>
  </si>
  <si>
    <t>A21C30D09</t>
  </si>
  <si>
    <t>A21C30D10</t>
  </si>
  <si>
    <t>A21C30D11</t>
  </si>
  <si>
    <t>A21C30D12</t>
  </si>
  <si>
    <t>4B.433</t>
  </si>
  <si>
    <t>A21C31D13</t>
  </si>
  <si>
    <t>A21C31D14</t>
  </si>
  <si>
    <t>A21C31D15</t>
  </si>
  <si>
    <t>A21C31D16</t>
  </si>
  <si>
    <t>A21C31D17</t>
  </si>
  <si>
    <t>A21C31D18</t>
  </si>
  <si>
    <t>A21C31D19</t>
  </si>
  <si>
    <t>A21C31D01</t>
  </si>
  <si>
    <t>A21C31D02</t>
  </si>
  <si>
    <t>APP20C31D21</t>
  </si>
  <si>
    <t>A21C31D03</t>
  </si>
  <si>
    <t>A21C31D04</t>
  </si>
  <si>
    <t>A21C31D07</t>
  </si>
  <si>
    <t>A21C31D08</t>
  </si>
  <si>
    <t>A21C31D09</t>
  </si>
  <si>
    <t>A21C31D10</t>
  </si>
  <si>
    <t>A21C31D11</t>
  </si>
  <si>
    <t>A21C31D12</t>
  </si>
  <si>
    <t>4B.434</t>
  </si>
  <si>
    <t>A21C32D13</t>
  </si>
  <si>
    <t>A21C32D14</t>
  </si>
  <si>
    <t>A21C32D15</t>
  </si>
  <si>
    <t>A21C32D16</t>
  </si>
  <si>
    <t>A21C32D17</t>
  </si>
  <si>
    <t>A21C32D18</t>
  </si>
  <si>
    <t>A21C32D19</t>
  </si>
  <si>
    <t>A21C32D01</t>
  </si>
  <si>
    <t>A21C32D02</t>
  </si>
  <si>
    <t>APP20C32D21</t>
  </si>
  <si>
    <t>A21C32D03</t>
  </si>
  <si>
    <t>A21C32D04</t>
  </si>
  <si>
    <t>A21C32D07</t>
  </si>
  <si>
    <t>A21C32D08</t>
  </si>
  <si>
    <t>A21C32D09</t>
  </si>
  <si>
    <t>A21C32D10</t>
  </si>
  <si>
    <t>A21C32D11</t>
  </si>
  <si>
    <t>A21C32D12</t>
  </si>
  <si>
    <t>4B.435</t>
  </si>
  <si>
    <t>A21C33D13</t>
  </si>
  <si>
    <t>A21C33D14</t>
  </si>
  <si>
    <t>A21C33D15</t>
  </si>
  <si>
    <t>A21C33D16</t>
  </si>
  <si>
    <t>A21C33D17</t>
  </si>
  <si>
    <t>A21C33D18</t>
  </si>
  <si>
    <t>A21C33D19</t>
  </si>
  <si>
    <t>A21C33D01</t>
  </si>
  <si>
    <t>A21C33D02</t>
  </si>
  <si>
    <t>APP20C33D21</t>
  </si>
  <si>
    <t>A21C33D03</t>
  </si>
  <si>
    <t>A21C33D04</t>
  </si>
  <si>
    <t>A21C33D07</t>
  </si>
  <si>
    <t>A21C33D08</t>
  </si>
  <si>
    <t>A21C33D09</t>
  </si>
  <si>
    <t>A21C33D10</t>
  </si>
  <si>
    <t>A21C33D11</t>
  </si>
  <si>
    <t>A21C33D12</t>
  </si>
  <si>
    <t>4B.436</t>
  </si>
  <si>
    <t>A21C34D13</t>
  </si>
  <si>
    <t>A21C34D14</t>
  </si>
  <si>
    <t>A21C34D15</t>
  </si>
  <si>
    <t>A21C34D16</t>
  </si>
  <si>
    <t>A21C34D17</t>
  </si>
  <si>
    <t>A21C34D18</t>
  </si>
  <si>
    <t>A21C34D19</t>
  </si>
  <si>
    <t>A21C34D01</t>
  </si>
  <si>
    <t>A21C34D02</t>
  </si>
  <si>
    <t>APP20C34D21</t>
  </si>
  <si>
    <t>A21C34D03</t>
  </si>
  <si>
    <t>A21C34D04</t>
  </si>
  <si>
    <t>A21C34D07</t>
  </si>
  <si>
    <t>A21C34D08</t>
  </si>
  <si>
    <t>A21C34D09</t>
  </si>
  <si>
    <t>A21C34D10</t>
  </si>
  <si>
    <t>A21C34D11</t>
  </si>
  <si>
    <t>A21C34D12</t>
  </si>
  <si>
    <t>4B.437</t>
  </si>
  <si>
    <t>A21C35D13</t>
  </si>
  <si>
    <t>A21C35D14</t>
  </si>
  <si>
    <t>A21C35D15</t>
  </si>
  <si>
    <t>A21C35D16</t>
  </si>
  <si>
    <t>A21C35D17</t>
  </si>
  <si>
    <t>A21C35D18</t>
  </si>
  <si>
    <t>A21C35D19</t>
  </si>
  <si>
    <t>A21C35D01</t>
  </si>
  <si>
    <t>A21C35D02</t>
  </si>
  <si>
    <t>APP20C35D21</t>
  </si>
  <si>
    <t>A21C35D03</t>
  </si>
  <si>
    <t>A21C35D04</t>
  </si>
  <si>
    <t>A21C35D07</t>
  </si>
  <si>
    <t>A21C35D08</t>
  </si>
  <si>
    <t>A21C35D09</t>
  </si>
  <si>
    <t>A21C35D10</t>
  </si>
  <si>
    <t>A21C35D11</t>
  </si>
  <si>
    <t>A21C35D12</t>
  </si>
  <si>
    <t>4B.438</t>
  </si>
  <si>
    <t>A21C36D13</t>
  </si>
  <si>
    <t>A21C36D14</t>
  </si>
  <si>
    <t>A21C36D15</t>
  </si>
  <si>
    <t>A21C36D16</t>
  </si>
  <si>
    <t>A21C36D17</t>
  </si>
  <si>
    <t>A21C36D18</t>
  </si>
  <si>
    <t>A21C36D19</t>
  </si>
  <si>
    <t>A21C36D01</t>
  </si>
  <si>
    <t>A21C36D02</t>
  </si>
  <si>
    <t>APP20C36D21</t>
  </si>
  <si>
    <t>A21C36D03</t>
  </si>
  <si>
    <t>A21C36D04</t>
  </si>
  <si>
    <t>A21C36D07</t>
  </si>
  <si>
    <t>A21C36D08</t>
  </si>
  <si>
    <t>A21C36D09</t>
  </si>
  <si>
    <t>A21C36D10</t>
  </si>
  <si>
    <t>A21C36D11</t>
  </si>
  <si>
    <t>A21C36D12</t>
  </si>
  <si>
    <t>4B.439</t>
  </si>
  <si>
    <t>A21C37D13</t>
  </si>
  <si>
    <t>A21C37D14</t>
  </si>
  <si>
    <t>A21C37D15</t>
  </si>
  <si>
    <t>A21C37D16</t>
  </si>
  <si>
    <t>A21C37D17</t>
  </si>
  <si>
    <t>A21C37D18</t>
  </si>
  <si>
    <t>A21C37D19</t>
  </si>
  <si>
    <t>A21C37D01</t>
  </si>
  <si>
    <t>A21C37D02</t>
  </si>
  <si>
    <t>APP20C37D21</t>
  </si>
  <si>
    <t>A21C37D03</t>
  </si>
  <si>
    <t>A21C37D04</t>
  </si>
  <si>
    <t>A21C37D07</t>
  </si>
  <si>
    <t>A21C37D08</t>
  </si>
  <si>
    <t>A21C37D09</t>
  </si>
  <si>
    <t>A21C37D10</t>
  </si>
  <si>
    <t>A21C37D11</t>
  </si>
  <si>
    <t>A21C37D12</t>
  </si>
  <si>
    <t>4B.440</t>
  </si>
  <si>
    <t>A21C38D13</t>
  </si>
  <si>
    <t>A21C38D14</t>
  </si>
  <si>
    <t>A21C38D15</t>
  </si>
  <si>
    <t>A21C38D16</t>
  </si>
  <si>
    <t>A21C38D17</t>
  </si>
  <si>
    <t>A21C38D18</t>
  </si>
  <si>
    <t>A21C38D19</t>
  </si>
  <si>
    <t>A21C38D01</t>
  </si>
  <si>
    <t>A21C38D02</t>
  </si>
  <si>
    <t>APP20C38D21</t>
  </si>
  <si>
    <t>A21C38D03</t>
  </si>
  <si>
    <t>A21C38D04</t>
  </si>
  <si>
    <t>A21C38D07</t>
  </si>
  <si>
    <t>A21C38D08</t>
  </si>
  <si>
    <t>A21C38D09</t>
  </si>
  <si>
    <t>A21C38D10</t>
  </si>
  <si>
    <t>A21C38D11</t>
  </si>
  <si>
    <t>A21C38D12</t>
  </si>
  <si>
    <t>4B.441</t>
  </si>
  <si>
    <t>A21C39D13</t>
  </si>
  <si>
    <t>A21C39D14</t>
  </si>
  <si>
    <t>A21C39D15</t>
  </si>
  <si>
    <t>A21C39D16</t>
  </si>
  <si>
    <t>A21C39D17</t>
  </si>
  <si>
    <t>A21C39D18</t>
  </si>
  <si>
    <t>A21C39D19</t>
  </si>
  <si>
    <t>A21C39D01</t>
  </si>
  <si>
    <t>A21C39D02</t>
  </si>
  <si>
    <t>APP20C39D21</t>
  </si>
  <si>
    <t>A21C39D03</t>
  </si>
  <si>
    <t>A21C39D04</t>
  </si>
  <si>
    <t>A21C39D07</t>
  </si>
  <si>
    <t>A21C39D08</t>
  </si>
  <si>
    <t>A21C39D09</t>
  </si>
  <si>
    <t>A21C39D10</t>
  </si>
  <si>
    <t>A21C39D11</t>
  </si>
  <si>
    <t>A21C39D12</t>
  </si>
  <si>
    <t>4B.442</t>
  </si>
  <si>
    <t>A21C40D13</t>
  </si>
  <si>
    <t>A21C40D14</t>
  </si>
  <si>
    <t>A21C40D15</t>
  </si>
  <si>
    <t>A21C40D16</t>
  </si>
  <si>
    <t>A21C40D17</t>
  </si>
  <si>
    <t>A21C40D18</t>
  </si>
  <si>
    <t>A21C40D19</t>
  </si>
  <si>
    <t>A21C40D01</t>
  </si>
  <si>
    <t>A21C40D02</t>
  </si>
  <si>
    <t>APP20C40D21</t>
  </si>
  <si>
    <t>A21C40D03</t>
  </si>
  <si>
    <t>A21C40D04</t>
  </si>
  <si>
    <t>A21C40D07</t>
  </si>
  <si>
    <t>A21C40D08</t>
  </si>
  <si>
    <t>A21C40D09</t>
  </si>
  <si>
    <t>A21C40D10</t>
  </si>
  <si>
    <t>A21C40D11</t>
  </si>
  <si>
    <t>A21C40D12</t>
  </si>
  <si>
    <t>4B.443</t>
  </si>
  <si>
    <t>A21C41D13</t>
  </si>
  <si>
    <t>A21C41D14</t>
  </si>
  <si>
    <t>A21C41D15</t>
  </si>
  <si>
    <t>A21C41D16</t>
  </si>
  <si>
    <t>A21C41D17</t>
  </si>
  <si>
    <t>A21C41D18</t>
  </si>
  <si>
    <t>A21C41D19</t>
  </si>
  <si>
    <t>A21C41D01</t>
  </si>
  <si>
    <t>A21C41D02</t>
  </si>
  <si>
    <t>APP20C41D21</t>
  </si>
  <si>
    <t>A21C41D03</t>
  </si>
  <si>
    <t>A21C41D04</t>
  </si>
  <si>
    <t>A21C41D07</t>
  </si>
  <si>
    <t>A21C41D08</t>
  </si>
  <si>
    <t>A21C41D09</t>
  </si>
  <si>
    <t>A21C41D10</t>
  </si>
  <si>
    <t>A21C41D11</t>
  </si>
  <si>
    <t>A21C41D12</t>
  </si>
  <si>
    <t>4B.444</t>
  </si>
  <si>
    <t>A21C42D13</t>
  </si>
  <si>
    <t>A21C42D14</t>
  </si>
  <si>
    <t>A21C42D15</t>
  </si>
  <si>
    <t>A21C42D16</t>
  </si>
  <si>
    <t>A21C42D17</t>
  </si>
  <si>
    <t>A21C42D18</t>
  </si>
  <si>
    <t>A21C42D19</t>
  </si>
  <si>
    <t>A21C42D01</t>
  </si>
  <si>
    <t>A21C42D02</t>
  </si>
  <si>
    <t>APP20C42D21</t>
  </si>
  <si>
    <t>A21C42D03</t>
  </si>
  <si>
    <t>A21C42D04</t>
  </si>
  <si>
    <t>A21C42D07</t>
  </si>
  <si>
    <t>A21C42D08</t>
  </si>
  <si>
    <t>A21C42D09</t>
  </si>
  <si>
    <t>A21C42D10</t>
  </si>
  <si>
    <t>A21C42D11</t>
  </si>
  <si>
    <t>A21C42D12</t>
  </si>
  <si>
    <t>4B.445</t>
  </si>
  <si>
    <t>A21C43D13</t>
  </si>
  <si>
    <t>A21C43D14</t>
  </si>
  <si>
    <t>A21C43D15</t>
  </si>
  <si>
    <t>A21C43D16</t>
  </si>
  <si>
    <t>A21C43D17</t>
  </si>
  <si>
    <t>A21C43D18</t>
  </si>
  <si>
    <t>A21C43D19</t>
  </si>
  <si>
    <t>A21C43D01</t>
  </si>
  <si>
    <t>A21C43D02</t>
  </si>
  <si>
    <t>APP20C43D21</t>
  </si>
  <si>
    <t>A21C43D03</t>
  </si>
  <si>
    <t>A21C43D04</t>
  </si>
  <si>
    <t>A21C43D07</t>
  </si>
  <si>
    <t>A21C43D08</t>
  </si>
  <si>
    <t>A21C43D09</t>
  </si>
  <si>
    <t>A21C43D10</t>
  </si>
  <si>
    <t>A21C43D11</t>
  </si>
  <si>
    <t>A21C43D12</t>
  </si>
  <si>
    <t>4B.446</t>
  </si>
  <si>
    <t>A21C44D13</t>
  </si>
  <si>
    <t>A21C44D14</t>
  </si>
  <si>
    <t>A21C44D15</t>
  </si>
  <si>
    <t>A21C44D16</t>
  </si>
  <si>
    <t>A21C44D17</t>
  </si>
  <si>
    <t>A21C44D18</t>
  </si>
  <si>
    <t>A21C44D19</t>
  </si>
  <si>
    <t>A21C44D01</t>
  </si>
  <si>
    <t>A21C44D02</t>
  </si>
  <si>
    <t>APP20C44D21</t>
  </si>
  <si>
    <t>A21C44D03</t>
  </si>
  <si>
    <t>A21C44D04</t>
  </si>
  <si>
    <t>A21C44D07</t>
  </si>
  <si>
    <t>A21C44D08</t>
  </si>
  <si>
    <t>A21C44D09</t>
  </si>
  <si>
    <t>A21C44D10</t>
  </si>
  <si>
    <t>A21C44D11</t>
  </si>
  <si>
    <t>A21C44D12</t>
  </si>
  <si>
    <t>4B.447</t>
  </si>
  <si>
    <t>A21C45D13</t>
  </si>
  <si>
    <t>A21C45D14</t>
  </si>
  <si>
    <t>A21C45D15</t>
  </si>
  <si>
    <t>A21C45D16</t>
  </si>
  <si>
    <t>A21C45D17</t>
  </si>
  <si>
    <t>A21C45D18</t>
  </si>
  <si>
    <t>A21C45D19</t>
  </si>
  <si>
    <t>A21C45D01</t>
  </si>
  <si>
    <t>A21C45D02</t>
  </si>
  <si>
    <t>APP20C45D21</t>
  </si>
  <si>
    <t>A21C45D03</t>
  </si>
  <si>
    <t>A21C45D04</t>
  </si>
  <si>
    <t>A21C45D07</t>
  </si>
  <si>
    <t>A21C45D08</t>
  </si>
  <si>
    <t>A21C45D09</t>
  </si>
  <si>
    <t>A21C45D10</t>
  </si>
  <si>
    <t>A21C45D11</t>
  </si>
  <si>
    <t>A21C45D12</t>
  </si>
  <si>
    <t>4B.448</t>
  </si>
  <si>
    <t>A21C46D13</t>
  </si>
  <si>
    <t>A21C46D14</t>
  </si>
  <si>
    <t>A21C46D15</t>
  </si>
  <si>
    <t>A21C46D16</t>
  </si>
  <si>
    <t>A21C46D17</t>
  </si>
  <si>
    <t>A21C46D18</t>
  </si>
  <si>
    <t>A21C46D19</t>
  </si>
  <si>
    <t>A21C46D01</t>
  </si>
  <si>
    <t>A21C46D02</t>
  </si>
  <si>
    <t>APP20C46D21</t>
  </si>
  <si>
    <t>A21C46D03</t>
  </si>
  <si>
    <t>A21C46D04</t>
  </si>
  <si>
    <t>A21C46D07</t>
  </si>
  <si>
    <t>A21C46D08</t>
  </si>
  <si>
    <t>A21C46D09</t>
  </si>
  <si>
    <t>A21C46D10</t>
  </si>
  <si>
    <t>A21C46D11</t>
  </si>
  <si>
    <t>A21C46D12</t>
  </si>
  <si>
    <t>4B.449</t>
  </si>
  <si>
    <t>A21C47D13</t>
  </si>
  <si>
    <t>A21C47D14</t>
  </si>
  <si>
    <t>A21C47D15</t>
  </si>
  <si>
    <t>A21C47D16</t>
  </si>
  <si>
    <t>A21C47D17</t>
  </si>
  <si>
    <t>A21C47D18</t>
  </si>
  <si>
    <t>A21C47D19</t>
  </si>
  <si>
    <t>A21C47D01</t>
  </si>
  <si>
    <t>A21C47D02</t>
  </si>
  <si>
    <t>APP20C47D21</t>
  </si>
  <si>
    <t>A21C47D03</t>
  </si>
  <si>
    <t>A21C47D04</t>
  </si>
  <si>
    <t>A21C47D07</t>
  </si>
  <si>
    <t>A21C47D08</t>
  </si>
  <si>
    <t>A21C47D09</t>
  </si>
  <si>
    <t>A21C47D10</t>
  </si>
  <si>
    <t>A21C47D11</t>
  </si>
  <si>
    <t>A21C47D12</t>
  </si>
  <si>
    <t>4B.450</t>
  </si>
  <si>
    <t>A21C48D13</t>
  </si>
  <si>
    <t>A21C48D14</t>
  </si>
  <si>
    <t>A21C48D15</t>
  </si>
  <si>
    <t>A21C48D16</t>
  </si>
  <si>
    <t>A21C48D17</t>
  </si>
  <si>
    <t>A21C48D18</t>
  </si>
  <si>
    <t>A21C48D19</t>
  </si>
  <si>
    <t>A21C48D01</t>
  </si>
  <si>
    <t>A21C48D02</t>
  </si>
  <si>
    <t>APP20C48D21</t>
  </si>
  <si>
    <t>A21C48D03</t>
  </si>
  <si>
    <t>A21C48D04</t>
  </si>
  <si>
    <t>A21C48D07</t>
  </si>
  <si>
    <t>A21C48D08</t>
  </si>
  <si>
    <t>A21C48D09</t>
  </si>
  <si>
    <t>A21C48D10</t>
  </si>
  <si>
    <t>A21C48D11</t>
  </si>
  <si>
    <t>A21C48D12</t>
  </si>
  <si>
    <t>4B.451</t>
  </si>
  <si>
    <t>A21C49D13</t>
  </si>
  <si>
    <t>A21C49D14</t>
  </si>
  <si>
    <t>A21C49D15</t>
  </si>
  <si>
    <t>A21C49D16</t>
  </si>
  <si>
    <t>A21C49D17</t>
  </si>
  <si>
    <t>A21C49D18</t>
  </si>
  <si>
    <t>A21C49D19</t>
  </si>
  <si>
    <t>A21C49D01</t>
  </si>
  <si>
    <t>A21C49D02</t>
  </si>
  <si>
    <t>APP20C49D21</t>
  </si>
  <si>
    <t>A21C49D03</t>
  </si>
  <si>
    <t>A21C49D04</t>
  </si>
  <si>
    <t>A21C49D07</t>
  </si>
  <si>
    <t>A21C49D08</t>
  </si>
  <si>
    <t>A21C49D09</t>
  </si>
  <si>
    <t>A21C49D10</t>
  </si>
  <si>
    <t>A21C49D11</t>
  </si>
  <si>
    <t>A21C49D12</t>
  </si>
  <si>
    <t>4B.452</t>
  </si>
  <si>
    <t>A21C50D13</t>
  </si>
  <si>
    <t>A21C50D14</t>
  </si>
  <si>
    <t>A21C50D15</t>
  </si>
  <si>
    <t>A21C50D16</t>
  </si>
  <si>
    <t>A21C50D17</t>
  </si>
  <si>
    <t>A21C50D18</t>
  </si>
  <si>
    <t>A21C50D19</t>
  </si>
  <si>
    <t>A21C50D01</t>
  </si>
  <si>
    <t>A21C50D02</t>
  </si>
  <si>
    <t>APP20C50D21</t>
  </si>
  <si>
    <t>A21C50D03</t>
  </si>
  <si>
    <t>A21C50D04</t>
  </si>
  <si>
    <t>A21C50D07</t>
  </si>
  <si>
    <t>A21C50D08</t>
  </si>
  <si>
    <t>A21C50D09</t>
  </si>
  <si>
    <t>A21C50D10</t>
  </si>
  <si>
    <t>A21C50D11</t>
  </si>
  <si>
    <t>A21C50D12</t>
  </si>
  <si>
    <t>4B.453</t>
  </si>
  <si>
    <t>A21C51D13</t>
  </si>
  <si>
    <t>A21C51D14</t>
  </si>
  <si>
    <t>A21C51D15</t>
  </si>
  <si>
    <t>A21C51D16</t>
  </si>
  <si>
    <t>A21C51D17</t>
  </si>
  <si>
    <t>A21C51D18</t>
  </si>
  <si>
    <t>A21C51D19</t>
  </si>
  <si>
    <t>A21C51D01</t>
  </si>
  <si>
    <t>A21C51D02</t>
  </si>
  <si>
    <t>APP20C51D21</t>
  </si>
  <si>
    <t>A21C51D03</t>
  </si>
  <si>
    <t>A21C51D04</t>
  </si>
  <si>
    <t>A21C51D07</t>
  </si>
  <si>
    <t>A21C51D08</t>
  </si>
  <si>
    <t>A21C51D09</t>
  </si>
  <si>
    <t>A21C51D10</t>
  </si>
  <si>
    <t>A21C51D11</t>
  </si>
  <si>
    <t>A21C51D12</t>
  </si>
  <si>
    <t>4B.454</t>
  </si>
  <si>
    <t>A21C52D13</t>
  </si>
  <si>
    <t>A21C52D14</t>
  </si>
  <si>
    <t>A21C52D15</t>
  </si>
  <si>
    <t>A21C52D16</t>
  </si>
  <si>
    <t>A21C52D17</t>
  </si>
  <si>
    <t>A21C52D18</t>
  </si>
  <si>
    <t>A21C52D19</t>
  </si>
  <si>
    <t>A21C52D01</t>
  </si>
  <si>
    <t>A21C52D02</t>
  </si>
  <si>
    <t>APP20C52D21</t>
  </si>
  <si>
    <t>A21C52D03</t>
  </si>
  <si>
    <t>A21C52D04</t>
  </si>
  <si>
    <t>A21C52D07</t>
  </si>
  <si>
    <t>A21C52D08</t>
  </si>
  <si>
    <t>A21C52D09</t>
  </si>
  <si>
    <t>A21C52D10</t>
  </si>
  <si>
    <t>A21C52D11</t>
  </si>
  <si>
    <t>A21C52D12</t>
  </si>
  <si>
    <t>4B.455</t>
  </si>
  <si>
    <t>A21C53D13</t>
  </si>
  <si>
    <t>A21C53D14</t>
  </si>
  <si>
    <t>A21C53D15</t>
  </si>
  <si>
    <t>A21C53D16</t>
  </si>
  <si>
    <t>A21C53D17</t>
  </si>
  <si>
    <t>A21C53D18</t>
  </si>
  <si>
    <t>A21C53D19</t>
  </si>
  <si>
    <t>A21C53D01</t>
  </si>
  <si>
    <t>A21C53D02</t>
  </si>
  <si>
    <t>APP20C53D21</t>
  </si>
  <si>
    <t>A21C53D03</t>
  </si>
  <si>
    <t>A21C53D04</t>
  </si>
  <si>
    <t>A21C53D07</t>
  </si>
  <si>
    <t>A21C53D08</t>
  </si>
  <si>
    <t>A21C53D09</t>
  </si>
  <si>
    <t>A21C53D10</t>
  </si>
  <si>
    <t>A21C53D11</t>
  </si>
  <si>
    <t>A21C53D12</t>
  </si>
  <si>
    <t>4B.456</t>
  </si>
  <si>
    <t>A21C54D13</t>
  </si>
  <si>
    <t>A21C54D14</t>
  </si>
  <si>
    <t>A21C54D15</t>
  </si>
  <si>
    <t>A21C54D16</t>
  </si>
  <si>
    <t>A21C54D17</t>
  </si>
  <si>
    <t>A21C54D18</t>
  </si>
  <si>
    <t>A21C54D19</t>
  </si>
  <si>
    <t>A21C54D01</t>
  </si>
  <si>
    <t>A21C54D02</t>
  </si>
  <si>
    <t>APP20C54D21</t>
  </si>
  <si>
    <t>A21C54D03</t>
  </si>
  <si>
    <t>A21C54D04</t>
  </si>
  <si>
    <t>A21C54D07</t>
  </si>
  <si>
    <t>A21C54D08</t>
  </si>
  <si>
    <t>A21C54D09</t>
  </si>
  <si>
    <t>A21C54D10</t>
  </si>
  <si>
    <t>A21C54D11</t>
  </si>
  <si>
    <t>A21C54D12</t>
  </si>
  <si>
    <t>4B.457</t>
  </si>
  <si>
    <t>A21C55D13</t>
  </si>
  <si>
    <t>A21C55D14</t>
  </si>
  <si>
    <t>A21C55D15</t>
  </si>
  <si>
    <t>A21C55D16</t>
  </si>
  <si>
    <t>A21C55D17</t>
  </si>
  <si>
    <t>A21C55D18</t>
  </si>
  <si>
    <t>A21C55D19</t>
  </si>
  <si>
    <t>A21C55D01</t>
  </si>
  <si>
    <t>A21C55D02</t>
  </si>
  <si>
    <t>APP20C55D21</t>
  </si>
  <si>
    <t>A21C55D03</t>
  </si>
  <si>
    <t>A21C55D04</t>
  </si>
  <si>
    <t>A21C55D07</t>
  </si>
  <si>
    <t>A21C55D08</t>
  </si>
  <si>
    <t>A21C55D09</t>
  </si>
  <si>
    <t>A21C55D10</t>
  </si>
  <si>
    <t>A21C55D11</t>
  </si>
  <si>
    <t>A21C55D12</t>
  </si>
  <si>
    <t>4B.458</t>
  </si>
  <si>
    <t>A21C56D13</t>
  </si>
  <si>
    <t>A21C56D14</t>
  </si>
  <si>
    <t>A21C56D15</t>
  </si>
  <si>
    <t>A21C56D16</t>
  </si>
  <si>
    <t>A21C56D17</t>
  </si>
  <si>
    <t>A21C56D18</t>
  </si>
  <si>
    <t>A21C56D19</t>
  </si>
  <si>
    <t>A21C56D01</t>
  </si>
  <si>
    <t>A21C56D02</t>
  </si>
  <si>
    <t>APP20C56D21</t>
  </si>
  <si>
    <t>A21C56D03</t>
  </si>
  <si>
    <t>A21C56D04</t>
  </si>
  <si>
    <t>A21C56D07</t>
  </si>
  <si>
    <t>A21C56D08</t>
  </si>
  <si>
    <t>A21C56D09</t>
  </si>
  <si>
    <t>A21C56D10</t>
  </si>
  <si>
    <t>A21C56D11</t>
  </si>
  <si>
    <t>A21C56D12</t>
  </si>
  <si>
    <t>4B.459</t>
  </si>
  <si>
    <t>A21C57D13</t>
  </si>
  <si>
    <t>A21C57D14</t>
  </si>
  <si>
    <t>A21C57D15</t>
  </si>
  <si>
    <t>A21C57D16</t>
  </si>
  <si>
    <t>A21C57D17</t>
  </si>
  <si>
    <t>A21C57D18</t>
  </si>
  <si>
    <t>A21C57D19</t>
  </si>
  <si>
    <t>A21C57D01</t>
  </si>
  <si>
    <t>A21C57D02</t>
  </si>
  <si>
    <t>APP20C57D21</t>
  </si>
  <si>
    <t>A21C57D03</t>
  </si>
  <si>
    <t>A21C57D04</t>
  </si>
  <si>
    <t>A21C57D07</t>
  </si>
  <si>
    <t>A21C57D08</t>
  </si>
  <si>
    <t>A21C57D09</t>
  </si>
  <si>
    <t>A21C57D10</t>
  </si>
  <si>
    <t>A21C57D11</t>
  </si>
  <si>
    <t>A21C57D12</t>
  </si>
  <si>
    <t>4B.460</t>
  </si>
  <si>
    <t>A21C58D13</t>
  </si>
  <si>
    <t>A21C58D14</t>
  </si>
  <si>
    <t>A21C58D15</t>
  </si>
  <si>
    <t>A21C58D16</t>
  </si>
  <si>
    <t>A21C58D17</t>
  </si>
  <si>
    <t>A21C58D18</t>
  </si>
  <si>
    <t>A21C58D19</t>
  </si>
  <si>
    <t>A21C58D01</t>
  </si>
  <si>
    <t>A21C58D02</t>
  </si>
  <si>
    <t>APP20C58D21</t>
  </si>
  <si>
    <t>A21C58D03</t>
  </si>
  <si>
    <t>A21C58D04</t>
  </si>
  <si>
    <t>A21C58D07</t>
  </si>
  <si>
    <t>A21C58D08</t>
  </si>
  <si>
    <t>A21C58D09</t>
  </si>
  <si>
    <t>A21C58D10</t>
  </si>
  <si>
    <t>A21C58D11</t>
  </si>
  <si>
    <t>A21C58D12</t>
  </si>
  <si>
    <t>4B.461</t>
  </si>
  <si>
    <t>A21C59D13</t>
  </si>
  <si>
    <t>A21C59D14</t>
  </si>
  <si>
    <t>A21C59D15</t>
  </si>
  <si>
    <t>A21C59D16</t>
  </si>
  <si>
    <t>A21C59D17</t>
  </si>
  <si>
    <t>A21C59D18</t>
  </si>
  <si>
    <t>A21C59D19</t>
  </si>
  <si>
    <t>A21C59D01</t>
  </si>
  <si>
    <t>A21C59D02</t>
  </si>
  <si>
    <t>APP20C59D21</t>
  </si>
  <si>
    <t>A21C59D03</t>
  </si>
  <si>
    <t>A21C59D04</t>
  </si>
  <si>
    <t>A21C59D07</t>
  </si>
  <si>
    <t>A21C59D08</t>
  </si>
  <si>
    <t>A21C59D09</t>
  </si>
  <si>
    <t>A21C59D10</t>
  </si>
  <si>
    <t>A21C59D11</t>
  </si>
  <si>
    <t>A21C59D12</t>
  </si>
  <si>
    <t>4B.462</t>
  </si>
  <si>
    <t>A21C60D13</t>
  </si>
  <si>
    <t>A21C60D14</t>
  </si>
  <si>
    <t>A21C60D15</t>
  </si>
  <si>
    <t>A21C60D16</t>
  </si>
  <si>
    <t>A21C60D17</t>
  </si>
  <si>
    <t>A21C60D18</t>
  </si>
  <si>
    <t>A21C60D19</t>
  </si>
  <si>
    <t>A21C60D01</t>
  </si>
  <si>
    <t>A21C60D02</t>
  </si>
  <si>
    <t>APP20C60D21</t>
  </si>
  <si>
    <t>A21C60D03</t>
  </si>
  <si>
    <t>A21C60D04</t>
  </si>
  <si>
    <t>A21C60D07</t>
  </si>
  <si>
    <t>A21C60D08</t>
  </si>
  <si>
    <t>A21C60D09</t>
  </si>
  <si>
    <t>A21C60D10</t>
  </si>
  <si>
    <t>A21C60D11</t>
  </si>
  <si>
    <t>A21C60D12</t>
  </si>
  <si>
    <t>4B.463</t>
  </si>
  <si>
    <t>A21C61D13</t>
  </si>
  <si>
    <t>A21C61D14</t>
  </si>
  <si>
    <t>A21C61D15</t>
  </si>
  <si>
    <t>A21C61D16</t>
  </si>
  <si>
    <t>A21C61D17</t>
  </si>
  <si>
    <t>A21C61D18</t>
  </si>
  <si>
    <t>A21C61D19</t>
  </si>
  <si>
    <t>A21C61D01</t>
  </si>
  <si>
    <t>A21C61D02</t>
  </si>
  <si>
    <t>APP20C61D21</t>
  </si>
  <si>
    <t>A21C61D03</t>
  </si>
  <si>
    <t>A21C61D04</t>
  </si>
  <si>
    <t>A21C61D07</t>
  </si>
  <si>
    <t>A21C61D08</t>
  </si>
  <si>
    <t>A21C61D09</t>
  </si>
  <si>
    <t>A21C61D10</t>
  </si>
  <si>
    <t>A21C61D11</t>
  </si>
  <si>
    <t>A21C61D12</t>
  </si>
  <si>
    <t xml:space="preserve">Totals for RPI linked instruments </t>
  </si>
  <si>
    <t>4B.603</t>
  </si>
  <si>
    <t>A21C0002</t>
  </si>
  <si>
    <t>APP20C0021</t>
  </si>
  <si>
    <t>A21C0003</t>
  </si>
  <si>
    <t>A21C0008</t>
  </si>
  <si>
    <t>A21C0009</t>
  </si>
  <si>
    <t>A21C0010</t>
  </si>
  <si>
    <t>A21C0011</t>
  </si>
  <si>
    <t>A21C0012</t>
  </si>
  <si>
    <t>CPI linked instruments</t>
  </si>
  <si>
    <t xml:space="preserve">D </t>
  </si>
  <si>
    <t>4B.604</t>
  </si>
  <si>
    <t>A21D01D13</t>
  </si>
  <si>
    <t>A21D01D14</t>
  </si>
  <si>
    <t>A21D01D15</t>
  </si>
  <si>
    <t>A21D01D16</t>
  </si>
  <si>
    <t>A21D01D17</t>
  </si>
  <si>
    <t>A21D01D18</t>
  </si>
  <si>
    <t>A21D01D19</t>
  </si>
  <si>
    <t>A21D01D01</t>
  </si>
  <si>
    <t>A21D01D02</t>
  </si>
  <si>
    <t>APP20D01D21</t>
  </si>
  <si>
    <t>A21D01D03</t>
  </si>
  <si>
    <t>A21D01D20</t>
  </si>
  <si>
    <t>A21D01D07</t>
  </si>
  <si>
    <t>A21D01D08</t>
  </si>
  <si>
    <t>A21D01D09</t>
  </si>
  <si>
    <t>A21D01D10</t>
  </si>
  <si>
    <t>A21D01D11</t>
  </si>
  <si>
    <t>A21D01D12</t>
  </si>
  <si>
    <t xml:space="preserve">Totals for CPI linked instruments </t>
  </si>
  <si>
    <t>4B.804</t>
  </si>
  <si>
    <t>A21D0002</t>
  </si>
  <si>
    <t>APP20D0021</t>
  </si>
  <si>
    <t>A21D0003</t>
  </si>
  <si>
    <t>A21D0008</t>
  </si>
  <si>
    <t>A21D0009</t>
  </si>
  <si>
    <t>A21D0010</t>
  </si>
  <si>
    <t>A21D0011</t>
  </si>
  <si>
    <t>A21D0012</t>
  </si>
  <si>
    <t>Totals for all instruments</t>
  </si>
  <si>
    <t>4B.805</t>
  </si>
  <si>
    <t>A21T0002</t>
  </si>
  <si>
    <t>APP20T0021</t>
  </si>
  <si>
    <t>A21T0003</t>
  </si>
  <si>
    <t>A21T0008</t>
  </si>
  <si>
    <t>A21T0009</t>
  </si>
  <si>
    <t>A21T0010</t>
  </si>
  <si>
    <t>A21T0011</t>
  </si>
  <si>
    <t>A21T0012</t>
  </si>
  <si>
    <t>Inflation Assumptions</t>
  </si>
  <si>
    <t>E</t>
  </si>
  <si>
    <t>RPI %</t>
  </si>
  <si>
    <t>4B.806</t>
  </si>
  <si>
    <t>RPI - %</t>
  </si>
  <si>
    <t>A21008</t>
  </si>
  <si>
    <t>CPI %</t>
  </si>
  <si>
    <t>4B.807</t>
  </si>
  <si>
    <t>CPI - %</t>
  </si>
  <si>
    <t>A21009</t>
  </si>
  <si>
    <t>Indicative interest rates</t>
  </si>
  <si>
    <t>F</t>
  </si>
  <si>
    <t>Indicative weighted average nominal interest rate</t>
  </si>
  <si>
    <t>4B.808</t>
  </si>
  <si>
    <t>Indicative weighted average nominal interest</t>
  </si>
  <si>
    <t>A21001</t>
  </si>
  <si>
    <t>Indicative weighted average cash interest rate</t>
  </si>
  <si>
    <t>4B.809</t>
  </si>
  <si>
    <t>Indicative weighted average cash interest</t>
  </si>
  <si>
    <t>A21002</t>
  </si>
  <si>
    <t>Indicative debt portfolio breakdown</t>
  </si>
  <si>
    <t>G</t>
  </si>
  <si>
    <t>Floating rate debt as percentage of total debt (gross)</t>
  </si>
  <si>
    <t>4B.810</t>
  </si>
  <si>
    <t>A21003</t>
  </si>
  <si>
    <t>Fixed rate debt as percentage of total debt (gross)</t>
  </si>
  <si>
    <t>4B.811</t>
  </si>
  <si>
    <t>A21004</t>
  </si>
  <si>
    <t>RPI linked debt as percentage of total debt (gross)</t>
  </si>
  <si>
    <t>4B.812</t>
  </si>
  <si>
    <t>A21005</t>
  </si>
  <si>
    <t>CPI linked debt as percentage of total debt (gross)</t>
  </si>
  <si>
    <t>4B.813</t>
  </si>
  <si>
    <t>A21010</t>
  </si>
  <si>
    <t>All index (CPI and RPI) linked debt as percentage of total debt (gross)</t>
  </si>
  <si>
    <t>4B.814</t>
  </si>
  <si>
    <t>A21011</t>
  </si>
  <si>
    <t>Fixed rate debt and index linked debt as percentage of total debt (gross)</t>
  </si>
  <si>
    <t>4B.815</t>
  </si>
  <si>
    <t>A21006</t>
  </si>
  <si>
    <t>Weighted average years to maturity</t>
  </si>
  <si>
    <t>4B.816</t>
  </si>
  <si>
    <t>A21007</t>
  </si>
  <si>
    <t xml:space="preserve">Key to cells: </t>
  </si>
  <si>
    <t>Input cell</t>
  </si>
  <si>
    <t>Calculation cell</t>
  </si>
  <si>
    <t xml:space="preserve">Line description </t>
  </si>
  <si>
    <t>DPs</t>
  </si>
  <si>
    <t>Expenditure in report year</t>
  </si>
  <si>
    <t>Cumulative expenditure on schemes completed in the report year</t>
  </si>
  <si>
    <t>Water resources</t>
  </si>
  <si>
    <t>Water network+</t>
  </si>
  <si>
    <t>Total</t>
  </si>
  <si>
    <t>Raw water transport</t>
  </si>
  <si>
    <t>Raw water storage</t>
  </si>
  <si>
    <t>Water treatment</t>
  </si>
  <si>
    <t>Treated water distribution</t>
  </si>
  <si>
    <t>EA/NRW environmental programme (WINEP/NEP)</t>
  </si>
  <si>
    <t>Ecological improvements at abstractions</t>
  </si>
  <si>
    <t>Capex</t>
  </si>
  <si>
    <t>£m</t>
  </si>
  <si>
    <t>4L.1</t>
  </si>
  <si>
    <t>Opex</t>
  </si>
  <si>
    <t>4L.2</t>
  </si>
  <si>
    <t>Totex</t>
  </si>
  <si>
    <t>4L.3</t>
  </si>
  <si>
    <t>Eels Regulations (measures at intakes)</t>
  </si>
  <si>
    <t>4L.4</t>
  </si>
  <si>
    <t>4L.5</t>
  </si>
  <si>
    <t>4L.6</t>
  </si>
  <si>
    <t>Invasive Non Native Species</t>
  </si>
  <si>
    <t>4L.7</t>
  </si>
  <si>
    <t>4L.8</t>
  </si>
  <si>
    <t>4L.9</t>
  </si>
  <si>
    <t>Drinking Water Protected Areas (schemes)</t>
  </si>
  <si>
    <t>4L.10</t>
  </si>
  <si>
    <t>4L.11</t>
  </si>
  <si>
    <t>4L.12</t>
  </si>
  <si>
    <t>Water Framework Directive measure</t>
  </si>
  <si>
    <t>4L.13</t>
  </si>
  <si>
    <t>4L.14</t>
  </si>
  <si>
    <t>4L.15</t>
  </si>
  <si>
    <t>Investigations</t>
  </si>
  <si>
    <t>4L.16</t>
  </si>
  <si>
    <t>4L.17</t>
  </si>
  <si>
    <t>4L.18</t>
  </si>
  <si>
    <t xml:space="preserve">Total environmental programme expenditure </t>
  </si>
  <si>
    <t>4L.19</t>
  </si>
  <si>
    <t>Supply-demand balance</t>
  </si>
  <si>
    <t>Supply-side improvements delivering benefits in 2020-2025</t>
  </si>
  <si>
    <t>4L.20</t>
  </si>
  <si>
    <t>4L.21</t>
  </si>
  <si>
    <t>4L.22</t>
  </si>
  <si>
    <t>Demand-side improvements delivering benefits in 2020-2025 (excl leakage and metering)</t>
  </si>
  <si>
    <t>4L.23</t>
  </si>
  <si>
    <t>4L.24</t>
  </si>
  <si>
    <t>4L.25</t>
  </si>
  <si>
    <t>Leakage improvements delivering benefits in 2020-2025</t>
  </si>
  <si>
    <t>4L.26</t>
  </si>
  <si>
    <t>4L.27</t>
  </si>
  <si>
    <t>4L.28</t>
  </si>
  <si>
    <t>Internal interconnectors delivering benefits in 2020-2025</t>
  </si>
  <si>
    <t>4L.29</t>
  </si>
  <si>
    <t>4L.30</t>
  </si>
  <si>
    <t>4L.31</t>
  </si>
  <si>
    <t>Supply demend balance improvements delivering benefits starting from 2026</t>
  </si>
  <si>
    <t>4L.32</t>
  </si>
  <si>
    <t>4L.33</t>
  </si>
  <si>
    <t>4L.34</t>
  </si>
  <si>
    <t>Strategic regional water resources</t>
  </si>
  <si>
    <t>4L.35</t>
  </si>
  <si>
    <t>4L.36</t>
  </si>
  <si>
    <t>4L.37</t>
  </si>
  <si>
    <t xml:space="preserve">Total supply demand expenditure </t>
  </si>
  <si>
    <t>4L.38</t>
  </si>
  <si>
    <t>Metering</t>
  </si>
  <si>
    <t>New meters requested by existing customers (optants)</t>
  </si>
  <si>
    <t>4L.39</t>
  </si>
  <si>
    <t>4L.40</t>
  </si>
  <si>
    <t>4L.41</t>
  </si>
  <si>
    <t>New meters introduced by companies for existing customers</t>
  </si>
  <si>
    <t>4L.42</t>
  </si>
  <si>
    <t>4L.43</t>
  </si>
  <si>
    <t>4L.44</t>
  </si>
  <si>
    <t>New meters for existing customers - business</t>
  </si>
  <si>
    <t>4L.45</t>
  </si>
  <si>
    <t>4L.46</t>
  </si>
  <si>
    <t>4L.47</t>
  </si>
  <si>
    <t xml:space="preserve">Total metering expenditure </t>
  </si>
  <si>
    <t>4L.48</t>
  </si>
  <si>
    <t>Other enhancement</t>
  </si>
  <si>
    <t>Improvments to taste, odour and colour</t>
  </si>
  <si>
    <t>4L.49</t>
  </si>
  <si>
    <t>4L.50</t>
  </si>
  <si>
    <t>4L.51</t>
  </si>
  <si>
    <t>Meeting lead standards</t>
  </si>
  <si>
    <t>4L.52</t>
  </si>
  <si>
    <t>4L.53</t>
  </si>
  <si>
    <t>4L.54</t>
  </si>
  <si>
    <t>Addressing raw water deterioration</t>
  </si>
  <si>
    <t>4L.55</t>
  </si>
  <si>
    <t>4L.56</t>
  </si>
  <si>
    <t>4L.57</t>
  </si>
  <si>
    <t>Improvements to river flow</t>
  </si>
  <si>
    <t>4L.58</t>
  </si>
  <si>
    <t>4L.59</t>
  </si>
  <si>
    <t>4L.60</t>
  </si>
  <si>
    <t>Enhancing resilience to low probability high consequence events</t>
  </si>
  <si>
    <t>4L.61</t>
  </si>
  <si>
    <t>4L.62</t>
  </si>
  <si>
    <t>4L.63</t>
  </si>
  <si>
    <t>Security - SEMD</t>
  </si>
  <si>
    <t>4L.64</t>
  </si>
  <si>
    <t>4L.65</t>
  </si>
  <si>
    <t>4L.66</t>
  </si>
  <si>
    <t>Security - Non-SEMD</t>
  </si>
  <si>
    <t>4L.67</t>
  </si>
  <si>
    <t>4L.68</t>
  </si>
  <si>
    <t>4L.69</t>
  </si>
  <si>
    <t>Additional line 1 (not used)</t>
  </si>
  <si>
    <t>4L.70</t>
  </si>
  <si>
    <t>Feasibility assessments</t>
  </si>
  <si>
    <t>4L.71</t>
  </si>
  <si>
    <t>Additional line 2 (not used)</t>
  </si>
  <si>
    <t>4L.72</t>
  </si>
  <si>
    <t>4L.73</t>
  </si>
  <si>
    <t>Additional line 3 (not used)</t>
  </si>
  <si>
    <t>4L.74</t>
  </si>
  <si>
    <t>4L.75</t>
  </si>
  <si>
    <t>Additional line 4 (not used)</t>
  </si>
  <si>
    <t>4L.76</t>
  </si>
  <si>
    <t>4L.77</t>
  </si>
  <si>
    <t>Additional line 5 (not used)</t>
  </si>
  <si>
    <t>4L.78</t>
  </si>
  <si>
    <t>4L.79</t>
  </si>
  <si>
    <t>Total other enhancement expenditure</t>
  </si>
  <si>
    <t>4L.80</t>
  </si>
  <si>
    <t>Total enhancement</t>
  </si>
  <si>
    <t xml:space="preserve">Total enhancement expenditure </t>
  </si>
  <si>
    <t>4L.81</t>
  </si>
  <si>
    <t>4L.82</t>
  </si>
  <si>
    <t>4L.83</t>
  </si>
  <si>
    <t>Supply-demand balance and metering</t>
  </si>
  <si>
    <t>The development of the regional water resources plan (WRSE) and WRMP24 is on-track for the publication of a draft plan in summer 2022.  
We are working in collaboration with four other water companies to publish five strategic regional water resources solutions. Gate 1, preliminary
feasibility assessment reports, to RAPID in July 2021 as per the regulatory timetable.  Our Gate 1 spend has been efficient and is below the
regulatory allowance.
Our current strategy is to install only smart meters in our optant, selective and replacement programmes. These meters
can be read in AMR or AMI modes when an LCE is installed, in areas of fixed network coverage. All meters installed are
therefore classified as ‘smart’ based on the definition outlined by Ofwat. However, there will be instances when a
customer may request a ‘basic’ meter, either through the NHH Retail market (meter to be logged) or for our HH
customers for religious grounds. The Metering programme was suspended for the first three months of the year
(April, May and June) due to Covid-19 lockdown and Government restrictions which has adversely impacted 2020/21 delivery
which was less than planned. The restrictions also led to a reduction in customers requesting a meter under the optional metering
programme. We are forecasting to recover most of the shortfall by the end of year 2 and remain
on course to deliver the PC target over the AMP.</t>
  </si>
  <si>
    <r>
      <rPr>
        <b/>
        <u/>
        <sz val="11"/>
        <color theme="1"/>
        <rFont val="Calibri"/>
        <family val="2"/>
      </rPr>
      <t>Additional Lines</t>
    </r>
    <r>
      <rPr>
        <b/>
        <sz val="11"/>
        <color theme="1"/>
        <rFont val="Calibri"/>
        <family val="2"/>
      </rPr>
      <t xml:space="preserve">
</t>
    </r>
    <r>
      <rPr>
        <sz val="11"/>
        <color theme="1"/>
        <rFont val="Calibri"/>
        <family val="2"/>
      </rPr>
      <t xml:space="preserve">
The following additional lines have been included in comparison to the Ofwat proforma table:
</t>
    </r>
    <r>
      <rPr>
        <b/>
        <sz val="11"/>
        <color theme="1"/>
        <rFont val="Calibri"/>
        <family val="2"/>
      </rPr>
      <t>Feasibility assessments</t>
    </r>
    <r>
      <rPr>
        <sz val="11"/>
        <color theme="1"/>
        <rFont val="Calibri"/>
        <family val="2"/>
      </rPr>
      <t xml:space="preserve"> -&gt; These relate to impact studies performed within developer services, which have historically been included within 'New Development &amp; Growth" but disaggregated going forward for transparency
</t>
    </r>
  </si>
  <si>
    <t xml:space="preserve">Wastewater network+ </t>
  </si>
  <si>
    <t>Bioresources</t>
  </si>
  <si>
    <t>Foul</t>
  </si>
  <si>
    <t>Surface water drainage</t>
  </si>
  <si>
    <t>Highway drainage</t>
  </si>
  <si>
    <t>Sewage treatment and disposal</t>
  </si>
  <si>
    <t>Sludge liquor treatment</t>
  </si>
  <si>
    <t>Sludge transport</t>
  </si>
  <si>
    <t>Sludge treatment</t>
  </si>
  <si>
    <t>Sludge disposal</t>
  </si>
  <si>
    <t>Conservation drivers</t>
  </si>
  <si>
    <t>4M.1</t>
  </si>
  <si>
    <t>4M.2</t>
  </si>
  <si>
    <t>4M.3</t>
  </si>
  <si>
    <t>Event Duration Monitoring at intermittent discharges</t>
  </si>
  <si>
    <t>4M.4</t>
  </si>
  <si>
    <t>4M.5</t>
  </si>
  <si>
    <t>4M.6</t>
  </si>
  <si>
    <t>Flow monitoring at sewage treatment works</t>
  </si>
  <si>
    <t>4M.7</t>
  </si>
  <si>
    <t>4M.8</t>
  </si>
  <si>
    <t>4M.9</t>
  </si>
  <si>
    <t>Schemes to increase flow to full treatment</t>
  </si>
  <si>
    <t>4M.10</t>
  </si>
  <si>
    <t>4M.11</t>
  </si>
  <si>
    <t>4M.12</t>
  </si>
  <si>
    <t>Schemes to increase storm tank capacity</t>
  </si>
  <si>
    <t>4M.13</t>
  </si>
  <si>
    <t>4M.14</t>
  </si>
  <si>
    <t>4M.15</t>
  </si>
  <si>
    <t>Storage schemes to reduce spill frequency at CSOs, storm tanks, etc</t>
  </si>
  <si>
    <t>4M.16</t>
  </si>
  <si>
    <t>4M.17</t>
  </si>
  <si>
    <t>4M.18</t>
  </si>
  <si>
    <t>Chemical removals schemes</t>
  </si>
  <si>
    <t>4M.19</t>
  </si>
  <si>
    <t>4M.20</t>
  </si>
  <si>
    <t>4M.21</t>
  </si>
  <si>
    <t>Chemicals monitoring/ investigations/ options appraisals</t>
  </si>
  <si>
    <t>4M.22</t>
  </si>
  <si>
    <t>4M.23</t>
  </si>
  <si>
    <t>4M.24</t>
  </si>
  <si>
    <t>Nitrogen removal</t>
  </si>
  <si>
    <t>4M.25</t>
  </si>
  <si>
    <t>4M.26</t>
  </si>
  <si>
    <t>4M.27</t>
  </si>
  <si>
    <t>Phosphorus removal</t>
  </si>
  <si>
    <t>4M.28</t>
  </si>
  <si>
    <t>4M.29</t>
  </si>
  <si>
    <t>4M.30</t>
  </si>
  <si>
    <t>Reduction of sanitary parameters</t>
  </si>
  <si>
    <t>4M.31</t>
  </si>
  <si>
    <t>4M.32</t>
  </si>
  <si>
    <t>4M.33</t>
  </si>
  <si>
    <t>UV disinfection (or similar)</t>
  </si>
  <si>
    <t>4M.34</t>
  </si>
  <si>
    <t>4M.35</t>
  </si>
  <si>
    <t>4M.36</t>
  </si>
  <si>
    <t>4M.37</t>
  </si>
  <si>
    <t>4M.38</t>
  </si>
  <si>
    <t>4M.39</t>
  </si>
  <si>
    <t>4M.40</t>
  </si>
  <si>
    <t>Growth at sewage treatment works (excluding sludge treatment)</t>
  </si>
  <si>
    <t>4M.41</t>
  </si>
  <si>
    <t>4M.42</t>
  </si>
  <si>
    <t>4M.43</t>
  </si>
  <si>
    <t>Reduce flooding risk for properties</t>
  </si>
  <si>
    <t>4M.44</t>
  </si>
  <si>
    <t>4M.45</t>
  </si>
  <si>
    <t>4M.46</t>
  </si>
  <si>
    <t>First time sewerage</t>
  </si>
  <si>
    <t>4M.47</t>
  </si>
  <si>
    <t>4M.48</t>
  </si>
  <si>
    <t>4M.49</t>
  </si>
  <si>
    <t>Sludge enhancement (quality)</t>
  </si>
  <si>
    <t>4M.50</t>
  </si>
  <si>
    <t>4M.51</t>
  </si>
  <si>
    <t>4M.52</t>
  </si>
  <si>
    <t>Sludge enhancement (growth)</t>
  </si>
  <si>
    <t>4M.53</t>
  </si>
  <si>
    <t>4M.54</t>
  </si>
  <si>
    <t>4M.55</t>
  </si>
  <si>
    <t>Odour</t>
  </si>
  <si>
    <t>4M.56</t>
  </si>
  <si>
    <t>4M.57</t>
  </si>
  <si>
    <t>4M.58</t>
  </si>
  <si>
    <t>4M.59</t>
  </si>
  <si>
    <t>4M.60</t>
  </si>
  <si>
    <t>4M.61</t>
  </si>
  <si>
    <t>4M.62</t>
  </si>
  <si>
    <t>4M.63</t>
  </si>
  <si>
    <t>4M.64</t>
  </si>
  <si>
    <t>4M.65</t>
  </si>
  <si>
    <t>4M.66</t>
  </si>
  <si>
    <t>4M.67</t>
  </si>
  <si>
    <t>4M.68</t>
  </si>
  <si>
    <t>4M.69</t>
  </si>
  <si>
    <t>Lee Tunnel</t>
  </si>
  <si>
    <t>4M.70</t>
  </si>
  <si>
    <t>Enhanced sewer cleaning programme (1200km)</t>
  </si>
  <si>
    <t>4M.71</t>
  </si>
  <si>
    <t>New development and growth</t>
  </si>
  <si>
    <t>4M.72</t>
  </si>
  <si>
    <t>4M.73</t>
  </si>
  <si>
    <t>4M.74</t>
  </si>
  <si>
    <t>4M.75</t>
  </si>
  <si>
    <t>4M.76</t>
  </si>
  <si>
    <t>4M.77</t>
  </si>
  <si>
    <t>4M.78</t>
  </si>
  <si>
    <t>4M.79</t>
  </si>
  <si>
    <t>4M.80</t>
  </si>
  <si>
    <t>4M.81</t>
  </si>
  <si>
    <r>
      <rPr>
        <b/>
        <u/>
        <sz val="11"/>
        <color theme="1"/>
        <rFont val="Calibri"/>
        <family val="2"/>
      </rPr>
      <t>Additional Lines</t>
    </r>
    <r>
      <rPr>
        <b/>
        <sz val="11"/>
        <color theme="1"/>
        <rFont val="Calibri"/>
        <family val="2"/>
      </rPr>
      <t xml:space="preserve">
</t>
    </r>
    <r>
      <rPr>
        <sz val="11"/>
        <color theme="1"/>
        <rFont val="Calibri"/>
        <family val="2"/>
      </rPr>
      <t xml:space="preserve">
The following additional lines have been included in comparison to the Ofwat proforma table:
</t>
    </r>
    <r>
      <rPr>
        <b/>
        <sz val="11"/>
        <color theme="1"/>
        <rFont val="Calibri"/>
        <family val="2"/>
      </rPr>
      <t>Feasibility assessments</t>
    </r>
    <r>
      <rPr>
        <sz val="11"/>
        <color theme="1"/>
        <rFont val="Calibri"/>
        <family val="2"/>
      </rPr>
      <t xml:space="preserve"> -&gt; These relate to impact studies performed within developer services, which have historically been included within 'New Development &amp; Growth" but disaggregated going forward for transparency
</t>
    </r>
    <r>
      <rPr>
        <b/>
        <sz val="11"/>
        <color theme="1"/>
        <rFont val="Calibri"/>
        <family val="2"/>
      </rPr>
      <t xml:space="preserve">Lee Tunnel </t>
    </r>
    <r>
      <rPr>
        <sz val="11"/>
        <color theme="1"/>
        <rFont val="Calibri"/>
        <family val="2"/>
      </rPr>
      <t xml:space="preserve">-&gt; This line was added to capture and report the expenditure on the Lee Tunnel project separately in order to be consistent with previous year’s annual performance reporting submissions.
</t>
    </r>
    <r>
      <rPr>
        <b/>
        <sz val="11"/>
        <color theme="1"/>
        <rFont val="Calibri"/>
        <family val="2"/>
      </rPr>
      <t>Enhanced sewer cleaning programme (1200km) -</t>
    </r>
    <r>
      <rPr>
        <sz val="11"/>
        <rFont val="Calibri"/>
        <family val="2"/>
      </rPr>
      <t xml:space="preserve">&gt; Sewer cleaning programme contributes to the improved performance of our network with respect to blockage avoidance and flooding alleviation and such has been classified as an enhancement expenditure.  The total cleaning activity for the year was 1200km, up from 900km in the previous FY with a cost of £3.5m.
</t>
    </r>
    <r>
      <rPr>
        <sz val="11"/>
        <color theme="1"/>
        <rFont val="Calibri"/>
        <family val="2"/>
      </rPr>
      <t xml:space="preserve">
</t>
    </r>
    <r>
      <rPr>
        <b/>
        <sz val="11"/>
        <color theme="1"/>
        <rFont val="Calibri"/>
        <family val="2"/>
      </rPr>
      <t xml:space="preserve">New development and growth </t>
    </r>
    <r>
      <rPr>
        <sz val="11"/>
        <color theme="1"/>
        <rFont val="Calibri"/>
        <family val="2"/>
      </rPr>
      <t>-&gt; This line was added to capture and report the expenditure on new development and growth that cannot be reclaimed through infrastructure charges which is now reported separately in tables 4N, 4O &amp; 4P.</t>
    </r>
  </si>
  <si>
    <t>Pro forma 7B</t>
  </si>
  <si>
    <t>Data Validation</t>
  </si>
  <si>
    <t>7B.2 Validations</t>
  </si>
  <si>
    <t>Please complete all cells in row</t>
  </si>
  <si>
    <t>Large STW1</t>
  </si>
  <si>
    <t>Large STW2</t>
  </si>
  <si>
    <t>Large STW3</t>
  </si>
  <si>
    <t>Large STW4</t>
  </si>
  <si>
    <t>Large STW5</t>
  </si>
  <si>
    <t>Large STW6</t>
  </si>
  <si>
    <t>Large STW7</t>
  </si>
  <si>
    <t>Large STW8</t>
  </si>
  <si>
    <t>Large STW9</t>
  </si>
  <si>
    <t>Large STW10</t>
  </si>
  <si>
    <t>Large STW11</t>
  </si>
  <si>
    <t>Large STW12</t>
  </si>
  <si>
    <t>Large STW13</t>
  </si>
  <si>
    <t>Large STW14</t>
  </si>
  <si>
    <t>Large STW15</t>
  </si>
  <si>
    <t>Large STW16</t>
  </si>
  <si>
    <t>Large STW17</t>
  </si>
  <si>
    <t>Large STW18</t>
  </si>
  <si>
    <t>Large STW19</t>
  </si>
  <si>
    <t>Large STW20</t>
  </si>
  <si>
    <t>Large STW21</t>
  </si>
  <si>
    <t>Large STW22</t>
  </si>
  <si>
    <t>Large STW23</t>
  </si>
  <si>
    <t>Large STW24</t>
  </si>
  <si>
    <t>Large STW25</t>
  </si>
  <si>
    <t>Large STW26</t>
  </si>
  <si>
    <t>Large STW27</t>
  </si>
  <si>
    <t>Large STW28</t>
  </si>
  <si>
    <t>Large STW29</t>
  </si>
  <si>
    <t>Large STW30</t>
  </si>
  <si>
    <t>Large STW31</t>
  </si>
  <si>
    <t>Large STW32</t>
  </si>
  <si>
    <t>Large STW33</t>
  </si>
  <si>
    <t>Large STW34</t>
  </si>
  <si>
    <t>Large STW35</t>
  </si>
  <si>
    <t>Large STW36</t>
  </si>
  <si>
    <t>Large STW37</t>
  </si>
  <si>
    <t>Large STW38</t>
  </si>
  <si>
    <t>Large STW39</t>
  </si>
  <si>
    <t>Large STW40</t>
  </si>
  <si>
    <t>Large STW41</t>
  </si>
  <si>
    <t>Large STW42</t>
  </si>
  <si>
    <t>Large STW43</t>
  </si>
  <si>
    <t>Large STW44</t>
  </si>
  <si>
    <t>Large STW45</t>
  </si>
  <si>
    <t>Large STW46</t>
  </si>
  <si>
    <t>Large STW47</t>
  </si>
  <si>
    <t>Large STW48</t>
  </si>
  <si>
    <t>Large STW49</t>
  </si>
  <si>
    <t>Large STW50</t>
  </si>
  <si>
    <t>Large STW51</t>
  </si>
  <si>
    <t>Large STW52</t>
  </si>
  <si>
    <t>Large STW53</t>
  </si>
  <si>
    <t>Large STW54</t>
  </si>
  <si>
    <t>Large STW55</t>
  </si>
  <si>
    <t>Total STW</t>
  </si>
  <si>
    <t>Sewage treatment works - Explanatory variables</t>
  </si>
  <si>
    <t>Works name (existing works)</t>
  </si>
  <si>
    <t>text</t>
  </si>
  <si>
    <t>7B.1</t>
  </si>
  <si>
    <t>Primary Treatment</t>
  </si>
  <si>
    <t>Works name (new works)</t>
  </si>
  <si>
    <t>Secondary Activated Sludge</t>
  </si>
  <si>
    <t>Works name</t>
  </si>
  <si>
    <t>Secondary Biological</t>
  </si>
  <si>
    <t>Classification of treatment works</t>
  </si>
  <si>
    <t>7B.2</t>
  </si>
  <si>
    <t>Tertiary A1</t>
  </si>
  <si>
    <t>Population equivalent of total load received</t>
  </si>
  <si>
    <t>000s</t>
  </si>
  <si>
    <t>7B.3</t>
  </si>
  <si>
    <t>Tertiary A2</t>
  </si>
  <si>
    <t>Suspended solids consent</t>
  </si>
  <si>
    <t>mg/l</t>
  </si>
  <si>
    <t>7B.4</t>
  </si>
  <si>
    <t>Tertiary B1</t>
  </si>
  <si>
    <r>
      <t>BOD</t>
    </r>
    <r>
      <rPr>
        <i/>
        <vertAlign val="subscript"/>
        <sz val="12"/>
        <color theme="1"/>
        <rFont val="Calibri"/>
        <family val="2"/>
      </rPr>
      <t>5</t>
    </r>
    <r>
      <rPr>
        <sz val="12"/>
        <color theme="1"/>
        <rFont val="Calibri"/>
        <family val="2"/>
      </rPr>
      <t xml:space="preserve"> consent</t>
    </r>
  </si>
  <si>
    <t>7B.5</t>
  </si>
  <si>
    <t>Tertiary B2</t>
  </si>
  <si>
    <t>Ammonia consent</t>
  </si>
  <si>
    <t>7B.6</t>
  </si>
  <si>
    <t>Phosphorus consent</t>
  </si>
  <si>
    <t>7B.7</t>
  </si>
  <si>
    <t>UV consent</t>
  </si>
  <si>
    <r>
      <t>mW/s/cm</t>
    </r>
    <r>
      <rPr>
        <vertAlign val="superscript"/>
        <sz val="12"/>
        <rFont val="Calibri"/>
        <family val="2"/>
      </rPr>
      <t>2</t>
    </r>
  </si>
  <si>
    <t>None</t>
  </si>
  <si>
    <t>7B.8</t>
  </si>
  <si>
    <t>Load received by STW</t>
  </si>
  <si>
    <r>
      <t>kgBOD</t>
    </r>
    <r>
      <rPr>
        <vertAlign val="subscript"/>
        <sz val="12"/>
        <rFont val="Calibri"/>
        <family val="2"/>
      </rPr>
      <t>5</t>
    </r>
    <r>
      <rPr>
        <sz val="12"/>
        <rFont val="Calibri"/>
        <family val="2"/>
      </rPr>
      <t>/d</t>
    </r>
  </si>
  <si>
    <t>7B.9</t>
  </si>
  <si>
    <t>Flow passed to full treatment</t>
  </si>
  <si>
    <r>
      <t>m</t>
    </r>
    <r>
      <rPr>
        <vertAlign val="superscript"/>
        <sz val="12"/>
        <rFont val="Calibri"/>
        <family val="2"/>
      </rPr>
      <t>3</t>
    </r>
    <r>
      <rPr>
        <sz val="12"/>
        <rFont val="Calibri"/>
        <family val="2"/>
      </rPr>
      <t>/d</t>
    </r>
  </si>
  <si>
    <t>7B.10</t>
  </si>
  <si>
    <t>Sewage treatment works - Functional expenditure</t>
  </si>
  <si>
    <t>Service charges</t>
  </si>
  <si>
    <t>£000s</t>
  </si>
  <si>
    <t>7B.11</t>
  </si>
  <si>
    <t>Estimated terminal pumping expenditure</t>
  </si>
  <si>
    <t>7B.12</t>
  </si>
  <si>
    <t>Other direct expenditure</t>
  </si>
  <si>
    <t>7B.13</t>
  </si>
  <si>
    <t>Total direct expenditure</t>
  </si>
  <si>
    <t>7B.14</t>
  </si>
  <si>
    <t>General and support expenditure</t>
  </si>
  <si>
    <t>7B.15</t>
  </si>
  <si>
    <t>Functional expenditure</t>
  </si>
  <si>
    <t>7B.16</t>
  </si>
  <si>
    <t>The information included on the table has been presented with 3 decimal points, however underlying numbers have not been rounded to 3 decimal points.</t>
  </si>
  <si>
    <t>£300.0m 5.75% class B Fixed rate bond due 2030</t>
  </si>
  <si>
    <t>XS0540190096</t>
  </si>
  <si>
    <t>Moodys Ba1 (stable outlook), S&amp;P BBB- (negative outlook)</t>
  </si>
  <si>
    <t>GBP</t>
  </si>
  <si>
    <t>Class B</t>
  </si>
  <si>
    <t>This Bond has a call date in September 2022</t>
  </si>
  <si>
    <t>£500m 5.50% fixed rate bond 2041</t>
  </si>
  <si>
    <t>XS0590171103</t>
  </si>
  <si>
    <t>Moodys Baa1 (stable outlook), S&amp;P BBB+ (negative outlook)</t>
  </si>
  <si>
    <t>Class A</t>
  </si>
  <si>
    <t>£300.0m 4.37% fixed rate bond due 2034</t>
  </si>
  <si>
    <t>XS0800185174</t>
  </si>
  <si>
    <t>£300.0m 4.63% fixed rate bond due 2046</t>
  </si>
  <si>
    <t>XS0800186222</t>
  </si>
  <si>
    <t>£500.0m 4.00% fixed rate bond due 2025</t>
  </si>
  <si>
    <t>XS1078777114</t>
  </si>
  <si>
    <t>£300.0m 3.5% fixed rate loan due 2028</t>
  </si>
  <si>
    <t>XS1371533867</t>
  </si>
  <si>
    <t>£285.15m 7.738% fixed rate bond due 2058</t>
  </si>
  <si>
    <t>XS1537083716</t>
  </si>
  <si>
    <t>£250.0m 1.875% fixed rate bond due 2024</t>
  </si>
  <si>
    <t>XS1555168282</t>
  </si>
  <si>
    <t>£250.0m 2.625% fixed rate bond due 2032</t>
  </si>
  <si>
    <t>XS1555168365</t>
  </si>
  <si>
    <t>£300.0m 2.375% class B Fixed rate bond due 2023</t>
  </si>
  <si>
    <t>XS1605392676</t>
  </si>
  <si>
    <t>£250.0m 2.875% class B Fixed rate bond due 2027</t>
  </si>
  <si>
    <t>XS1605393054</t>
  </si>
  <si>
    <t>¥20.0bn  3.28% fixed rate bond due 2038**</t>
  </si>
  <si>
    <t>XS0382041225</t>
  </si>
  <si>
    <t>JPY Bond swapped to GBP, the Swap has break option on 5 January 2026 or 5 January every five years thereafter</t>
  </si>
  <si>
    <t>$150.0m 3.870% private placement due 2022**</t>
  </si>
  <si>
    <t>US$ private placement swapped to GBP</t>
  </si>
  <si>
    <t>$200.0m 4.020% private placement 2024**</t>
  </si>
  <si>
    <t>$250.0m 4.220% private placement due 2027**</t>
  </si>
  <si>
    <t>CAD 250.0m 2.875% fixed rate bond due 2024**</t>
  </si>
  <si>
    <t>CAG8787NAB06</t>
  </si>
  <si>
    <t>CAD bond swapped to GBP</t>
  </si>
  <si>
    <t>£330.0m 6.75% fixed rate bond due 2028</t>
  </si>
  <si>
    <t>XS0092157600</t>
  </si>
  <si>
    <t>£200.0m 6.50% fixed rate bond due 2032</t>
  </si>
  <si>
    <t>XS0107289323</t>
  </si>
  <si>
    <t>£225.0m 6.59% fixed rate bond due 2021</t>
  </si>
  <si>
    <t>XS0267220472</t>
  </si>
  <si>
    <t>£600.0m 5.125% indexed linked bond due 2037</t>
  </si>
  <si>
    <t>XS0268693743</t>
  </si>
  <si>
    <t>£350.0m 2.375% fixed rate bond due 2040</t>
  </si>
  <si>
    <t>XS2161831776</t>
  </si>
  <si>
    <t>£40.0m 2.442% fixed rate bond due 2050</t>
  </si>
  <si>
    <t>XS2168290000</t>
  </si>
  <si>
    <t>$106.0m 4.070% private placement due 2026**</t>
  </si>
  <si>
    <t>GB00BKLH3C27</t>
  </si>
  <si>
    <t>$131.0m 4.270% private placement 2029 **</t>
  </si>
  <si>
    <t>GB00BKLH3D34</t>
  </si>
  <si>
    <t>€50.0m 2.100% private placement due 2030**</t>
  </si>
  <si>
    <t>GB00BKLH3F57</t>
  </si>
  <si>
    <t>EUR private placement swapped to GBP</t>
  </si>
  <si>
    <t>£84.7m 0.875% fixed rate bond due 2023**</t>
  </si>
  <si>
    <t>XS2244848011</t>
  </si>
  <si>
    <t>€500.0m 0.19% fixed rate bond due 2023**</t>
  </si>
  <si>
    <t>XS2248451200</t>
  </si>
  <si>
    <t>EUR Bond swapped to GBP</t>
  </si>
  <si>
    <t>$57m 2.06% fixed rate due 2030**</t>
  </si>
  <si>
    <t>XS2254339331</t>
  </si>
  <si>
    <t>USD Bond swapped to GBP</t>
  </si>
  <si>
    <t>£70.0m Class B 3.867% fixed rate loan due 2026</t>
  </si>
  <si>
    <t>£50.0m Class B 3.875% fixed rate loan due 2026</t>
  </si>
  <si>
    <t>£39.0m Class B 3.918% fixed rate loan due 2026</t>
  </si>
  <si>
    <t>£216.0m 2.450% class A private placement due 2028</t>
  </si>
  <si>
    <t>GB00BDC5BK06</t>
  </si>
  <si>
    <t>£210.0m 2.550% class A private placement due 2030</t>
  </si>
  <si>
    <t>GB00BDC5BL13</t>
  </si>
  <si>
    <t>£40.0m 2.620% class A private placement due 2033</t>
  </si>
  <si>
    <t>GB00BDC5BM20</t>
  </si>
  <si>
    <t>$55.0m 3.380% private placement due 2023**</t>
  </si>
  <si>
    <t>GB00BDC5BH76</t>
  </si>
  <si>
    <t>$285.0m 3.570% private placement due 2025**</t>
  </si>
  <si>
    <t>GB00BDC5BJ90</t>
  </si>
  <si>
    <t>$40m 1.604% fixed rate due 2027**</t>
  </si>
  <si>
    <t>XS2278588343</t>
  </si>
  <si>
    <t>Capitalised Bond Fees</t>
  </si>
  <si>
    <t>£75m Fixed to index-linked 28/09/2037 Swap -  Receive leg</t>
  </si>
  <si>
    <t>£25m Fixed to index-linked 28/09/2037 Swap -  Receive leg</t>
  </si>
  <si>
    <t>£250m Fixed to index-linked 29/09/2037 Swap -  Receive leg</t>
  </si>
  <si>
    <t>£200m Fixed to index-linked 30/09/2037 Swap -  Receive leg</t>
  </si>
  <si>
    <t>£200m Fixed to index-linked 09/02/2038 Swap -  Receive leg</t>
  </si>
  <si>
    <t>£94m Fixed to index-linked 20/08/2038 Swap -  Receive leg</t>
  </si>
  <si>
    <t>£114m Fixed to index-linked 09/04/2058 Swap -  Receive leg</t>
  </si>
  <si>
    <t>£200m Floating from fixed rate 14/03/2030 Swap -  Receive leg</t>
  </si>
  <si>
    <t>£100m of the £150m Floating from fixed rate 14/03/2030 Swap -  Receive leg</t>
  </si>
  <si>
    <t>£50m of the £150m Floating from fixed rate 14/03/2030 Swap -  Receive leg</t>
  </si>
  <si>
    <t>£150m Floating from fixed rate 14/03/2030 Swap -  Receive leg</t>
  </si>
  <si>
    <t>£250m Floating from fixed rate 14/03/2030 Swap -  Receive leg</t>
  </si>
  <si>
    <t>£100m Floating from fixed rate 16/03/2030 Swap -  Receive leg</t>
  </si>
  <si>
    <t>£100m Floating from fixed rate 14/03/2030 Swap -  Receive leg</t>
  </si>
  <si>
    <t>£43m Floating from fixed rate 14/03/2030 Swap -  Receive leg</t>
  </si>
  <si>
    <t>£60m of the £150m Floating from fixed rate 16/03/2030 Swap -  Receive leg</t>
  </si>
  <si>
    <t>£40m of the £150m Floating from fixed rate 16/03/2030 Swap -  Receive leg</t>
  </si>
  <si>
    <t>£50m of the £150m Floating from fixed rate 16/03/2030 Swap -  Receive leg</t>
  </si>
  <si>
    <t>£81m of the £227m Floating from fixed rate 14/03/2030 Swap -  Receive leg</t>
  </si>
  <si>
    <t>£101m of the £227m Floating from fixed rate 14/03/2030 Swap -  Receive leg</t>
  </si>
  <si>
    <t>£44m of the £227m Floating from fixed rate 14/03/2030 Swap -  Receive leg</t>
  </si>
  <si>
    <t>£200m Fixed to index-linked 31/10/2029 Swap -  Receive leg</t>
  </si>
  <si>
    <t>£210m Fixed to index-linked 31/10/2024 Swap -  Receive leg</t>
  </si>
  <si>
    <t>£40m Fixed to index-linked 31/10/2024 Swap -  Receive leg</t>
  </si>
  <si>
    <t>£50m Fixed to index-linked 11/02/2029 Swap -  Receive leg</t>
  </si>
  <si>
    <t>£50m Fixed to index-linked 24/01/2029 Swap -  Receive leg</t>
  </si>
  <si>
    <t>£100m Fixed to index-linked 11/02/2029 Swap -  Receive leg</t>
  </si>
  <si>
    <t>£250m Fixed to index-linked 11/02/2029 Swap -  Receive leg</t>
  </si>
  <si>
    <t>£300m Fixed to index-linked 25/10/2024 Swap -  Receive leg</t>
  </si>
  <si>
    <t>£100m Fixed to index-linked 22/03/2029 Swap -  Receive leg</t>
  </si>
  <si>
    <t>£77m Fixed to index-linked 29/10/2024 Swap -  Receive leg</t>
  </si>
  <si>
    <t>£122m Fixed to index-linked 29/10/2024 Swap -  Receive leg</t>
  </si>
  <si>
    <t>£100m Fixed to index-linked 01/11/2029 Swap -  Receive leg</t>
  </si>
  <si>
    <t>£100m Fixed to index-linked 13/11/2029 Swap -  Receive leg</t>
  </si>
  <si>
    <t>£100m Fixed to index-linked 19/11/2029 Swap -  Receive leg</t>
  </si>
  <si>
    <t>£70m of the £120m Fixed to index-linked 02/12/2024 Swap -  Receive leg</t>
  </si>
  <si>
    <t>£50m of the £120m Fixed to index-linked 02/12/2024 Swap -  Receive leg</t>
  </si>
  <si>
    <t>£70m Fixed to index-linked 02/12/2024 Swap -  Receive leg</t>
  </si>
  <si>
    <t>£150m Floating to fixed rate 14/03/2030 Swap - Pay leg</t>
  </si>
  <si>
    <t>£50m of the £300m Floating to fixed rate 14/03/2030 Swap - Pay leg</t>
  </si>
  <si>
    <t>£200m of the £300m Floating to fixed rate 14/03/2030 Swap - Pay leg</t>
  </si>
  <si>
    <t>£125m Floating to fixed rate 14/03/2030 Swap - Pay leg</t>
  </si>
  <si>
    <t>£81m of the £150m Floating to fixed rate 14/03/2030 Swap - Pay leg</t>
  </si>
  <si>
    <t>£68m of the £150m Floating to fixed rate 14/03/2030 Swap - Pay leg</t>
  </si>
  <si>
    <t>£33m of the £150m Floating to fixed rate 14/03/2030 Swap - Pay leg</t>
  </si>
  <si>
    <t>£44m of the £150m Floating to fixed rate 14/03/2030 Swap - Pay leg</t>
  </si>
  <si>
    <t>£25m of the £150m Floating to fixed rate 14/03/2030 Swap - Pay leg</t>
  </si>
  <si>
    <t>£47m of the £150m Floating to fixed rate 14/03/2030 Swap - Pay leg</t>
  </si>
  <si>
    <t>£25m of the £125m Floating to fixed rate 14/03/2030 Swap - Pay leg</t>
  </si>
  <si>
    <t>£100m of the £125m Floating to fixed rate 14/03/2030 Swap - Pay leg</t>
  </si>
  <si>
    <t>£50m Floating to fixed rate 16/03/2030 Swap - Pay leg</t>
  </si>
  <si>
    <t>£200m Floating to fixed rate 16/03/2030 Swap - Pay leg</t>
  </si>
  <si>
    <t>£200m Floating to fixed rate 14/03/2030 Swap - Pay leg</t>
  </si>
  <si>
    <t>£100m Floating to fixed rate 14/03/2030 Swap - Pay leg</t>
  </si>
  <si>
    <t>£50m Floating to fixed rate 14/03/2030 Swap - Pay leg</t>
  </si>
  <si>
    <t>£50m of the £200m Floating to fixed rate 16/03/2030 Swap - Pay leg</t>
  </si>
  <si>
    <t>£143m of the £200m Floating to fixed rate 16/03/2030 Swap - Pay leg</t>
  </si>
  <si>
    <t>£6.4m of the £200m Floating to fixed rate 16/03/2030 Swap - Pay leg</t>
  </si>
  <si>
    <t>£150m Floating to fixed rate 16/03/2030 Swap - Pay leg</t>
  </si>
  <si>
    <t>£60m of the £150m Floating to fixed rate 17/03/2025 Swap - Pay leg</t>
  </si>
  <si>
    <t>£40m of the £150m Floating to fixed rate 17/03/2025 Swap - Pay leg</t>
  </si>
  <si>
    <t>£50m of the £150m Floating to fixed rate 17/03/2025 Swap - Pay leg</t>
  </si>
  <si>
    <t>Lease Site - Cherry Orchard East 49-50 &amp; 56-57</t>
  </si>
  <si>
    <t>Lease - Nominal Interest rate 2.74%</t>
  </si>
  <si>
    <t>Lease Site - CHERRY ORCHARD EAST SUITES 55-58 &amp; 62-63</t>
  </si>
  <si>
    <t>Lease Site - Shalford WTW</t>
  </si>
  <si>
    <t>Lease - Nominal Interest rate 6.66%</t>
  </si>
  <si>
    <t>Lease Site - Dormay St Area 10</t>
  </si>
  <si>
    <t>Lease - Nominal Interest rate 3.30%</t>
  </si>
  <si>
    <t>Lease Site - Clearwater Court</t>
  </si>
  <si>
    <t>Lease - Nominal Interest rate 6.05%</t>
  </si>
  <si>
    <t>Lease Site - Oracle Parking</t>
  </si>
  <si>
    <t>Lease - Nominal Interest rate 3.15%</t>
  </si>
  <si>
    <t>Lease Site - Reading Bridge House 7th Floor</t>
  </si>
  <si>
    <t>Lease Site - Reading Bridge House 6th Floor</t>
  </si>
  <si>
    <t>Lease Site - Dormay St Area 2</t>
  </si>
  <si>
    <t>£100.0m floating rate bond due 2022</t>
  </si>
  <si>
    <t xml:space="preserve">3 month LIBOR </t>
  </si>
  <si>
    <t>£300m Class B term loan facility drawdown due 2023</t>
  </si>
  <si>
    <t>6 month LIBOR, early call right</t>
  </si>
  <si>
    <t>£20m Class B floating rate loan due 2026</t>
  </si>
  <si>
    <t>6 month LIBOR</t>
  </si>
  <si>
    <t>£150.0m floating rate loan due 2024</t>
  </si>
  <si>
    <t>3 month LIBOR, early call right</t>
  </si>
  <si>
    <t>£125.0m floating rate loan due 2024</t>
  </si>
  <si>
    <t>6 month LIBOR , early call right</t>
  </si>
  <si>
    <t>£50.0m floating rate loan due 2022</t>
  </si>
  <si>
    <t>£63.1m floating rate loan due 2027</t>
  </si>
  <si>
    <t>£63.1m floating rate loan due 2029</t>
  </si>
  <si>
    <t>£63.1m floating rate loan due 2031</t>
  </si>
  <si>
    <t>Revolving Credit Facility - Class B</t>
  </si>
  <si>
    <t>1 Week LIBOR</t>
  </si>
  <si>
    <t>TWUHL Intercompany loan</t>
  </si>
  <si>
    <t>Overnight LIBOR</t>
  </si>
  <si>
    <t>TWL Intercompany loan</t>
  </si>
  <si>
    <t>Subordinated</t>
  </si>
  <si>
    <t>Revolving Credit Facility - Class A</t>
  </si>
  <si>
    <t>1.4bn Class A facility with commitment fee int. rate of 0.105% on the undrawn amount</t>
  </si>
  <si>
    <t>Liquidity Facility Commitment Fee - Operation &amp; Maintenance Reserve</t>
  </si>
  <si>
    <t>Super Senior</t>
  </si>
  <si>
    <t>180m facility with non-utilisation int. rate of 0.4% on the undrawn amount</t>
  </si>
  <si>
    <t>Liquidity Facility Commitment Fee - Debt Service Reserve Class A</t>
  </si>
  <si>
    <t>290m facility with non-utilisation int. rate of 0.4% on the undrawn amount</t>
  </si>
  <si>
    <t>Liquidity Facility Commitment Fee - Debt Service Reserve Class B</t>
  </si>
  <si>
    <t>80m facility with non-utilisation int. rate of 0.4% on the undrawn amount</t>
  </si>
  <si>
    <t>Revolving Credit Facility £75m 2024 - Class B</t>
  </si>
  <si>
    <t>Starts 09/04/2021</t>
  </si>
  <si>
    <t>£100m Floating to index linked 18/07/2039 Swap -  Receive leg</t>
  </si>
  <si>
    <t>3 month Libor</t>
  </si>
  <si>
    <t>£100m Floating to index linked 17/02/2060 Swap -  Receive leg</t>
  </si>
  <si>
    <t>6 month Libor</t>
  </si>
  <si>
    <t>£150m Floating to index linked 31/12/2039 Swap -  Receive leg</t>
  </si>
  <si>
    <t>£50m Floating to index linked 31/12/2039 Swap -  Receive leg</t>
  </si>
  <si>
    <t>£63m of the £65m Floating to index linked 31/12/2029 Swap -  Receive leg</t>
  </si>
  <si>
    <t>£1.9m of the £65m Floating to index linked 31/12/2029 Swap -  Receive leg</t>
  </si>
  <si>
    <t>£35m Floating to index linked 31/12/2039 Swap -  Receive leg</t>
  </si>
  <si>
    <t>£10m Floating to index linked 31/03/2026 Swap -  Receive leg</t>
  </si>
  <si>
    <t>£200m Floating from fixed rate 14/03/2030 Swap - Pay leg</t>
  </si>
  <si>
    <t>£100m of the £150m Floating from fixed rate 14/03/2030 Swap - Pay leg</t>
  </si>
  <si>
    <t>£50m of the £150m Floating from fixed rate 14/03/2030 Swap - Pay leg</t>
  </si>
  <si>
    <t>£150m Floating from fixed rate 14/03/2030 Swap - Pay leg</t>
  </si>
  <si>
    <t>£250m Floating from fixed rate 14/03/2030 Swap - Pay leg</t>
  </si>
  <si>
    <t>£100m Floating from fixed rate 16/03/2030 Swap - Pay leg</t>
  </si>
  <si>
    <t>£100m Floating from fixed rate 14/03/2030 Swap - Pay leg</t>
  </si>
  <si>
    <t>£43m Floating from fixed rate 14/03/2030 Swap - Pay leg</t>
  </si>
  <si>
    <t>£60m of the £150m Floating from fixed rate 16/03/2030 Swap - Pay leg</t>
  </si>
  <si>
    <t>£40m of the £150m Floating from fixed rate 16/03/2030 Swap - Pay leg</t>
  </si>
  <si>
    <t>£50m of the £150m Floating from fixed rate 16/03/2030 Swap - Pay leg</t>
  </si>
  <si>
    <t>£81m of the £227m Floating from fixed rate 14/03/2030 Swap - Pay leg</t>
  </si>
  <si>
    <t>£101m of the £227m Floating from fixed rate 14/03/2030 Swap - Pay leg</t>
  </si>
  <si>
    <t>£44m of the £227m Floating from fixed rate 14/03/2030 Swap - Pay leg</t>
  </si>
  <si>
    <t>£150m Floating to fixed rate 14/03/2030 Swap -  Receive leg</t>
  </si>
  <si>
    <t>£50m of the £300m Floating to fixed rate 14/03/2030 Swap -  Receive leg</t>
  </si>
  <si>
    <t>£200m of the £300m Floating to fixed rate 14/03/2030 Swap -  Receive leg</t>
  </si>
  <si>
    <t>£125m Floating to fixed rate 14/03/2030 Swap -  Receive leg</t>
  </si>
  <si>
    <t>£81m of the £150m Floating to fixed rate 14/03/2030 Swap -  Receive leg</t>
  </si>
  <si>
    <t>£68m of the £150m Floating to fixed rate 14/03/2030 Swap -  Receive leg</t>
  </si>
  <si>
    <t>£33m of the £150m Floating to fixed rate 14/03/2030 Swap -  Receive leg</t>
  </si>
  <si>
    <t>£44m of the £150m Floating to fixed rate 14/03/2030 Swap -  Receive leg</t>
  </si>
  <si>
    <t>£25m of the £150m Floating to fixed rate 14/03/2030 Swap -  Receive leg</t>
  </si>
  <si>
    <t>£47m of the £150m Floating to fixed rate 14/03/2030 Swap -  Receive leg</t>
  </si>
  <si>
    <t>£25m of the £125m Floating to fixed rate 14/03/2030 Swap -  Receive leg</t>
  </si>
  <si>
    <t>£100m of the £125m Floating to fixed rate 14/03/2030 Swap -  Receive leg</t>
  </si>
  <si>
    <t>£50m Floating to fixed rate 16/03/2030 Swap -  Receive leg</t>
  </si>
  <si>
    <t>£200m Floating to fixed rate 16/03/2030 Swap -  Receive leg</t>
  </si>
  <si>
    <t>£200m Floating to fixed rate 14/03/2030 Swap -  Receive leg</t>
  </si>
  <si>
    <t>£100m Floating to fixed rate 14/03/2030 Swap -  Receive leg</t>
  </si>
  <si>
    <t>£50m Floating to fixed rate 14/03/2030 Swap -  Receive leg</t>
  </si>
  <si>
    <t>£50m of the £200m Floating to fixed rate 16/03/2030 Swap -  Receive leg</t>
  </si>
  <si>
    <t>£143m of the £200m Floating to fixed rate 16/03/2030 Swap -  Receive leg</t>
  </si>
  <si>
    <t>£6.4m of the £200m Floating to fixed rate 16/03/2030 Swap -  Receive leg</t>
  </si>
  <si>
    <t>£150m Floating to fixed rate 16/03/2030 Swap -  Receive leg</t>
  </si>
  <si>
    <t>£60m of the £150m Floating to fixed rate 17/03/2025 Swap -  Receive leg</t>
  </si>
  <si>
    <t>£40m of the £150m Floating to fixed rate 17/03/2025 Swap -  Receive leg</t>
  </si>
  <si>
    <t>£50m of the £150m Floating to fixed rate 17/03/2025 Swap -  Receive leg</t>
  </si>
  <si>
    <t>Lease Site - Camb Ave Slough</t>
  </si>
  <si>
    <t>Lease - Nominal Interest rate 4.15%</t>
  </si>
  <si>
    <t>Lease Site - Didcot</t>
  </si>
  <si>
    <t>Lease - Nominal Interest rate 3.09%</t>
  </si>
  <si>
    <t>Lease Site - Spencer House</t>
  </si>
  <si>
    <t>Lease - Nominal Interest rate 2.96%</t>
  </si>
  <si>
    <t>Lease Site - Crystal Palace</t>
  </si>
  <si>
    <t>Lease Site - Hampton Court</t>
  </si>
  <si>
    <t>Lease - Nominal Interest rate 2.97%</t>
  </si>
  <si>
    <t>Lease Site - Rosebery Avenue Borehole</t>
  </si>
  <si>
    <t>Lease - Nominal Interest rate 3.85%</t>
  </si>
  <si>
    <t>Lease Site - Rose Kiln Court</t>
  </si>
  <si>
    <t>Lease Site - National Trust - Cliveden</t>
  </si>
  <si>
    <t>Lease - Nominal Interest rate 5.47%</t>
  </si>
  <si>
    <t>Lease Site - Coal Wharf</t>
  </si>
  <si>
    <t>Lease - Nominal Interest rate 3.84%</t>
  </si>
  <si>
    <t>Lease Site - Bernie Grants Art Centre Borehole</t>
  </si>
  <si>
    <t>Lease Site - Camelford House</t>
  </si>
  <si>
    <t>Lease - Nominal Interest rate 4.57%</t>
  </si>
  <si>
    <t>Lease Site - Kemble Court</t>
  </si>
  <si>
    <t>Lease - Nominal Interest rate 6.62%</t>
  </si>
  <si>
    <t>Lease Site - Blackbird Leys</t>
  </si>
  <si>
    <t>Lease - Nominal Interest rate 5.85%</t>
  </si>
  <si>
    <t>Lease Site - Walnut Court</t>
  </si>
  <si>
    <t>£50.0m 1.98% index linked bond due 2042</t>
  </si>
  <si>
    <t>XS0318577912</t>
  </si>
  <si>
    <t>£100.0m 1.85% index linked bond due 2047</t>
  </si>
  <si>
    <t>XS0318577755</t>
  </si>
  <si>
    <t>£200.0m 1.82% index linked bond due 2049</t>
  </si>
  <si>
    <t>XS0318577672</t>
  </si>
  <si>
    <t>£200.0m 1.77% index linked bond due 2057</t>
  </si>
  <si>
    <t>XS0318577599</t>
  </si>
  <si>
    <t>£350.0m 1.76% index linked bond due 2062</t>
  </si>
  <si>
    <t>XS0318577326</t>
  </si>
  <si>
    <t>£50.0m 3.85% index linked bond due 2040</t>
  </si>
  <si>
    <t>XS0404852526</t>
  </si>
  <si>
    <t>£55.0m 2.09% index linked bond due 2042</t>
  </si>
  <si>
    <t>XS0455926260</t>
  </si>
  <si>
    <t>£40.0m 1.97% index linked bond due 2045</t>
  </si>
  <si>
    <t>XS0548262061</t>
  </si>
  <si>
    <t>Amortising Debt</t>
  </si>
  <si>
    <t>£40.0m 0.75% Index linked loan due 2034</t>
  </si>
  <si>
    <t>XS1334772925</t>
  </si>
  <si>
    <t>£45.0m 0.721% Index linked loan due 2027</t>
  </si>
  <si>
    <t>XS1335311574</t>
  </si>
  <si>
    <t>£175.0m 3.38% index linked bond due 2021</t>
  </si>
  <si>
    <t>XS0143275419</t>
  </si>
  <si>
    <t>£300.0m 1.68% index linked bond due 2053</t>
  </si>
  <si>
    <t>XS0265832922</t>
  </si>
  <si>
    <t>£300.0m 1.68% index linked bond due 2055</t>
  </si>
  <si>
    <t>XS0267219896</t>
  </si>
  <si>
    <t>£100.0m  3.261% index linked loan due 2043</t>
  </si>
  <si>
    <t>£75.0m 1.35% Index linked loan due 2021</t>
  </si>
  <si>
    <t>£215.0m 0.46% Index linked loan due 2023</t>
  </si>
  <si>
    <t>£215.0m 0.38% Index linked loan due 2032</t>
  </si>
  <si>
    <t>£100.0m 0.790% Index linked loan due 2025</t>
  </si>
  <si>
    <t>£125.0m 0.5975% Index linked loan due 2026</t>
  </si>
  <si>
    <t>£100m Floating to index linked 18/07/2039 Swap - Pay leg</t>
  </si>
  <si>
    <t>£100m Floating to index linked 17/02/2060 Swap - Pay leg</t>
  </si>
  <si>
    <t>£150m Floating to index linked 31/12/2039 Swap - Pay leg</t>
  </si>
  <si>
    <t>£50m Floating to index linked 31/12/2039 Swap - Pay leg</t>
  </si>
  <si>
    <t>£63m of the £65m Floating to index linked 31/12/2029 Swap - Pay leg</t>
  </si>
  <si>
    <t>£1.9m of the £65m Floating to index linked 31/12/2029 Swap - Pay leg</t>
  </si>
  <si>
    <t>£35m Floating to index linked 31/12/2039 Swap - Pay leg</t>
  </si>
  <si>
    <t>£75m Fixed to index-linked 28/09/2037 Swap - Pay leg</t>
  </si>
  <si>
    <t>£25m Fixed to index-linked 28/09/2037 Swap - Pay leg</t>
  </si>
  <si>
    <t>£250m Fixed to index-linked 29/09/2037 Swap - Pay leg</t>
  </si>
  <si>
    <t>£200m Fixed to index-linked 30/09/2037 Swap - Pay leg</t>
  </si>
  <si>
    <t>£200m Fixed to index-linked 09/02/2038 Swap - Pay leg</t>
  </si>
  <si>
    <t>£94m Fixed to index-linked 20/08/2038 Swap - Pay leg</t>
  </si>
  <si>
    <t>£10m Floating to index linked 31/03/2026 Swap - Pay leg</t>
  </si>
  <si>
    <t>£114m Fixed to index-linked 09/04/2058 Swap - Pay leg</t>
  </si>
  <si>
    <t>£200m Fixed to index-linked 31/10/2029 Swap - Pay leg</t>
  </si>
  <si>
    <t>£210m Fixed to index-linked 31/10/2024 Swap - Pay leg</t>
  </si>
  <si>
    <t>£40m Fixed to index-linked 31/10/2024 Swap - Pay leg</t>
  </si>
  <si>
    <t>£50m Fixed to index-linked 11/02/2029 Swap - Pay leg</t>
  </si>
  <si>
    <t>£50m Fixed to index-linked 24/01/2029 Swap - Pay leg</t>
  </si>
  <si>
    <t>£100m Fixed to index-linked 11/02/2029 Swap - Pay leg</t>
  </si>
  <si>
    <t>£250m Fixed to index-linked 11/02/2029 Swap - Pay leg</t>
  </si>
  <si>
    <t>£300m Fixed to index-linked 25/10/2024 Swap - Pay leg</t>
  </si>
  <si>
    <t>£100m Fixed to index-linked 22/03/2029 Swap - Pay leg</t>
  </si>
  <si>
    <t>£77m Fixed to index-linked 29/10/2024 Swap - Pay leg</t>
  </si>
  <si>
    <t>£122m Fixed to index-linked 29/10/2024 Swap - Pay leg</t>
  </si>
  <si>
    <t>£100m Fixed to index-linked 01/11/2029 Swap - Pay leg</t>
  </si>
  <si>
    <t>£100m Fixed to index-linked 13/11/2029 Swap - Pay leg</t>
  </si>
  <si>
    <t>£100m Fixed to index-linked 19/11/2029 Swap - Pay leg</t>
  </si>
  <si>
    <t>£70m of the £120m Fixed to index-linked 02/12/2024 Swap - Pay leg</t>
  </si>
  <si>
    <t>£50m of the £120m Fixed to index-linked 02/12/2024 Swap - Pay leg</t>
  </si>
  <si>
    <t>£70m Fixed to index-linked 02/12/2024 Swap - Pay leg</t>
  </si>
  <si>
    <t>Lease Site - Tanner Street Borehole</t>
  </si>
  <si>
    <t>Lease Site - Bluebell Ave Borehole</t>
  </si>
  <si>
    <t>Lease Site - Cremorne Wharf</t>
  </si>
  <si>
    <t>Lease Site - Tideway Tunnel</t>
  </si>
  <si>
    <t>Lease Site - Nine Elms</t>
  </si>
  <si>
    <t>Lease Site - Chelsea Embankment forshore and bed of the river Thames</t>
  </si>
  <si>
    <t>Lease Site - Kirtling Street</t>
  </si>
  <si>
    <t>Lease - Nominal Interest rate 0.09%</t>
  </si>
  <si>
    <t>Abingdon</t>
  </si>
  <si>
    <t>Aldershot</t>
  </si>
  <si>
    <t>Alton</t>
  </si>
  <si>
    <t>Ascot</t>
  </si>
  <si>
    <t>Aylesbury</t>
  </si>
  <si>
    <t>Banbury</t>
  </si>
  <si>
    <t>Basingstoke</t>
  </si>
  <si>
    <t>Beckton</t>
  </si>
  <si>
    <t>Beddington</t>
  </si>
  <si>
    <t>Berkhamsted</t>
  </si>
  <si>
    <t>Bicester</t>
  </si>
  <si>
    <t>Bishops Stortford</t>
  </si>
  <si>
    <t>Blackbirds</t>
  </si>
  <si>
    <t>Bordon</t>
  </si>
  <si>
    <t>Bracknell</t>
  </si>
  <si>
    <t>Camberley</t>
  </si>
  <si>
    <t>Chertsey</t>
  </si>
  <si>
    <t>Chesham</t>
  </si>
  <si>
    <t>Cirencester</t>
  </si>
  <si>
    <t>Crawley</t>
  </si>
  <si>
    <t>Crossness</t>
  </si>
  <si>
    <t>Deephams</t>
  </si>
  <si>
    <t>Didcot</t>
  </si>
  <si>
    <t>Dorking</t>
  </si>
  <si>
    <t>Reigate (Earlswood)</t>
  </si>
  <si>
    <t>Luton (East Hyde)</t>
  </si>
  <si>
    <t>Esher</t>
  </si>
  <si>
    <t>Farnham</t>
  </si>
  <si>
    <t>Fleet</t>
  </si>
  <si>
    <t>Godalming</t>
  </si>
  <si>
    <t>Guildford</t>
  </si>
  <si>
    <t>Harpenden</t>
  </si>
  <si>
    <t>Hogsmill</t>
  </si>
  <si>
    <t>Horley (Surrey)</t>
  </si>
  <si>
    <t>Leatherhead</t>
  </si>
  <si>
    <t>Little Marlow</t>
  </si>
  <si>
    <t>Long Reach</t>
  </si>
  <si>
    <t>Maidenhead</t>
  </si>
  <si>
    <t>Maple Lodge</t>
  </si>
  <si>
    <t>Mogden</t>
  </si>
  <si>
    <t>Brentwood</t>
  </si>
  <si>
    <t>Newbury</t>
  </si>
  <si>
    <t>Oxford</t>
  </si>
  <si>
    <t>Reading</t>
  </si>
  <si>
    <t>Riverside</t>
  </si>
  <si>
    <t>Rye Meads</t>
  </si>
  <si>
    <t>Sandhurst</t>
  </si>
  <si>
    <t>Slough</t>
  </si>
  <si>
    <t>Swindon (Rodbourne)</t>
  </si>
  <si>
    <t>Wantage</t>
  </si>
  <si>
    <t>Wargrave</t>
  </si>
  <si>
    <t>Windsor</t>
  </si>
  <si>
    <t>Wisley</t>
  </si>
  <si>
    <t>Witney</t>
  </si>
  <si>
    <t>Woking</t>
  </si>
  <si>
    <t>TB2</t>
  </si>
  <si>
    <t>TA2</t>
  </si>
  <si>
    <t>SAS</t>
  </si>
  <si>
    <t>TB1</t>
  </si>
  <si>
    <t>SB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</si>
</sst>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00"/>
    <numFmt numFmtId="165" formatCode="0.0"/>
    <numFmt numFmtId="166" formatCode="#,##0.0;\(#,##0.0\)\,\-"/>
    <numFmt numFmtId="167" formatCode="#,##0_);\(#,##0\);&quot;-  &quot;;&quot; &quot;@&quot; &quot;"/>
    <numFmt numFmtId="168" formatCode="_-* #,##0.000_-;\-* #,##0.000_-;_-* &quot;-&quot;??_-;_-@_-"/>
    <numFmt numFmtId="169" formatCode="_-* #,##0_-;\-* #,##0_-;_-* &quot;-&quot;??_-;_-@_-"/>
  </numFmts>
  <fonts count="59">
    <font>
      <sz val="11"/>
      <color theme="1"/>
      <name val="Arial"/>
      <family val="2"/>
    </font>
    <font>
      <sz val="11"/>
      <color theme="1"/>
      <name val="Arial"/>
      <family val="2"/>
    </font>
    <font>
      <sz val="10"/>
      <name val="Arial"/>
      <family val="2"/>
    </font>
    <font>
      <sz val="9"/>
      <color theme="1"/>
      <name val="Arial"/>
      <family val="2"/>
    </font>
    <font>
      <sz val="11"/>
      <color theme="1"/>
      <name val="Verdana"/>
      <family val="2"/>
    </font>
    <font>
      <sz val="9"/>
      <name val="Arial"/>
      <family val="2"/>
    </font>
    <font>
      <sz val="10"/>
      <name val="Franklin Gothic Demi"/>
      <family val="2"/>
    </font>
    <font>
      <sz val="11"/>
      <name val="Arial"/>
      <family val="2"/>
    </font>
    <font>
      <sz val="12"/>
      <name val="Arial MT"/>
    </font>
    <font>
      <sz val="11"/>
      <color theme="1"/>
      <name val="Calibri"/>
      <family val="2"/>
    </font>
    <font>
      <u/>
      <sz val="11"/>
      <color theme="10"/>
      <name val="Arial"/>
      <family val="2"/>
    </font>
    <font>
      <b/>
      <sz val="8.5"/>
      <color rgb="FF002664"/>
      <name val="Arial"/>
      <family val="2"/>
    </font>
    <font>
      <sz val="8.5"/>
      <name val="Arial"/>
      <family val="2"/>
    </font>
    <font>
      <b/>
      <sz val="8.5"/>
      <name val="Arial"/>
      <family val="2"/>
    </font>
    <font>
      <sz val="8.5"/>
      <color theme="1"/>
      <name val="Arial"/>
      <family val="2"/>
    </font>
    <font>
      <sz val="18"/>
      <color theme="3"/>
      <name val="Calibri"/>
      <family val="2"/>
    </font>
    <font>
      <b/>
      <sz val="15"/>
      <color rgb="FFFFFFFF"/>
      <name val="Calibri"/>
      <family val="2"/>
    </font>
    <font>
      <sz val="10"/>
      <color rgb="FF0078C9"/>
      <name val="Calibri"/>
      <family val="2"/>
    </font>
    <font>
      <sz val="10"/>
      <color theme="4"/>
      <name val="Calibri"/>
      <family val="2"/>
    </font>
    <font>
      <b/>
      <sz val="10"/>
      <name val="Calibri"/>
      <family val="2"/>
    </font>
    <font>
      <sz val="10"/>
      <name val="Calibri"/>
      <family val="2"/>
    </font>
    <font>
      <sz val="9"/>
      <name val="Calibri"/>
      <family val="2"/>
    </font>
    <font>
      <sz val="9"/>
      <color theme="1"/>
      <name val="Calibri"/>
      <family val="2"/>
    </font>
    <font>
      <b/>
      <sz val="9"/>
      <name val="Calibri"/>
      <family val="2"/>
    </font>
    <font>
      <b/>
      <sz val="13"/>
      <color theme="3"/>
      <name val="Arial"/>
      <family val="2"/>
    </font>
    <font>
      <sz val="8"/>
      <color theme="3"/>
      <name val="Calibri"/>
      <family val="2"/>
    </font>
    <font>
      <sz val="10"/>
      <color theme="1"/>
      <name val="Calibri"/>
      <family val="2"/>
    </font>
    <font>
      <sz val="18"/>
      <color rgb="FF003479"/>
      <name val="Calibri"/>
      <family val="2"/>
    </font>
    <font>
      <b/>
      <sz val="12"/>
      <color theme="1"/>
      <name val="Calibri"/>
      <family val="2"/>
    </font>
    <font>
      <b/>
      <sz val="15"/>
      <color theme="3"/>
      <name val="Arial"/>
      <family val="2"/>
    </font>
    <font>
      <b/>
      <sz val="12"/>
      <color theme="3"/>
      <name val="Calibri"/>
      <family val="2"/>
    </font>
    <font>
      <sz val="18"/>
      <color rgb="FF18497A"/>
      <name val="Calibri"/>
      <family val="2"/>
    </font>
    <font>
      <b/>
      <sz val="15"/>
      <color rgb="FF002664"/>
      <name val="Calibri"/>
      <family val="2"/>
    </font>
    <font>
      <sz val="12"/>
      <color theme="1"/>
      <name val="Calibri"/>
      <family val="2"/>
    </font>
    <font>
      <sz val="11"/>
      <color rgb="FF0078C9"/>
      <name val="Calibri"/>
      <family val="2"/>
    </font>
    <font>
      <sz val="12"/>
      <name val="Calibri"/>
      <family val="2"/>
    </font>
    <font>
      <sz val="8"/>
      <color theme="1"/>
      <name val="Calibri"/>
      <family val="2"/>
    </font>
    <font>
      <sz val="10"/>
      <color rgb="FF000000"/>
      <name val="Calibri"/>
      <family val="2"/>
    </font>
    <font>
      <sz val="12"/>
      <color rgb="FF000000"/>
      <name val="Calibri"/>
      <family val="2"/>
    </font>
    <font>
      <sz val="8"/>
      <color rgb="FF003479"/>
      <name val="Calibri"/>
      <family val="2"/>
    </font>
    <font>
      <strike/>
      <sz val="10"/>
      <color rgb="FFFF0000"/>
      <name val="Calibri"/>
      <family val="2"/>
    </font>
    <font>
      <sz val="12"/>
      <color rgb="FFFF0000"/>
      <name val="Calibri"/>
      <family val="2"/>
    </font>
    <font>
      <b/>
      <sz val="12"/>
      <name val="Calibri"/>
      <family val="2"/>
    </font>
    <font>
      <b/>
      <sz val="15"/>
      <color theme="0"/>
      <name val="Calibri"/>
      <family val="2"/>
    </font>
    <font>
      <b/>
      <sz val="12"/>
      <color rgb="FF002664"/>
      <name val="Calibri"/>
      <family val="2"/>
    </font>
    <font>
      <sz val="14"/>
      <color rgb="FFFF0000"/>
      <name val="Calibri"/>
      <family val="2"/>
    </font>
    <font>
      <b/>
      <strike/>
      <sz val="12"/>
      <color rgb="FFFF0000"/>
      <name val="Calibri"/>
      <family val="2"/>
    </font>
    <font>
      <b/>
      <sz val="11"/>
      <color theme="0"/>
      <name val="Calibri"/>
      <family val="2"/>
    </font>
    <font>
      <b/>
      <sz val="13"/>
      <color rgb="FFFF0000"/>
      <name val="Calibri"/>
      <family val="2"/>
    </font>
    <font>
      <b/>
      <sz val="13"/>
      <color theme="3"/>
      <name val="Calibri"/>
      <family val="2"/>
    </font>
    <font>
      <sz val="8"/>
      <name val="Calibri"/>
      <family val="2"/>
    </font>
    <font>
      <i/>
      <vertAlign val="subscript"/>
      <sz val="12"/>
      <color theme="1"/>
      <name val="Calibri"/>
      <family val="2"/>
    </font>
    <font>
      <vertAlign val="superscript"/>
      <sz val="12"/>
      <name val="Calibri"/>
      <family val="2"/>
    </font>
    <font>
      <vertAlign val="subscript"/>
      <sz val="12"/>
      <name val="Calibri"/>
      <family val="2"/>
    </font>
    <font>
      <b/>
      <sz val="11"/>
      <color theme="1"/>
      <name val="Calibri"/>
      <family val="2"/>
    </font>
    <font>
      <b/>
      <u/>
      <sz val="11"/>
      <color theme="1"/>
      <name val="Calibri"/>
      <family val="2"/>
    </font>
    <font>
      <sz val="11"/>
      <name val="Calibri"/>
      <family val="2"/>
    </font>
    <font>
      <u/>
      <sz val="9"/>
      <color theme="10"/>
      <name val="Arial"/>
      <family val="2"/>
    </font>
    <font>
      <i/>
      <sz val="11"/>
      <color theme="1"/>
      <name val="Calibri"/>
      <family val="2"/>
    </font>
  </fonts>
  <fills count="16">
    <fill>
      <patternFill patternType="none"/>
    </fill>
    <fill>
      <patternFill patternType="gray125"/>
    </fill>
    <fill>
      <patternFill patternType="solid">
        <fgColor rgb="FFE0DCD8"/>
        <bgColor indexed="64"/>
      </patternFill>
    </fill>
    <fill>
      <patternFill patternType="solid">
        <fgColor rgb="FFFE4819"/>
        <bgColor indexed="64"/>
      </patternFill>
    </fill>
    <fill>
      <patternFill patternType="solid">
        <fgColor rgb="FFFCEABF"/>
        <bgColor indexed="64"/>
      </patternFill>
    </fill>
    <fill>
      <patternFill patternType="solid">
        <fgColor theme="4" tint="0.59999389629810485"/>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2" tint="-0.14999847407452621"/>
        <bgColor indexed="64"/>
      </patternFill>
    </fill>
    <fill>
      <patternFill patternType="solid">
        <fgColor rgb="FF003592"/>
        <bgColor rgb="FF000000"/>
      </patternFill>
    </fill>
    <fill>
      <patternFill patternType="solid">
        <fgColor theme="6" tint="0.79998168889431442"/>
        <bgColor indexed="64"/>
      </patternFill>
    </fill>
    <fill>
      <patternFill patternType="solid">
        <fgColor theme="0" tint="-0.14999847407452621"/>
        <bgColor indexed="64"/>
      </patternFill>
    </fill>
    <fill>
      <patternFill patternType="solid">
        <fgColor rgb="FF003592"/>
        <bgColor indexed="64"/>
      </patternFill>
    </fill>
    <fill>
      <patternFill patternType="solid">
        <fgColor rgb="FFFFF2CC"/>
        <bgColor indexed="64"/>
      </patternFill>
    </fill>
    <fill>
      <patternFill patternType="solid">
        <fgColor rgb="FF003595"/>
        <bgColor indexed="64"/>
      </patternFill>
    </fill>
  </fills>
  <borders count="46">
    <border>
      <left/>
      <right/>
      <top/>
      <bottom/>
      <diagonal/>
    </border>
    <border>
      <left style="medium">
        <color rgb="FFC6D9F1"/>
      </left>
      <right/>
      <top/>
      <bottom/>
      <diagonal/>
    </border>
    <border>
      <left style="thin">
        <color rgb="FFCCECFF"/>
      </left>
      <right style="thin">
        <color rgb="FFCCECFF"/>
      </right>
      <top style="thin">
        <color rgb="FFCCECFF"/>
      </top>
      <bottom style="thin">
        <color rgb="FFCCECFF"/>
      </bottom>
      <diagonal/>
    </border>
    <border>
      <left/>
      <right/>
      <top/>
      <bottom style="thick">
        <color theme="4"/>
      </bottom>
      <diagonal/>
    </border>
    <border>
      <left/>
      <right/>
      <top/>
      <bottom style="thick">
        <color theme="4"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thin">
        <color theme="0" tint="-0.499984740745262"/>
      </left>
      <right/>
      <top style="medium">
        <color theme="0" tint="-0.499984740745262"/>
      </top>
      <bottom style="thin">
        <color theme="0" tint="-0.499984740745262"/>
      </bottom>
      <diagonal/>
    </border>
    <border>
      <left/>
      <right style="thin">
        <color theme="0" tint="-0.499984740745262"/>
      </right>
      <top style="medium">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medium">
        <color theme="0" tint="-0.499984740745262"/>
      </bottom>
      <diagonal/>
    </border>
    <border>
      <left/>
      <right style="thin">
        <color theme="0" tint="-0.499984740745262"/>
      </right>
      <top style="thin">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diagonal/>
    </border>
    <border>
      <left/>
      <right style="thin">
        <color theme="0" tint="-0.499984740745262"/>
      </right>
      <top style="medium">
        <color theme="0" tint="-0.499984740745262"/>
      </top>
      <bottom/>
      <diagonal/>
    </border>
    <border>
      <left style="medium">
        <color theme="0" tint="-0.499984740745262"/>
      </left>
      <right/>
      <top/>
      <bottom/>
      <diagonal/>
    </border>
    <border>
      <left/>
      <right style="thin">
        <color theme="0" tint="-0.499984740745262"/>
      </right>
      <top/>
      <bottom/>
      <diagonal/>
    </border>
    <border>
      <left style="medium">
        <color theme="0" tint="-0.499984740745262"/>
      </left>
      <right/>
      <top/>
      <bottom style="medium">
        <color theme="0" tint="-0.499984740745262"/>
      </bottom>
      <diagonal/>
    </border>
    <border>
      <left/>
      <right style="thin">
        <color theme="0" tint="-0.499984740745262"/>
      </right>
      <top/>
      <bottom style="medium">
        <color theme="0" tint="-0.499984740745262"/>
      </bottom>
      <diagonal/>
    </border>
    <border>
      <left style="medium">
        <color rgb="FF808080"/>
      </left>
      <right style="thin">
        <color rgb="FF808080"/>
      </right>
      <top style="medium">
        <color rgb="FF808080"/>
      </top>
      <bottom style="thin">
        <color rgb="FF808080"/>
      </bottom>
      <diagonal/>
    </border>
    <border>
      <left style="thin">
        <color rgb="FF808080"/>
      </left>
      <right style="thin">
        <color rgb="FF808080"/>
      </right>
      <top style="medium">
        <color rgb="FF808080"/>
      </top>
      <bottom style="thin">
        <color rgb="FF808080"/>
      </bottom>
      <diagonal/>
    </border>
    <border>
      <left/>
      <right style="medium">
        <color rgb="FF808080"/>
      </right>
      <top style="medium">
        <color rgb="FF808080"/>
      </top>
      <bottom style="thin">
        <color rgb="FF808080"/>
      </bottom>
      <diagonal/>
    </border>
    <border>
      <left style="medium">
        <color rgb="FF808080"/>
      </left>
      <right style="thin">
        <color rgb="FF808080"/>
      </right>
      <top style="thin">
        <color rgb="FF808080"/>
      </top>
      <bottom style="thin">
        <color rgb="FF808080"/>
      </bottom>
      <diagonal/>
    </border>
    <border>
      <left style="thin">
        <color rgb="FF808080"/>
      </left>
      <right style="thin">
        <color rgb="FF808080"/>
      </right>
      <top style="thin">
        <color rgb="FF808080"/>
      </top>
      <bottom style="thin">
        <color rgb="FF808080"/>
      </bottom>
      <diagonal/>
    </border>
    <border>
      <left/>
      <right style="medium">
        <color rgb="FF808080"/>
      </right>
      <top style="thin">
        <color rgb="FF808080"/>
      </top>
      <bottom style="thin">
        <color rgb="FF808080"/>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thin">
        <color theme="0" tint="-0.499984740745262"/>
      </bottom>
      <diagonal/>
    </border>
    <border>
      <left style="thin">
        <color rgb="FF808080"/>
      </left>
      <right style="medium">
        <color rgb="FF808080"/>
      </right>
      <top style="thin">
        <color rgb="FF808080"/>
      </top>
      <bottom style="thin">
        <color rgb="FF808080"/>
      </bottom>
      <diagonal/>
    </border>
    <border>
      <left style="medium">
        <color rgb="FF808080"/>
      </left>
      <right style="thin">
        <color rgb="FF808080"/>
      </right>
      <top style="thin">
        <color rgb="FF808080"/>
      </top>
      <bottom style="medium">
        <color rgb="FF808080"/>
      </bottom>
      <diagonal/>
    </border>
    <border>
      <left style="thin">
        <color rgb="FF808080"/>
      </left>
      <right style="thin">
        <color rgb="FF808080"/>
      </right>
      <top style="thin">
        <color rgb="FF808080"/>
      </top>
      <bottom style="medium">
        <color rgb="FF808080"/>
      </bottom>
      <diagonal/>
    </border>
    <border>
      <left style="thin">
        <color rgb="FF808080"/>
      </left>
      <right style="medium">
        <color rgb="FF808080"/>
      </right>
      <top style="medium">
        <color rgb="FF808080"/>
      </top>
      <bottom style="thin">
        <color rgb="FF808080"/>
      </bottom>
      <diagonal/>
    </border>
    <border>
      <left style="thin">
        <color rgb="FF808080"/>
      </left>
      <right style="medium">
        <color rgb="FF808080"/>
      </right>
      <top style="thin">
        <color rgb="FF808080"/>
      </top>
      <bottom style="medium">
        <color rgb="FF808080"/>
      </bottom>
      <diagonal/>
    </border>
  </borders>
  <cellStyleXfs count="22">
    <xf numFmtId="0" fontId="0" fillId="0" borderId="0"/>
    <xf numFmtId="0" fontId="1" fillId="0" borderId="0"/>
    <xf numFmtId="0" fontId="1" fillId="0" borderId="0"/>
    <xf numFmtId="9" fontId="4" fillId="0" borderId="0" applyFont="0" applyFill="0" applyBorder="0" applyAlignment="0" applyProtection="0"/>
    <xf numFmtId="0" fontId="2" fillId="0" borderId="0"/>
    <xf numFmtId="0" fontId="1" fillId="0" borderId="0"/>
    <xf numFmtId="0" fontId="1" fillId="0" borderId="0"/>
    <xf numFmtId="0" fontId="3" fillId="3" borderId="0" applyBorder="0"/>
    <xf numFmtId="0" fontId="4" fillId="0" borderId="0"/>
    <xf numFmtId="0" fontId="2" fillId="0" borderId="0"/>
    <xf numFmtId="0" fontId="8" fillId="0" borderId="0"/>
    <xf numFmtId="0" fontId="4" fillId="0" borderId="0"/>
    <xf numFmtId="43" fontId="4" fillId="0" borderId="0" applyFont="0" applyFill="0" applyBorder="0" applyAlignment="0" applyProtection="0"/>
    <xf numFmtId="0" fontId="1" fillId="0" borderId="0"/>
    <xf numFmtId="0" fontId="10" fillId="0" borderId="0" applyNumberFormat="0" applyFill="0" applyBorder="0" applyAlignment="0" applyProtection="0"/>
    <xf numFmtId="0" fontId="7" fillId="0" borderId="0"/>
    <xf numFmtId="43" fontId="1" fillId="0" borderId="0" applyFont="0" applyFill="0" applyBorder="0" applyAlignment="0" applyProtection="0"/>
    <xf numFmtId="167" fontId="1" fillId="0" borderId="0" applyFont="0" applyFill="0" applyBorder="0" applyProtection="0">
      <alignment vertical="top"/>
    </xf>
    <xf numFmtId="0" fontId="1" fillId="0" borderId="0"/>
    <xf numFmtId="9" fontId="1" fillId="0" borderId="0" applyFont="0" applyFill="0" applyBorder="0" applyAlignment="0" applyProtection="0"/>
    <xf numFmtId="0" fontId="24" fillId="0" borderId="4" applyNumberFormat="0" applyFill="0" applyAlignment="0" applyProtection="0"/>
    <xf numFmtId="0" fontId="29" fillId="0" borderId="3" applyNumberFormat="0" applyFill="0" applyAlignment="0" applyProtection="0"/>
  </cellStyleXfs>
  <cellXfs count="393">
    <xf numFmtId="0" fontId="0" fillId="0" borderId="0" xfId="0"/>
    <xf numFmtId="0" fontId="5" fillId="0" borderId="0" xfId="4" applyFont="1" applyAlignment="1">
      <alignment vertical="center"/>
    </xf>
    <xf numFmtId="0" fontId="5" fillId="0" borderId="0" xfId="4" applyFont="1" applyAlignment="1">
      <alignment horizontal="left" vertical="center"/>
    </xf>
    <xf numFmtId="0" fontId="5" fillId="0" borderId="0" xfId="4" applyFont="1" applyAlignment="1">
      <alignment horizontal="left"/>
    </xf>
    <xf numFmtId="166" fontId="12" fillId="0" borderId="1" xfId="15" applyNumberFormat="1" applyFont="1" applyBorder="1" applyProtection="1">
      <protection locked="0"/>
    </xf>
    <xf numFmtId="166" fontId="12" fillId="0" borderId="0" xfId="15" applyNumberFormat="1" applyFont="1" applyAlignment="1" applyProtection="1">
      <alignment vertical="top" wrapText="1"/>
      <protection locked="0"/>
    </xf>
    <xf numFmtId="166" fontId="13" fillId="0" borderId="2" xfId="15" applyNumberFormat="1" applyFont="1" applyBorder="1" applyProtection="1">
      <protection locked="0"/>
    </xf>
    <xf numFmtId="166" fontId="12" fillId="0" borderId="2" xfId="15" applyNumberFormat="1" applyFont="1" applyBorder="1" applyProtection="1">
      <protection locked="0"/>
    </xf>
    <xf numFmtId="0" fontId="14" fillId="0" borderId="0" xfId="0" applyFont="1"/>
    <xf numFmtId="0" fontId="12" fillId="0" borderId="2" xfId="15" applyFont="1" applyBorder="1" applyProtection="1">
      <protection locked="0"/>
    </xf>
    <xf numFmtId="0" fontId="15" fillId="0" borderId="0" xfId="0" applyFont="1" applyAlignment="1">
      <alignment vertical="center" wrapText="1"/>
    </xf>
    <xf numFmtId="0" fontId="15" fillId="0" borderId="0" xfId="0" applyFont="1" applyAlignment="1">
      <alignment horizontal="center" vertical="center" wrapText="1"/>
    </xf>
    <xf numFmtId="167" fontId="9" fillId="7" borderId="0" xfId="17" applyFont="1" applyFill="1" applyAlignment="1">
      <alignment horizontal="center" vertical="center"/>
    </xf>
    <xf numFmtId="167" fontId="9" fillId="7" borderId="0" xfId="17" applyFont="1" applyFill="1">
      <alignment vertical="top"/>
    </xf>
    <xf numFmtId="167" fontId="9" fillId="9" borderId="0" xfId="17" applyFont="1" applyFill="1">
      <alignment vertical="top"/>
    </xf>
    <xf numFmtId="167" fontId="9" fillId="0" borderId="0" xfId="17" applyFont="1" applyFill="1">
      <alignment vertical="top"/>
    </xf>
    <xf numFmtId="0" fontId="16" fillId="0" borderId="0" xfId="18" applyFont="1" applyAlignment="1">
      <alignment vertical="center"/>
    </xf>
    <xf numFmtId="0" fontId="16" fillId="0" borderId="0" xfId="18" applyFont="1" applyAlignment="1">
      <alignment vertical="center" wrapText="1"/>
    </xf>
    <xf numFmtId="0" fontId="9" fillId="7" borderId="0" xfId="18" applyFont="1" applyFill="1"/>
    <xf numFmtId="0" fontId="9" fillId="7" borderId="0" xfId="18" applyFont="1" applyFill="1" applyAlignment="1">
      <alignment wrapText="1"/>
    </xf>
    <xf numFmtId="0" fontId="9" fillId="7" borderId="0" xfId="18" applyFont="1" applyFill="1" applyAlignment="1">
      <alignment horizontal="center"/>
    </xf>
    <xf numFmtId="0" fontId="9" fillId="0" borderId="0" xfId="18" applyFont="1"/>
    <xf numFmtId="0" fontId="9" fillId="0" borderId="0" xfId="18" applyFont="1" applyAlignment="1">
      <alignment horizontal="center" vertical="center"/>
    </xf>
    <xf numFmtId="167" fontId="9" fillId="0" borderId="0" xfId="17" applyFont="1" applyFill="1" applyBorder="1">
      <alignment vertical="top"/>
    </xf>
    <xf numFmtId="0" fontId="17" fillId="0" borderId="0" xfId="4" applyFont="1" applyAlignment="1">
      <alignment horizontal="center" vertical="center" wrapText="1"/>
    </xf>
    <xf numFmtId="0" fontId="18" fillId="2" borderId="6"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7" fillId="2" borderId="7" xfId="4" applyFont="1" applyFill="1" applyBorder="1" applyAlignment="1">
      <alignment horizontal="center" vertical="center" wrapText="1"/>
    </xf>
    <xf numFmtId="0" fontId="17" fillId="2" borderId="8" xfId="4"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2" borderId="11" xfId="4" applyFont="1" applyFill="1" applyBorder="1" applyAlignment="1">
      <alignment horizontal="center" vertical="center" wrapText="1"/>
    </xf>
    <xf numFmtId="0" fontId="17" fillId="2" borderId="5" xfId="4"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7" fillId="2" borderId="14" xfId="4" applyFont="1" applyFill="1" applyBorder="1" applyAlignment="1">
      <alignment horizontal="center" vertical="center" wrapText="1"/>
    </xf>
    <xf numFmtId="0" fontId="17" fillId="2" borderId="15" xfId="4" applyFont="1" applyFill="1" applyBorder="1" applyAlignment="1">
      <alignment horizontal="center" vertical="center" wrapText="1"/>
    </xf>
    <xf numFmtId="0" fontId="9" fillId="7" borderId="0" xfId="18" applyFont="1" applyFill="1" applyAlignment="1">
      <alignment horizontal="center" vertical="center"/>
    </xf>
    <xf numFmtId="0" fontId="18" fillId="2" borderId="17" xfId="0" applyFont="1" applyFill="1" applyBorder="1" applyAlignment="1">
      <alignment horizontal="left" vertical="center" wrapText="1"/>
    </xf>
    <xf numFmtId="0" fontId="19" fillId="7" borderId="0" xfId="18" applyFont="1" applyFill="1" applyAlignment="1">
      <alignment horizontal="center" vertical="center"/>
    </xf>
    <xf numFmtId="0" fontId="17" fillId="2" borderId="18" xfId="4" applyFont="1" applyFill="1" applyBorder="1" applyAlignment="1">
      <alignment horizontal="center" vertical="center"/>
    </xf>
    <xf numFmtId="0" fontId="17" fillId="2" borderId="19" xfId="4" applyFont="1" applyFill="1" applyBorder="1" applyAlignment="1">
      <alignment vertical="center" wrapText="1"/>
    </xf>
    <xf numFmtId="0" fontId="19" fillId="7" borderId="0" xfId="18" applyFont="1" applyFill="1" applyAlignment="1">
      <alignment horizontal="left" vertical="center"/>
    </xf>
    <xf numFmtId="0" fontId="20" fillId="0" borderId="6" xfId="4" applyFont="1" applyBorder="1" applyAlignment="1" applyProtection="1">
      <alignment vertical="center"/>
      <protection locked="0"/>
    </xf>
    <xf numFmtId="164" fontId="21" fillId="11" borderId="7" xfId="19" applyNumberFormat="1" applyFont="1" applyFill="1" applyBorder="1" applyAlignment="1" applyProtection="1">
      <alignment horizontal="center" vertical="center"/>
      <protection locked="0"/>
    </xf>
    <xf numFmtId="164" fontId="22" fillId="5" borderId="7" xfId="18" applyNumberFormat="1" applyFont="1" applyFill="1" applyBorder="1" applyAlignment="1">
      <alignment horizontal="center" vertical="center"/>
    </xf>
    <xf numFmtId="10" fontId="21" fillId="5" borderId="7" xfId="19" applyNumberFormat="1" applyFont="1" applyFill="1" applyBorder="1" applyAlignment="1">
      <alignment horizontal="center" vertical="center"/>
    </xf>
    <xf numFmtId="10" fontId="21" fillId="5" borderId="20" xfId="19" applyNumberFormat="1" applyFont="1" applyFill="1" applyBorder="1" applyAlignment="1">
      <alignment horizontal="center" vertical="center"/>
    </xf>
    <xf numFmtId="164" fontId="23" fillId="2" borderId="7" xfId="18" quotePrefix="1" applyNumberFormat="1" applyFont="1" applyFill="1" applyBorder="1" applyAlignment="1">
      <alignment horizontal="center" vertical="center"/>
    </xf>
    <xf numFmtId="10" fontId="21" fillId="11" borderId="21" xfId="19" applyNumberFormat="1" applyFont="1" applyFill="1" applyBorder="1" applyAlignment="1" applyProtection="1">
      <alignment horizontal="center" vertical="center"/>
      <protection locked="0"/>
    </xf>
    <xf numFmtId="164" fontId="21" fillId="5" borderId="7" xfId="4" applyNumberFormat="1" applyFont="1" applyFill="1" applyBorder="1" applyAlignment="1">
      <alignment horizontal="center" vertical="center"/>
    </xf>
    <xf numFmtId="0" fontId="25" fillId="0" borderId="9" xfId="20" applyFont="1" applyBorder="1" applyAlignment="1">
      <alignment horizontal="center" vertical="center" wrapText="1"/>
    </xf>
    <xf numFmtId="0" fontId="21" fillId="6" borderId="6" xfId="4" applyFont="1" applyFill="1" applyBorder="1" applyAlignment="1">
      <alignment horizontal="center" vertical="center"/>
    </xf>
    <xf numFmtId="0" fontId="20" fillId="6" borderId="7" xfId="4" applyFont="1" applyFill="1" applyBorder="1" applyAlignment="1">
      <alignment vertical="center" wrapText="1"/>
    </xf>
    <xf numFmtId="49" fontId="21" fillId="11" borderId="7" xfId="4" applyNumberFormat="1" applyFont="1" applyFill="1" applyBorder="1" applyAlignment="1">
      <alignment horizontal="center" vertical="center"/>
    </xf>
    <xf numFmtId="14" fontId="21" fillId="11" borderId="7" xfId="4" applyNumberFormat="1" applyFont="1" applyFill="1" applyBorder="1" applyAlignment="1">
      <alignment horizontal="center" vertical="center"/>
    </xf>
    <xf numFmtId="165" fontId="21" fillId="11" borderId="7" xfId="4" applyNumberFormat="1" applyFont="1" applyFill="1" applyBorder="1" applyAlignment="1">
      <alignment horizontal="center" vertical="center"/>
    </xf>
    <xf numFmtId="164" fontId="21" fillId="11" borderId="7" xfId="19" applyNumberFormat="1" applyFont="1" applyFill="1" applyBorder="1" applyAlignment="1">
      <alignment horizontal="center" vertical="center"/>
    </xf>
    <xf numFmtId="164" fontId="21" fillId="2" borderId="7" xfId="18" quotePrefix="1" applyNumberFormat="1" applyFont="1" applyFill="1" applyBorder="1" applyAlignment="1">
      <alignment horizontal="center" vertical="center"/>
    </xf>
    <xf numFmtId="10" fontId="21" fillId="4" borderId="7" xfId="19" applyNumberFormat="1" applyFont="1" applyFill="1" applyBorder="1" applyAlignment="1">
      <alignment horizontal="center"/>
    </xf>
    <xf numFmtId="164" fontId="21" fillId="11" borderId="7" xfId="4" applyNumberFormat="1" applyFont="1" applyFill="1" applyBorder="1" applyAlignment="1">
      <alignment horizontal="center" vertical="center"/>
    </xf>
    <xf numFmtId="164" fontId="21" fillId="11" borderId="8" xfId="4" applyNumberFormat="1" applyFont="1" applyFill="1" applyBorder="1" applyAlignment="1">
      <alignment horizontal="center" vertical="center"/>
    </xf>
    <xf numFmtId="164" fontId="22" fillId="5" borderId="11" xfId="18" applyNumberFormat="1" applyFont="1" applyFill="1" applyBorder="1" applyAlignment="1">
      <alignment horizontal="center" vertical="center"/>
    </xf>
    <xf numFmtId="10" fontId="21" fillId="5" borderId="11" xfId="19" applyNumberFormat="1" applyFont="1" applyFill="1" applyBorder="1" applyAlignment="1">
      <alignment horizontal="center" vertical="center"/>
    </xf>
    <xf numFmtId="10" fontId="21" fillId="5" borderId="22" xfId="19" applyNumberFormat="1" applyFont="1" applyFill="1" applyBorder="1" applyAlignment="1">
      <alignment horizontal="center" vertical="center"/>
    </xf>
    <xf numFmtId="164" fontId="23" fillId="2" borderId="11" xfId="18" quotePrefix="1" applyNumberFormat="1" applyFont="1" applyFill="1" applyBorder="1" applyAlignment="1">
      <alignment horizontal="center" vertical="center"/>
    </xf>
    <xf numFmtId="164" fontId="21" fillId="5" borderId="11" xfId="4" applyNumberFormat="1" applyFont="1" applyFill="1" applyBorder="1" applyAlignment="1">
      <alignment horizontal="center" vertical="center"/>
    </xf>
    <xf numFmtId="0" fontId="25" fillId="0" borderId="12" xfId="20" applyFont="1" applyBorder="1" applyAlignment="1">
      <alignment horizontal="center" vertical="center" wrapText="1"/>
    </xf>
    <xf numFmtId="0" fontId="21" fillId="6" borderId="10" xfId="4" applyFont="1" applyFill="1" applyBorder="1" applyAlignment="1">
      <alignment horizontal="center" vertical="center"/>
    </xf>
    <xf numFmtId="0" fontId="20" fillId="6" borderId="11" xfId="4" applyFont="1" applyFill="1" applyBorder="1" applyAlignment="1">
      <alignment vertical="center" wrapText="1"/>
    </xf>
    <xf numFmtId="49" fontId="21" fillId="11" borderId="11" xfId="4" applyNumberFormat="1" applyFont="1" applyFill="1" applyBorder="1" applyAlignment="1">
      <alignment horizontal="center" vertical="center"/>
    </xf>
    <xf numFmtId="14" fontId="21" fillId="11" borderId="11" xfId="4" applyNumberFormat="1" applyFont="1" applyFill="1" applyBorder="1" applyAlignment="1">
      <alignment horizontal="center" vertical="center"/>
    </xf>
    <xf numFmtId="165" fontId="21" fillId="11" borderId="11" xfId="4" applyNumberFormat="1" applyFont="1" applyFill="1" applyBorder="1" applyAlignment="1">
      <alignment horizontal="center" vertical="center"/>
    </xf>
    <xf numFmtId="164" fontId="21" fillId="11" borderId="11" xfId="19" applyNumberFormat="1" applyFont="1" applyFill="1" applyBorder="1" applyAlignment="1">
      <alignment horizontal="center" vertical="center"/>
    </xf>
    <xf numFmtId="164" fontId="21" fillId="2" borderId="11" xfId="18" quotePrefix="1" applyNumberFormat="1" applyFont="1" applyFill="1" applyBorder="1" applyAlignment="1">
      <alignment horizontal="center" vertical="center"/>
    </xf>
    <xf numFmtId="10" fontId="21" fillId="4" borderId="11" xfId="19" applyNumberFormat="1" applyFont="1" applyFill="1" applyBorder="1" applyAlignment="1">
      <alignment horizontal="center"/>
    </xf>
    <xf numFmtId="164" fontId="21" fillId="11" borderId="11" xfId="4" applyNumberFormat="1" applyFont="1" applyFill="1" applyBorder="1" applyAlignment="1">
      <alignment horizontal="center" vertical="center"/>
    </xf>
    <xf numFmtId="164" fontId="21" fillId="11" borderId="5" xfId="4" applyNumberFormat="1" applyFont="1" applyFill="1" applyBorder="1" applyAlignment="1">
      <alignment horizontal="center" vertical="center"/>
    </xf>
    <xf numFmtId="0" fontId="20" fillId="0" borderId="13" xfId="4" applyFont="1" applyBorder="1" applyAlignment="1">
      <alignment vertical="center"/>
    </xf>
    <xf numFmtId="0" fontId="23" fillId="2" borderId="14" xfId="18" applyFont="1" applyFill="1" applyBorder="1" applyAlignment="1">
      <alignment horizontal="center" vertical="center" wrapText="1"/>
    </xf>
    <xf numFmtId="0" fontId="21" fillId="2" borderId="14" xfId="4" applyFont="1" applyFill="1" applyBorder="1" applyAlignment="1">
      <alignment horizontal="center" vertical="center" wrapText="1"/>
    </xf>
    <xf numFmtId="164" fontId="21" fillId="5" borderId="14" xfId="4" applyNumberFormat="1" applyFont="1" applyFill="1" applyBorder="1" applyAlignment="1">
      <alignment horizontal="center" vertical="center" wrapText="1"/>
    </xf>
    <xf numFmtId="164" fontId="21" fillId="5" borderId="14" xfId="18" applyNumberFormat="1" applyFont="1" applyFill="1" applyBorder="1" applyAlignment="1">
      <alignment horizontal="center" vertical="center" wrapText="1"/>
    </xf>
    <xf numFmtId="0" fontId="23" fillId="2" borderId="23" xfId="18" applyFont="1" applyFill="1" applyBorder="1" applyAlignment="1">
      <alignment horizontal="center" vertical="center" wrapText="1"/>
    </xf>
    <xf numFmtId="0" fontId="23" fillId="2" borderId="24" xfId="18" applyFont="1" applyFill="1" applyBorder="1" applyAlignment="1">
      <alignment horizontal="center" vertical="center" wrapText="1"/>
    </xf>
    <xf numFmtId="164" fontId="21" fillId="5" borderId="15" xfId="4" applyNumberFormat="1" applyFont="1" applyFill="1" applyBorder="1" applyAlignment="1">
      <alignment horizontal="center" vertical="center" wrapText="1"/>
    </xf>
    <xf numFmtId="0" fontId="25" fillId="0" borderId="16" xfId="20" applyFont="1" applyBorder="1" applyAlignment="1">
      <alignment horizontal="center" vertical="center" wrapText="1"/>
    </xf>
    <xf numFmtId="0" fontId="21" fillId="6" borderId="13" xfId="4" applyFont="1" applyFill="1" applyBorder="1" applyAlignment="1">
      <alignment horizontal="center" vertical="center"/>
    </xf>
    <xf numFmtId="0" fontId="20" fillId="6" borderId="14" xfId="4" applyFont="1" applyFill="1" applyBorder="1" applyAlignment="1">
      <alignment vertical="center" wrapText="1"/>
    </xf>
    <xf numFmtId="0" fontId="19" fillId="7" borderId="0" xfId="4" applyFont="1" applyFill="1" applyAlignment="1">
      <alignment vertical="center"/>
    </xf>
    <xf numFmtId="0" fontId="23" fillId="7" borderId="0" xfId="18" applyFont="1" applyFill="1" applyAlignment="1">
      <alignment horizontal="center" vertical="center"/>
    </xf>
    <xf numFmtId="164" fontId="23" fillId="7" borderId="0" xfId="18" applyNumberFormat="1" applyFont="1" applyFill="1" applyAlignment="1">
      <alignment horizontal="center" vertical="center"/>
    </xf>
    <xf numFmtId="0" fontId="19" fillId="7" borderId="0" xfId="4" applyFont="1" applyFill="1" applyAlignment="1">
      <alignment horizontal="center" vertical="center"/>
    </xf>
    <xf numFmtId="0" fontId="19" fillId="7" borderId="0" xfId="4" applyFont="1" applyFill="1" applyAlignment="1">
      <alignment vertical="center" wrapText="1"/>
    </xf>
    <xf numFmtId="0" fontId="23" fillId="7" borderId="0" xfId="18" applyFont="1" applyFill="1" applyAlignment="1">
      <alignment vertical="center"/>
    </xf>
    <xf numFmtId="0" fontId="23" fillId="7" borderId="0" xfId="18" applyFont="1" applyFill="1" applyAlignment="1">
      <alignment horizontal="center"/>
    </xf>
    <xf numFmtId="164" fontId="23" fillId="7" borderId="0" xfId="18" applyNumberFormat="1" applyFont="1" applyFill="1" applyAlignment="1">
      <alignment horizontal="center"/>
    </xf>
    <xf numFmtId="0" fontId="18" fillId="2" borderId="25" xfId="0" applyFont="1" applyFill="1" applyBorder="1" applyAlignment="1">
      <alignment horizontal="left" vertical="center" wrapText="1"/>
    </xf>
    <xf numFmtId="0" fontId="19" fillId="6" borderId="0" xfId="4" applyFont="1" applyFill="1" applyAlignment="1">
      <alignment vertical="center"/>
    </xf>
    <xf numFmtId="0" fontId="22" fillId="7" borderId="0" xfId="18" applyFont="1" applyFill="1" applyAlignment="1">
      <alignment horizontal="center" vertical="center"/>
    </xf>
    <xf numFmtId="0" fontId="19" fillId="6" borderId="0" xfId="4" applyFont="1" applyFill="1" applyAlignment="1">
      <alignment horizontal="center" vertical="center"/>
    </xf>
    <xf numFmtId="0" fontId="19" fillId="6" borderId="0" xfId="4" applyFont="1" applyFill="1" applyAlignment="1">
      <alignment vertical="center" wrapText="1"/>
    </xf>
    <xf numFmtId="0" fontId="22" fillId="7" borderId="0" xfId="18" applyFont="1" applyFill="1" applyAlignment="1">
      <alignment horizontal="center"/>
    </xf>
    <xf numFmtId="164" fontId="21" fillId="5" borderId="7" xfId="18" applyNumberFormat="1" applyFont="1" applyFill="1" applyBorder="1" applyAlignment="1">
      <alignment horizontal="center" vertical="center"/>
    </xf>
    <xf numFmtId="164" fontId="23" fillId="9" borderId="7" xfId="18" quotePrefix="1" applyNumberFormat="1" applyFont="1" applyFill="1" applyBorder="1" applyAlignment="1">
      <alignment horizontal="center" vertical="center"/>
    </xf>
    <xf numFmtId="164" fontId="21" fillId="5" borderId="11" xfId="18" applyNumberFormat="1" applyFont="1" applyFill="1" applyBorder="1" applyAlignment="1">
      <alignment horizontal="center" vertical="center"/>
    </xf>
    <xf numFmtId="164" fontId="23" fillId="9" borderId="11" xfId="18" quotePrefix="1" applyNumberFormat="1" applyFont="1" applyFill="1" applyBorder="1" applyAlignment="1">
      <alignment horizontal="center" vertical="center"/>
    </xf>
    <xf numFmtId="0" fontId="23" fillId="9" borderId="14" xfId="18" applyFont="1" applyFill="1" applyBorder="1" applyAlignment="1">
      <alignment horizontal="center" vertical="center" wrapText="1"/>
    </xf>
    <xf numFmtId="167" fontId="9" fillId="2" borderId="14" xfId="17" applyFont="1" applyFill="1" applyBorder="1" applyAlignment="1">
      <alignment horizontal="center" vertical="center"/>
    </xf>
    <xf numFmtId="0" fontId="20" fillId="7" borderId="0" xfId="4" applyFont="1" applyFill="1" applyAlignment="1">
      <alignment vertical="center"/>
    </xf>
    <xf numFmtId="0" fontId="21" fillId="7" borderId="0" xfId="4" applyFont="1" applyFill="1" applyAlignment="1">
      <alignment horizontal="center" vertical="center"/>
    </xf>
    <xf numFmtId="164" fontId="21" fillId="7" borderId="0" xfId="4" applyNumberFormat="1" applyFont="1" applyFill="1" applyAlignment="1">
      <alignment horizontal="center" vertical="center"/>
    </xf>
    <xf numFmtId="0" fontId="20" fillId="7" borderId="0" xfId="4" applyFont="1" applyFill="1" applyAlignment="1">
      <alignment horizontal="center" vertical="center"/>
    </xf>
    <xf numFmtId="0" fontId="20" fillId="7" borderId="0" xfId="4" applyFont="1" applyFill="1" applyAlignment="1">
      <alignment vertical="center" wrapText="1"/>
    </xf>
    <xf numFmtId="164" fontId="21" fillId="7" borderId="0" xfId="4" applyNumberFormat="1" applyFont="1" applyFill="1" applyAlignment="1">
      <alignment horizontal="center"/>
    </xf>
    <xf numFmtId="0" fontId="23" fillId="7" borderId="0" xfId="18" applyFont="1" applyFill="1"/>
    <xf numFmtId="0" fontId="20" fillId="0" borderId="25" xfId="4" applyFont="1" applyBorder="1" applyAlignment="1">
      <alignment vertical="center"/>
    </xf>
    <xf numFmtId="0" fontId="23" fillId="2" borderId="18" xfId="18" applyFont="1" applyFill="1" applyBorder="1" applyAlignment="1">
      <alignment horizontal="center" vertical="center"/>
    </xf>
    <xf numFmtId="0" fontId="23" fillId="2" borderId="26" xfId="18" applyFont="1" applyFill="1" applyBorder="1" applyAlignment="1">
      <alignment horizontal="center" vertical="center"/>
    </xf>
    <xf numFmtId="164" fontId="21" fillId="5" borderId="26" xfId="4" applyNumberFormat="1" applyFont="1" applyFill="1" applyBorder="1" applyAlignment="1">
      <alignment horizontal="center" vertical="center"/>
    </xf>
    <xf numFmtId="164" fontId="21" fillId="5" borderId="26" xfId="18" applyNumberFormat="1" applyFont="1" applyFill="1" applyBorder="1" applyAlignment="1">
      <alignment horizontal="center" vertical="center"/>
    </xf>
    <xf numFmtId="164" fontId="21" fillId="5" borderId="19" xfId="4" applyNumberFormat="1" applyFont="1" applyFill="1" applyBorder="1" applyAlignment="1">
      <alignment horizontal="center" vertical="center"/>
    </xf>
    <xf numFmtId="0" fontId="25" fillId="0" borderId="25" xfId="20" applyFont="1" applyBorder="1" applyAlignment="1">
      <alignment horizontal="center" vertical="center" wrapText="1"/>
    </xf>
    <xf numFmtId="0" fontId="21" fillId="6" borderId="18" xfId="4" applyFont="1" applyFill="1" applyBorder="1" applyAlignment="1">
      <alignment horizontal="center" vertical="center"/>
    </xf>
    <xf numFmtId="0" fontId="20" fillId="6" borderId="26" xfId="4" applyFont="1" applyFill="1" applyBorder="1" applyAlignment="1">
      <alignment vertical="center" wrapText="1"/>
    </xf>
    <xf numFmtId="0" fontId="19" fillId="7" borderId="0" xfId="18" applyFont="1" applyFill="1" applyAlignment="1">
      <alignment vertical="center"/>
    </xf>
    <xf numFmtId="0" fontId="19" fillId="7" borderId="0" xfId="18" applyFont="1" applyFill="1" applyAlignment="1">
      <alignment vertical="center" wrapText="1"/>
    </xf>
    <xf numFmtId="0" fontId="23" fillId="7" borderId="0" xfId="18" applyFont="1" applyFill="1" applyAlignment="1">
      <alignment horizontal="right" vertical="center"/>
    </xf>
    <xf numFmtId="0" fontId="23" fillId="7" borderId="0" xfId="18" applyFont="1" applyFill="1" applyAlignment="1">
      <alignment horizontal="right"/>
    </xf>
    <xf numFmtId="0" fontId="20" fillId="0" borderId="6" xfId="18" applyFont="1" applyBorder="1" applyAlignment="1">
      <alignment horizontal="left"/>
    </xf>
    <xf numFmtId="10" fontId="21" fillId="11" borderId="8" xfId="19" applyNumberFormat="1" applyFont="1" applyFill="1" applyBorder="1" applyAlignment="1" applyProtection="1">
      <alignment horizontal="center" vertical="center"/>
      <protection locked="0"/>
    </xf>
    <xf numFmtId="0" fontId="21" fillId="7" borderId="0" xfId="18" applyFont="1" applyFill="1" applyAlignment="1">
      <alignment horizontal="center" vertical="center"/>
    </xf>
    <xf numFmtId="0" fontId="21" fillId="7" borderId="6" xfId="18" applyFont="1" applyFill="1" applyBorder="1" applyAlignment="1">
      <alignment horizontal="center" vertical="center"/>
    </xf>
    <xf numFmtId="0" fontId="20" fillId="7" borderId="7" xfId="18" applyFont="1" applyFill="1" applyBorder="1" applyAlignment="1">
      <alignment horizontal="left" wrapText="1"/>
    </xf>
    <xf numFmtId="10" fontId="21" fillId="11" borderId="7" xfId="19" applyNumberFormat="1" applyFont="1" applyFill="1" applyBorder="1" applyAlignment="1">
      <alignment horizontal="center" vertical="center"/>
    </xf>
    <xf numFmtId="0" fontId="23" fillId="2" borderId="7" xfId="18" applyFont="1" applyFill="1" applyBorder="1" applyAlignment="1">
      <alignment horizontal="center" vertical="center"/>
    </xf>
    <xf numFmtId="0" fontId="23" fillId="2" borderId="7" xfId="18" applyFont="1" applyFill="1" applyBorder="1"/>
    <xf numFmtId="0" fontId="21" fillId="2" borderId="8" xfId="18" applyFont="1" applyFill="1" applyBorder="1"/>
    <xf numFmtId="0" fontId="20" fillId="0" borderId="13" xfId="18" applyFont="1" applyBorder="1" applyAlignment="1">
      <alignment horizontal="left"/>
    </xf>
    <xf numFmtId="0" fontId="21" fillId="7" borderId="13" xfId="18" applyFont="1" applyFill="1" applyBorder="1" applyAlignment="1">
      <alignment horizontal="center" vertical="center"/>
    </xf>
    <xf numFmtId="0" fontId="20" fillId="7" borderId="14" xfId="18" applyFont="1" applyFill="1" applyBorder="1" applyAlignment="1">
      <alignment horizontal="left" wrapText="1"/>
    </xf>
    <xf numFmtId="10" fontId="21" fillId="11" borderId="14" xfId="19" applyNumberFormat="1" applyFont="1" applyFill="1" applyBorder="1" applyAlignment="1">
      <alignment horizontal="center" vertical="center"/>
    </xf>
    <xf numFmtId="0" fontId="23" fillId="2" borderId="14" xfId="18" applyFont="1" applyFill="1" applyBorder="1" applyAlignment="1">
      <alignment horizontal="center" vertical="center"/>
    </xf>
    <xf numFmtId="0" fontId="23" fillId="2" borderId="14" xfId="18" applyFont="1" applyFill="1" applyBorder="1"/>
    <xf numFmtId="0" fontId="21" fillId="2" borderId="15" xfId="18" applyFont="1" applyFill="1" applyBorder="1"/>
    <xf numFmtId="0" fontId="23" fillId="0" borderId="0" xfId="18" applyFont="1" applyAlignment="1">
      <alignment horizontal="center" vertical="center"/>
    </xf>
    <xf numFmtId="0" fontId="22" fillId="0" borderId="0" xfId="18" applyFont="1" applyAlignment="1">
      <alignment horizontal="center" vertical="center"/>
    </xf>
    <xf numFmtId="0" fontId="22" fillId="0" borderId="0" xfId="18" applyFont="1"/>
    <xf numFmtId="10" fontId="21" fillId="5" borderId="8" xfId="19" applyNumberFormat="1" applyFont="1" applyFill="1" applyBorder="1" applyAlignment="1">
      <alignment horizontal="center" vertical="center"/>
    </xf>
    <xf numFmtId="0" fontId="23" fillId="2" borderId="8" xfId="18" applyFont="1" applyFill="1" applyBorder="1"/>
    <xf numFmtId="10" fontId="21" fillId="5" borderId="15" xfId="19" applyNumberFormat="1" applyFont="1" applyFill="1" applyBorder="1" applyAlignment="1">
      <alignment horizontal="center" vertical="center"/>
    </xf>
    <xf numFmtId="10" fontId="21" fillId="5" borderId="14" xfId="19" applyNumberFormat="1" applyFont="1" applyFill="1" applyBorder="1" applyAlignment="1">
      <alignment horizontal="center" vertical="center"/>
    </xf>
    <xf numFmtId="0" fontId="23" fillId="2" borderId="15" xfId="18" applyFont="1" applyFill="1" applyBorder="1"/>
    <xf numFmtId="0" fontId="26" fillId="7" borderId="0" xfId="18" applyFont="1" applyFill="1"/>
    <xf numFmtId="0" fontId="26" fillId="7" borderId="0" xfId="18" applyFont="1" applyFill="1" applyAlignment="1">
      <alignment wrapText="1"/>
    </xf>
    <xf numFmtId="0" fontId="26" fillId="0" borderId="6" xfId="18" applyFont="1" applyBorder="1" applyAlignment="1">
      <alignment vertical="center"/>
    </xf>
    <xf numFmtId="167" fontId="9" fillId="7" borderId="0" xfId="17" applyFont="1" applyFill="1" applyAlignment="1">
      <alignment vertical="center"/>
    </xf>
    <xf numFmtId="0" fontId="26" fillId="7" borderId="7" xfId="18" applyFont="1" applyFill="1" applyBorder="1" applyAlignment="1">
      <alignment wrapText="1"/>
    </xf>
    <xf numFmtId="0" fontId="26" fillId="0" borderId="10" xfId="18" applyFont="1" applyBorder="1" applyAlignment="1">
      <alignment vertical="center"/>
    </xf>
    <xf numFmtId="10" fontId="21" fillId="5" borderId="5" xfId="19" applyNumberFormat="1" applyFont="1" applyFill="1" applyBorder="1" applyAlignment="1">
      <alignment horizontal="center" vertical="center"/>
    </xf>
    <xf numFmtId="0" fontId="21" fillId="7" borderId="10" xfId="18" applyFont="1" applyFill="1" applyBorder="1" applyAlignment="1">
      <alignment horizontal="center" vertical="center"/>
    </xf>
    <xf numFmtId="0" fontId="26" fillId="7" borderId="11" xfId="18" applyFont="1" applyFill="1" applyBorder="1" applyAlignment="1">
      <alignment wrapText="1"/>
    </xf>
    <xf numFmtId="0" fontId="23" fillId="2" borderId="11" xfId="18" applyFont="1" applyFill="1" applyBorder="1" applyAlignment="1">
      <alignment horizontal="center" vertical="center"/>
    </xf>
    <xf numFmtId="0" fontId="23" fillId="2" borderId="11" xfId="18" applyFont="1" applyFill="1" applyBorder="1"/>
    <xf numFmtId="0" fontId="23" fillId="2" borderId="5" xfId="18" applyFont="1" applyFill="1" applyBorder="1"/>
    <xf numFmtId="0" fontId="26" fillId="0" borderId="10" xfId="18" applyFont="1" applyBorder="1" applyAlignment="1">
      <alignment vertical="center" wrapText="1"/>
    </xf>
    <xf numFmtId="10" fontId="21" fillId="5" borderId="5" xfId="4" applyNumberFormat="1" applyFont="1" applyFill="1" applyBorder="1" applyAlignment="1">
      <alignment horizontal="center" vertical="center"/>
    </xf>
    <xf numFmtId="10" fontId="21" fillId="5" borderId="11" xfId="4" applyNumberFormat="1" applyFont="1" applyFill="1" applyBorder="1" applyAlignment="1">
      <alignment horizontal="center" vertical="center"/>
    </xf>
    <xf numFmtId="0" fontId="26" fillId="0" borderId="13" xfId="18" applyFont="1" applyBorder="1" applyAlignment="1">
      <alignment vertical="center"/>
    </xf>
    <xf numFmtId="165" fontId="21" fillId="5" borderId="15" xfId="4" applyNumberFormat="1" applyFont="1" applyFill="1" applyBorder="1" applyAlignment="1">
      <alignment horizontal="center" vertical="center"/>
    </xf>
    <xf numFmtId="0" fontId="26" fillId="7" borderId="14" xfId="18" applyFont="1" applyFill="1" applyBorder="1" applyAlignment="1">
      <alignment wrapText="1"/>
    </xf>
    <xf numFmtId="10" fontId="21" fillId="5" borderId="14" xfId="4" applyNumberFormat="1" applyFont="1" applyFill="1" applyBorder="1" applyAlignment="1">
      <alignment horizontal="center" vertical="center"/>
    </xf>
    <xf numFmtId="0" fontId="19" fillId="7" borderId="0" xfId="18" applyFont="1" applyFill="1"/>
    <xf numFmtId="0" fontId="19" fillId="7" borderId="0" xfId="18" applyFont="1" applyFill="1" applyAlignment="1">
      <alignment wrapText="1"/>
    </xf>
    <xf numFmtId="0" fontId="23" fillId="7" borderId="0" xfId="18" applyFont="1" applyFill="1" applyAlignment="1">
      <alignment horizontal="left"/>
    </xf>
    <xf numFmtId="0" fontId="19" fillId="7" borderId="0" xfId="18" applyFont="1" applyFill="1" applyAlignment="1">
      <alignment horizontal="center"/>
    </xf>
    <xf numFmtId="0" fontId="9" fillId="7" borderId="0" xfId="0" applyFont="1" applyFill="1" applyAlignment="1">
      <alignment vertical="top"/>
    </xf>
    <xf numFmtId="0" fontId="9" fillId="7" borderId="0" xfId="0" applyFont="1" applyFill="1" applyAlignment="1">
      <alignment vertical="top" wrapText="1"/>
    </xf>
    <xf numFmtId="0" fontId="9" fillId="7" borderId="0" xfId="0" applyFont="1" applyFill="1" applyAlignment="1">
      <alignment horizontal="center"/>
    </xf>
    <xf numFmtId="0" fontId="15" fillId="0" borderId="0" xfId="0" applyFont="1" applyAlignment="1">
      <alignment vertical="top" wrapText="1"/>
    </xf>
    <xf numFmtId="0" fontId="27" fillId="0" borderId="0" xfId="0" applyFont="1"/>
    <xf numFmtId="0" fontId="28" fillId="0" borderId="0" xfId="0" applyFont="1" applyAlignment="1">
      <alignment vertical="center"/>
    </xf>
    <xf numFmtId="0" fontId="9" fillId="0" borderId="0" xfId="0" applyFont="1" applyAlignment="1">
      <alignment vertical="center"/>
    </xf>
    <xf numFmtId="0" fontId="9" fillId="0" borderId="0" xfId="0" applyFont="1" applyAlignment="1">
      <alignment vertical="top" wrapText="1"/>
    </xf>
    <xf numFmtId="0" fontId="31" fillId="0" borderId="0" xfId="0" applyFont="1" applyAlignment="1">
      <alignment horizontal="center" vertical="center" wrapText="1"/>
    </xf>
    <xf numFmtId="0" fontId="32" fillId="0" borderId="0" xfId="0" applyFont="1" applyAlignment="1">
      <alignment vertical="center"/>
    </xf>
    <xf numFmtId="0" fontId="33" fillId="0" borderId="0" xfId="0" applyFont="1" applyAlignment="1">
      <alignment vertical="center"/>
    </xf>
    <xf numFmtId="0" fontId="9" fillId="0" borderId="0" xfId="0" applyFont="1" applyAlignment="1">
      <alignment wrapText="1"/>
    </xf>
    <xf numFmtId="0" fontId="35" fillId="7" borderId="0" xfId="0" applyFont="1" applyFill="1" applyAlignment="1">
      <alignment horizontal="center" vertical="top" wrapText="1"/>
    </xf>
    <xf numFmtId="0" fontId="35" fillId="7" borderId="0" xfId="0" applyFont="1" applyFill="1" applyAlignment="1">
      <alignment horizontal="center" vertical="center" wrapText="1"/>
    </xf>
    <xf numFmtId="0" fontId="9" fillId="0" borderId="0" xfId="0" applyFont="1" applyAlignment="1">
      <alignment vertical="center" wrapText="1"/>
    </xf>
    <xf numFmtId="0" fontId="18" fillId="2" borderId="17" xfId="0" applyFont="1" applyFill="1" applyBorder="1" applyAlignment="1">
      <alignment horizontal="left" vertical="top" wrapText="1"/>
    </xf>
    <xf numFmtId="0" fontId="36" fillId="0" borderId="0" xfId="1" applyFont="1" applyAlignment="1">
      <alignment vertical="center"/>
    </xf>
    <xf numFmtId="0" fontId="37" fillId="0" borderId="6" xfId="0" applyFont="1" applyBorder="1" applyAlignment="1">
      <alignment horizontal="left" vertical="top" wrapText="1"/>
    </xf>
    <xf numFmtId="0" fontId="37" fillId="0" borderId="7" xfId="0" applyFont="1" applyBorder="1" applyAlignment="1">
      <alignment horizontal="left" vertical="center" wrapText="1"/>
    </xf>
    <xf numFmtId="0" fontId="37" fillId="0" borderId="7" xfId="0" applyFont="1" applyBorder="1" applyAlignment="1">
      <alignment horizontal="center" vertical="center" wrapText="1"/>
    </xf>
    <xf numFmtId="168" fontId="37" fillId="11" borderId="7" xfId="0" applyNumberFormat="1" applyFont="1" applyFill="1" applyBorder="1" applyAlignment="1" applyProtection="1">
      <alignment horizontal="center" vertical="center" wrapText="1"/>
      <protection locked="0"/>
    </xf>
    <xf numFmtId="164" fontId="37" fillId="5" borderId="7" xfId="0" applyNumberFormat="1" applyFont="1" applyFill="1" applyBorder="1" applyAlignment="1">
      <alignment horizontal="center" vertical="center" wrapText="1"/>
    </xf>
    <xf numFmtId="0" fontId="35" fillId="2" borderId="7" xfId="0" applyFont="1" applyFill="1" applyBorder="1" applyAlignment="1">
      <alignment horizontal="center" vertical="center" wrapText="1"/>
    </xf>
    <xf numFmtId="0" fontId="38" fillId="2" borderId="7" xfId="0" applyFont="1" applyFill="1" applyBorder="1" applyAlignment="1">
      <alignment horizontal="center" vertical="center" wrapText="1"/>
    </xf>
    <xf numFmtId="0" fontId="38" fillId="2" borderId="8" xfId="0" applyFont="1" applyFill="1" applyBorder="1" applyAlignment="1">
      <alignment horizontal="center" vertical="center" wrapText="1"/>
    </xf>
    <xf numFmtId="0" fontId="39" fillId="0" borderId="9" xfId="0" applyFont="1" applyBorder="1" applyAlignment="1">
      <alignment horizontal="center" vertical="center"/>
    </xf>
    <xf numFmtId="0" fontId="22" fillId="0" borderId="0" xfId="1" applyFont="1" applyAlignment="1">
      <alignment horizontal="center" vertical="center"/>
    </xf>
    <xf numFmtId="0" fontId="37" fillId="0" borderId="6" xfId="0" applyFont="1" applyBorder="1" applyAlignment="1">
      <alignment horizontal="left" vertical="center" wrapText="1"/>
    </xf>
    <xf numFmtId="0" fontId="37" fillId="0" borderId="10" xfId="0" applyFont="1" applyBorder="1" applyAlignment="1">
      <alignment horizontal="left" vertical="top" wrapText="1"/>
    </xf>
    <xf numFmtId="0" fontId="37" fillId="0" borderId="11" xfId="0" applyFont="1" applyBorder="1" applyAlignment="1">
      <alignment horizontal="left" vertical="center" wrapText="1"/>
    </xf>
    <xf numFmtId="0" fontId="37" fillId="0" borderId="11" xfId="0" applyFont="1" applyBorder="1" applyAlignment="1">
      <alignment horizontal="center" vertical="center" wrapText="1"/>
    </xf>
    <xf numFmtId="164" fontId="37" fillId="5" borderId="11" xfId="0" applyNumberFormat="1" applyFont="1" applyFill="1" applyBorder="1" applyAlignment="1">
      <alignment horizontal="center" vertical="center" wrapText="1"/>
    </xf>
    <xf numFmtId="0" fontId="35" fillId="2" borderId="11" xfId="0" applyFont="1" applyFill="1" applyBorder="1" applyAlignment="1">
      <alignment horizontal="center" vertical="center" wrapText="1"/>
    </xf>
    <xf numFmtId="0" fontId="38" fillId="2" borderId="11" xfId="0" applyFont="1" applyFill="1" applyBorder="1" applyAlignment="1">
      <alignment horizontal="center" vertical="center" wrapText="1"/>
    </xf>
    <xf numFmtId="0" fontId="38" fillId="2" borderId="5" xfId="0" applyFont="1" applyFill="1" applyBorder="1" applyAlignment="1">
      <alignment horizontal="center" vertical="center" wrapText="1"/>
    </xf>
    <xf numFmtId="0" fontId="39" fillId="0" borderId="12" xfId="0" applyFont="1" applyBorder="1" applyAlignment="1">
      <alignment horizontal="center" vertical="center"/>
    </xf>
    <xf numFmtId="0" fontId="37" fillId="0" borderId="10" xfId="0" applyFont="1" applyBorder="1" applyAlignment="1">
      <alignment horizontal="left" vertical="center" wrapText="1"/>
    </xf>
    <xf numFmtId="0" fontId="33" fillId="2" borderId="11" xfId="0" applyFont="1" applyFill="1" applyBorder="1" applyAlignment="1">
      <alignment vertical="center"/>
    </xf>
    <xf numFmtId="0" fontId="33" fillId="2" borderId="5" xfId="0" applyFont="1" applyFill="1" applyBorder="1" applyAlignment="1">
      <alignment vertical="center"/>
    </xf>
    <xf numFmtId="0" fontId="35" fillId="2" borderId="11" xfId="0" applyFont="1" applyFill="1" applyBorder="1" applyAlignment="1">
      <alignment vertical="center"/>
    </xf>
    <xf numFmtId="0" fontId="40" fillId="2" borderId="5" xfId="0" applyFont="1" applyFill="1" applyBorder="1" applyAlignment="1">
      <alignment horizontal="center" vertical="center" wrapText="1"/>
    </xf>
    <xf numFmtId="0" fontId="41" fillId="2" borderId="11" xfId="0" applyFont="1" applyFill="1" applyBorder="1" applyAlignment="1">
      <alignment vertical="center"/>
    </xf>
    <xf numFmtId="0" fontId="9" fillId="2" borderId="11" xfId="0" applyFont="1" applyFill="1" applyBorder="1" applyAlignment="1">
      <alignment vertical="center"/>
    </xf>
    <xf numFmtId="0" fontId="9" fillId="2" borderId="5" xfId="0" applyFont="1" applyFill="1" applyBorder="1" applyAlignment="1">
      <alignment vertical="center"/>
    </xf>
    <xf numFmtId="0" fontId="37" fillId="0" borderId="13" xfId="0" applyFont="1" applyBorder="1" applyAlignment="1">
      <alignment horizontal="left" vertical="top" wrapText="1"/>
    </xf>
    <xf numFmtId="0" fontId="37" fillId="0" borderId="14" xfId="0" applyFont="1" applyBorder="1" applyAlignment="1">
      <alignment horizontal="left" vertical="center" wrapText="1"/>
    </xf>
    <xf numFmtId="0" fontId="37" fillId="0" borderId="14" xfId="0" applyFont="1" applyBorder="1" applyAlignment="1">
      <alignment horizontal="center" vertical="center" wrapText="1"/>
    </xf>
    <xf numFmtId="164" fontId="37" fillId="5" borderId="14" xfId="0" applyNumberFormat="1" applyFont="1" applyFill="1" applyBorder="1" applyAlignment="1">
      <alignment horizontal="center" vertical="center" wrapText="1"/>
    </xf>
    <xf numFmtId="0" fontId="33" fillId="2" borderId="14" xfId="0" applyFont="1" applyFill="1" applyBorder="1" applyAlignment="1">
      <alignment vertical="center"/>
    </xf>
    <xf numFmtId="0" fontId="41" fillId="2" borderId="14" xfId="0" applyFont="1" applyFill="1" applyBorder="1" applyAlignment="1">
      <alignment vertical="center"/>
    </xf>
    <xf numFmtId="0" fontId="40" fillId="2" borderId="15" xfId="0" applyFont="1" applyFill="1" applyBorder="1" applyAlignment="1">
      <alignment horizontal="center" vertical="center" wrapText="1"/>
    </xf>
    <xf numFmtId="0" fontId="39" fillId="0" borderId="16" xfId="0" applyFont="1" applyBorder="1" applyAlignment="1">
      <alignment horizontal="center" vertical="center"/>
    </xf>
    <xf numFmtId="0" fontId="37" fillId="0" borderId="13" xfId="0" applyFont="1" applyBorder="1" applyAlignment="1">
      <alignment horizontal="left" vertical="center" wrapText="1"/>
    </xf>
    <xf numFmtId="0" fontId="33" fillId="0" borderId="0" xfId="0" applyFont="1" applyAlignment="1">
      <alignment vertical="top" wrapText="1"/>
    </xf>
    <xf numFmtId="0" fontId="41" fillId="0" borderId="0" xfId="0" applyFont="1" applyAlignment="1">
      <alignment vertical="center"/>
    </xf>
    <xf numFmtId="0" fontId="40" fillId="7" borderId="0" xfId="0" applyFont="1" applyFill="1" applyAlignment="1">
      <alignment horizontal="center" vertical="center" wrapText="1"/>
    </xf>
    <xf numFmtId="0" fontId="18" fillId="2" borderId="25" xfId="0" applyFont="1" applyFill="1" applyBorder="1" applyAlignment="1">
      <alignment horizontal="left" vertical="top" wrapText="1"/>
    </xf>
    <xf numFmtId="0" fontId="41" fillId="2" borderId="7" xfId="0" applyFont="1" applyFill="1" applyBorder="1" applyAlignment="1">
      <alignment vertical="center"/>
    </xf>
    <xf numFmtId="0" fontId="40" fillId="2" borderId="8" xfId="0" applyFont="1" applyFill="1" applyBorder="1" applyAlignment="1">
      <alignment horizontal="center" vertical="center" wrapText="1"/>
    </xf>
    <xf numFmtId="164" fontId="20" fillId="5" borderId="5" xfId="0" applyNumberFormat="1" applyFont="1" applyFill="1" applyBorder="1" applyAlignment="1">
      <alignment horizontal="center" vertical="center" wrapText="1"/>
    </xf>
    <xf numFmtId="164" fontId="20" fillId="5" borderId="11" xfId="0" applyNumberFormat="1" applyFont="1" applyFill="1" applyBorder="1" applyAlignment="1">
      <alignment horizontal="center" vertical="center" wrapText="1"/>
    </xf>
    <xf numFmtId="0" fontId="35" fillId="2" borderId="5" xfId="0" applyFont="1" applyFill="1" applyBorder="1" applyAlignment="1">
      <alignment vertical="center"/>
    </xf>
    <xf numFmtId="0" fontId="41" fillId="2" borderId="5" xfId="0" applyFont="1" applyFill="1" applyBorder="1" applyAlignment="1">
      <alignment vertical="center"/>
    </xf>
    <xf numFmtId="0" fontId="38" fillId="2" borderId="14" xfId="0" applyFont="1" applyFill="1" applyBorder="1" applyAlignment="1">
      <alignment horizontal="center" vertical="center" wrapText="1"/>
    </xf>
    <xf numFmtId="0" fontId="41" fillId="2" borderId="15" xfId="0" applyFont="1" applyFill="1" applyBorder="1" applyAlignment="1">
      <alignment vertical="center"/>
    </xf>
    <xf numFmtId="0" fontId="37" fillId="2" borderId="7" xfId="0" applyFont="1" applyFill="1" applyBorder="1" applyAlignment="1" applyProtection="1">
      <alignment horizontal="center" vertical="center" wrapText="1"/>
      <protection locked="0"/>
    </xf>
    <xf numFmtId="0" fontId="42" fillId="2" borderId="7" xfId="0" applyFont="1" applyFill="1" applyBorder="1" applyAlignment="1">
      <alignment vertical="center" wrapText="1"/>
    </xf>
    <xf numFmtId="0" fontId="35" fillId="2" borderId="7" xfId="0" applyFont="1" applyFill="1" applyBorder="1" applyAlignment="1">
      <alignment vertical="center"/>
    </xf>
    <xf numFmtId="0" fontId="41" fillId="2" borderId="8" xfId="0" applyFont="1" applyFill="1" applyBorder="1" applyAlignment="1">
      <alignment vertical="center"/>
    </xf>
    <xf numFmtId="0" fontId="37" fillId="2" borderId="11" xfId="0" applyFont="1" applyFill="1" applyBorder="1" applyAlignment="1" applyProtection="1">
      <alignment horizontal="center" vertical="center" wrapText="1"/>
      <protection locked="0"/>
    </xf>
    <xf numFmtId="164" fontId="37" fillId="2" borderId="11" xfId="0" applyNumberFormat="1" applyFont="1" applyFill="1" applyBorder="1" applyAlignment="1">
      <alignment horizontal="center" vertical="center" wrapText="1"/>
    </xf>
    <xf numFmtId="164" fontId="37" fillId="2" borderId="14" xfId="0" applyNumberFormat="1" applyFont="1" applyFill="1" applyBorder="1" applyAlignment="1">
      <alignment horizontal="center" vertical="center" wrapText="1"/>
    </xf>
    <xf numFmtId="0" fontId="9" fillId="2" borderId="14" xfId="0" applyFont="1" applyFill="1" applyBorder="1" applyAlignment="1">
      <alignment vertical="center"/>
    </xf>
    <xf numFmtId="0" fontId="9" fillId="2" borderId="7" xfId="0" applyFont="1" applyFill="1" applyBorder="1" applyAlignment="1">
      <alignment vertical="center"/>
    </xf>
    <xf numFmtId="0" fontId="37" fillId="14" borderId="10" xfId="0" applyFont="1" applyFill="1" applyBorder="1" applyAlignment="1" applyProtection="1">
      <alignment horizontal="left" vertical="top" wrapText="1"/>
      <protection locked="0"/>
    </xf>
    <xf numFmtId="0" fontId="9" fillId="2" borderId="15" xfId="0" applyFont="1" applyFill="1" applyBorder="1" applyAlignment="1">
      <alignment vertical="center"/>
    </xf>
    <xf numFmtId="0" fontId="9" fillId="2" borderId="8" xfId="0" applyFont="1" applyFill="1" applyBorder="1" applyAlignment="1">
      <alignment vertical="center"/>
    </xf>
    <xf numFmtId="0" fontId="15" fillId="0" borderId="0" xfId="21" applyFont="1" applyBorder="1" applyAlignment="1">
      <alignment vertical="center" wrapText="1"/>
    </xf>
    <xf numFmtId="168" fontId="15" fillId="0" borderId="0" xfId="16" applyNumberFormat="1" applyFont="1" applyBorder="1" applyAlignment="1">
      <alignment vertical="center" wrapText="1"/>
    </xf>
    <xf numFmtId="0" fontId="30" fillId="0" borderId="0" xfId="0" applyFont="1" applyAlignment="1">
      <alignment horizontal="left" vertical="center" wrapText="1"/>
    </xf>
    <xf numFmtId="0" fontId="30" fillId="0" borderId="0" xfId="20" applyFont="1" applyBorder="1" applyAlignment="1">
      <alignment vertical="center" wrapText="1"/>
    </xf>
    <xf numFmtId="0" fontId="9" fillId="7" borderId="0" xfId="0" applyFont="1" applyFill="1" applyAlignment="1">
      <alignment vertical="center"/>
    </xf>
    <xf numFmtId="168" fontId="31" fillId="0" borderId="0" xfId="16" applyNumberFormat="1" applyFont="1" applyBorder="1" applyAlignment="1">
      <alignment horizontal="center" vertical="center" wrapText="1"/>
    </xf>
    <xf numFmtId="0" fontId="44" fillId="0" borderId="0" xfId="0" applyFont="1" applyAlignment="1">
      <alignment vertical="center"/>
    </xf>
    <xf numFmtId="0" fontId="35" fillId="0" borderId="0" xfId="0" applyFont="1" applyAlignment="1">
      <alignment vertical="center"/>
    </xf>
    <xf numFmtId="0" fontId="42" fillId="0" borderId="0" xfId="20" applyFont="1" applyBorder="1" applyAlignment="1">
      <alignment vertical="center" wrapText="1"/>
    </xf>
    <xf numFmtId="0" fontId="45" fillId="7" borderId="0" xfId="0" applyFont="1" applyFill="1" applyAlignment="1">
      <alignment vertical="center" wrapText="1"/>
    </xf>
    <xf numFmtId="168" fontId="35" fillId="7" borderId="0" xfId="16" applyNumberFormat="1" applyFont="1" applyFill="1" applyBorder="1" applyAlignment="1">
      <alignment horizontal="center" vertical="center" wrapText="1"/>
    </xf>
    <xf numFmtId="168" fontId="37" fillId="11" borderId="7" xfId="16" applyNumberFormat="1" applyFont="1" applyFill="1" applyBorder="1" applyAlignment="1" applyProtection="1">
      <alignment horizontal="center" vertical="center" wrapText="1"/>
      <protection locked="0"/>
    </xf>
    <xf numFmtId="168" fontId="37" fillId="5" borderId="7" xfId="16" applyNumberFormat="1" applyFont="1" applyFill="1" applyBorder="1" applyAlignment="1">
      <alignment horizontal="center" vertical="center" wrapText="1"/>
    </xf>
    <xf numFmtId="168" fontId="37" fillId="2" borderId="7" xfId="16" applyNumberFormat="1" applyFont="1" applyFill="1" applyBorder="1" applyAlignment="1">
      <alignment horizontal="center" vertical="center" wrapText="1"/>
    </xf>
    <xf numFmtId="168" fontId="37" fillId="2" borderId="8" xfId="16" applyNumberFormat="1" applyFont="1" applyFill="1" applyBorder="1" applyAlignment="1">
      <alignment horizontal="center" vertical="center" wrapText="1"/>
    </xf>
    <xf numFmtId="0" fontId="46" fillId="0" borderId="0" xfId="20" applyFont="1" applyBorder="1" applyAlignment="1">
      <alignment vertical="center" wrapText="1"/>
    </xf>
    <xf numFmtId="168" fontId="37" fillId="5" borderId="11" xfId="16" applyNumberFormat="1" applyFont="1" applyFill="1" applyBorder="1" applyAlignment="1">
      <alignment horizontal="center" vertical="center" wrapText="1"/>
    </xf>
    <xf numFmtId="168" fontId="37" fillId="2" borderId="11" xfId="16" applyNumberFormat="1" applyFont="1" applyFill="1" applyBorder="1" applyAlignment="1">
      <alignment horizontal="center" vertical="center" wrapText="1"/>
    </xf>
    <xf numFmtId="168" fontId="37" fillId="2" borderId="5" xfId="16" applyNumberFormat="1" applyFont="1" applyFill="1" applyBorder="1" applyAlignment="1">
      <alignment horizontal="center" vertical="center" wrapText="1"/>
    </xf>
    <xf numFmtId="168" fontId="37" fillId="5" borderId="5" xfId="16" applyNumberFormat="1" applyFont="1" applyFill="1" applyBorder="1" applyAlignment="1">
      <alignment horizontal="center" vertical="center" wrapText="1"/>
    </xf>
    <xf numFmtId="0" fontId="46" fillId="7" borderId="0" xfId="20" applyFont="1" applyFill="1" applyBorder="1" applyAlignment="1">
      <alignment vertical="center" wrapText="1"/>
    </xf>
    <xf numFmtId="0" fontId="37" fillId="0" borderId="0" xfId="0" applyFont="1" applyAlignment="1">
      <alignment horizontal="center" vertical="center" wrapText="1"/>
    </xf>
    <xf numFmtId="168" fontId="37" fillId="5" borderId="14" xfId="16" applyNumberFormat="1" applyFont="1" applyFill="1" applyBorder="1" applyAlignment="1">
      <alignment horizontal="center" vertical="center" wrapText="1"/>
    </xf>
    <xf numFmtId="168" fontId="37" fillId="2" borderId="14" xfId="16" applyNumberFormat="1" applyFont="1" applyFill="1" applyBorder="1" applyAlignment="1">
      <alignment horizontal="center" vertical="center" wrapText="1"/>
    </xf>
    <xf numFmtId="168" fontId="37" fillId="2" borderId="15" xfId="16" applyNumberFormat="1" applyFont="1" applyFill="1" applyBorder="1" applyAlignment="1">
      <alignment horizontal="center" vertical="center" wrapText="1"/>
    </xf>
    <xf numFmtId="168" fontId="9" fillId="0" borderId="0" xfId="16" applyNumberFormat="1" applyFont="1" applyAlignment="1">
      <alignment vertical="center"/>
    </xf>
    <xf numFmtId="168" fontId="37" fillId="5" borderId="8" xfId="16" applyNumberFormat="1" applyFont="1" applyFill="1" applyBorder="1" applyAlignment="1">
      <alignment horizontal="center" vertical="center" wrapText="1"/>
    </xf>
    <xf numFmtId="0" fontId="42" fillId="0" borderId="0" xfId="0" applyFont="1" applyAlignment="1">
      <alignment vertical="center" wrapText="1"/>
    </xf>
    <xf numFmtId="0" fontId="37" fillId="14" borderId="10" xfId="0" applyFont="1" applyFill="1" applyBorder="1" applyAlignment="1" applyProtection="1">
      <alignment horizontal="left" vertical="center" wrapText="1"/>
      <protection locked="0"/>
    </xf>
    <xf numFmtId="168" fontId="33" fillId="0" borderId="0" xfId="16" applyNumberFormat="1" applyFont="1" applyBorder="1" applyAlignment="1">
      <alignment vertical="center"/>
    </xf>
    <xf numFmtId="0" fontId="15" fillId="0" borderId="0" xfId="21" applyFont="1" applyFill="1" applyBorder="1" applyAlignment="1">
      <alignment vertical="center" wrapText="1"/>
    </xf>
    <xf numFmtId="0" fontId="30" fillId="0" borderId="0" xfId="20" applyFont="1" applyBorder="1" applyAlignment="1">
      <alignment vertical="center"/>
    </xf>
    <xf numFmtId="0" fontId="9" fillId="12" borderId="0" xfId="0" applyFont="1" applyFill="1"/>
    <xf numFmtId="0" fontId="47" fillId="0" borderId="0" xfId="0" applyFont="1" applyAlignment="1">
      <alignment horizontal="center" vertical="center"/>
    </xf>
    <xf numFmtId="0" fontId="48" fillId="0" borderId="0" xfId="20" applyFont="1" applyBorder="1" applyAlignment="1">
      <alignment vertical="center"/>
    </xf>
    <xf numFmtId="0" fontId="47" fillId="13" borderId="0" xfId="0" applyFont="1" applyFill="1" applyAlignment="1">
      <alignment horizontal="center" vertical="center"/>
    </xf>
    <xf numFmtId="0" fontId="9" fillId="8" borderId="0" xfId="0" applyFont="1" applyFill="1" applyAlignment="1">
      <alignment horizontal="center" vertical="center"/>
    </xf>
    <xf numFmtId="0" fontId="49" fillId="0" borderId="0" xfId="20" applyFont="1" applyBorder="1" applyAlignment="1">
      <alignment horizontal="left" vertical="center" wrapText="1"/>
    </xf>
    <xf numFmtId="0" fontId="18" fillId="2" borderId="18" xfId="0" applyFont="1" applyFill="1" applyBorder="1" applyAlignment="1">
      <alignment horizontal="center" vertical="center" wrapText="1"/>
    </xf>
    <xf numFmtId="0" fontId="18" fillId="2" borderId="26"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38" fillId="0" borderId="0" xfId="4" applyFont="1" applyAlignment="1">
      <alignment horizontal="center" vertical="center" wrapText="1"/>
    </xf>
    <xf numFmtId="0" fontId="18" fillId="2" borderId="25" xfId="0" applyFont="1" applyFill="1" applyBorder="1" applyAlignment="1">
      <alignment horizontal="center"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50" fillId="3" borderId="0" xfId="7" applyFont="1" applyBorder="1" applyAlignment="1">
      <alignment horizontal="center" vertical="center"/>
    </xf>
    <xf numFmtId="0" fontId="37" fillId="0" borderId="33" xfId="0" applyFont="1" applyBorder="1" applyAlignment="1">
      <alignment horizontal="left" vertical="center" wrapText="1"/>
    </xf>
    <xf numFmtId="0" fontId="37" fillId="0" borderId="34" xfId="0" applyFont="1" applyBorder="1" applyAlignment="1">
      <alignment horizontal="center" vertical="center" wrapText="1"/>
    </xf>
    <xf numFmtId="0" fontId="37" fillId="11" borderId="34" xfId="0" applyFont="1" applyFill="1" applyBorder="1" applyAlignment="1" applyProtection="1">
      <alignment horizontal="center" vertical="center" wrapText="1"/>
      <protection locked="0"/>
    </xf>
    <xf numFmtId="0" fontId="37" fillId="2" borderId="35" xfId="0" applyFont="1" applyFill="1" applyBorder="1" applyAlignment="1" applyProtection="1">
      <alignment horizontal="center" vertical="center" wrapText="1"/>
      <protection locked="0"/>
    </xf>
    <xf numFmtId="0" fontId="37" fillId="0" borderId="36" xfId="0" applyFont="1" applyBorder="1" applyAlignment="1">
      <alignment horizontal="left" vertical="center" wrapText="1"/>
    </xf>
    <xf numFmtId="0" fontId="37" fillId="0" borderId="37" xfId="0" applyFont="1" applyBorder="1" applyAlignment="1">
      <alignment horizontal="center" vertical="center" wrapText="1"/>
    </xf>
    <xf numFmtId="0" fontId="37" fillId="14" borderId="37" xfId="0" applyFont="1" applyFill="1" applyBorder="1" applyAlignment="1" applyProtection="1">
      <alignment horizontal="center" vertical="center" wrapText="1"/>
      <protection locked="0"/>
    </xf>
    <xf numFmtId="0" fontId="37" fillId="2" borderId="38" xfId="0" applyFont="1" applyFill="1" applyBorder="1" applyAlignment="1" applyProtection="1">
      <alignment horizontal="center" vertical="center" wrapText="1"/>
      <protection locked="0"/>
    </xf>
    <xf numFmtId="1" fontId="37" fillId="5" borderId="37" xfId="0" applyNumberFormat="1" applyFont="1" applyFill="1" applyBorder="1" applyAlignment="1">
      <alignment horizontal="center" vertical="center" wrapText="1"/>
    </xf>
    <xf numFmtId="1" fontId="37" fillId="2" borderId="38" xfId="0" applyNumberFormat="1" applyFont="1" applyFill="1" applyBorder="1" applyAlignment="1">
      <alignment horizontal="center" vertical="center" wrapText="1"/>
    </xf>
    <xf numFmtId="0" fontId="37" fillId="11" borderId="37" xfId="0" applyFont="1" applyFill="1" applyBorder="1" applyAlignment="1" applyProtection="1">
      <alignment horizontal="center" vertical="center" wrapText="1"/>
      <protection locked="0"/>
    </xf>
    <xf numFmtId="0" fontId="25" fillId="0" borderId="12" xfId="20" applyFont="1" applyFill="1" applyBorder="1" applyAlignment="1">
      <alignment horizontal="center" vertical="center" wrapText="1"/>
    </xf>
    <xf numFmtId="2" fontId="37" fillId="11" borderId="34" xfId="0" applyNumberFormat="1" applyFont="1" applyFill="1" applyBorder="1" applyAlignment="1" applyProtection="1">
      <alignment horizontal="center" vertical="center" wrapText="1"/>
      <protection locked="0"/>
    </xf>
    <xf numFmtId="0" fontId="37" fillId="5" borderId="41" xfId="0" applyFont="1" applyFill="1" applyBorder="1" applyAlignment="1">
      <alignment horizontal="center" vertical="center" wrapText="1"/>
    </xf>
    <xf numFmtId="169" fontId="37" fillId="5" borderId="41" xfId="16" applyNumberFormat="1" applyFont="1" applyFill="1" applyBorder="1" applyAlignment="1">
      <alignment horizontal="center" vertical="center" wrapText="1"/>
    </xf>
    <xf numFmtId="169" fontId="37" fillId="5" borderId="38" xfId="16" applyNumberFormat="1" applyFont="1" applyFill="1" applyBorder="1" applyAlignment="1">
      <alignment horizontal="center" vertical="center" wrapText="1"/>
    </xf>
    <xf numFmtId="0" fontId="38" fillId="0" borderId="0" xfId="0" applyFont="1" applyAlignment="1">
      <alignment horizontal="center" vertical="center" wrapText="1"/>
    </xf>
    <xf numFmtId="0" fontId="37" fillId="0" borderId="42" xfId="0" applyFont="1" applyBorder="1" applyAlignment="1">
      <alignment horizontal="left" vertical="center" wrapText="1"/>
    </xf>
    <xf numFmtId="0" fontId="37" fillId="0" borderId="43" xfId="0" applyFont="1" applyBorder="1" applyAlignment="1">
      <alignment horizontal="center" vertical="center" wrapText="1"/>
    </xf>
    <xf numFmtId="0" fontId="25" fillId="0" borderId="16" xfId="20" applyFont="1" applyFill="1" applyBorder="1" applyAlignment="1">
      <alignment horizontal="center" vertical="center" wrapText="1"/>
    </xf>
    <xf numFmtId="0" fontId="38" fillId="7" borderId="0" xfId="4" applyFont="1" applyFill="1" applyAlignment="1">
      <alignment vertical="center" wrapText="1"/>
    </xf>
    <xf numFmtId="0" fontId="35" fillId="7" borderId="0" xfId="4" applyFont="1" applyFill="1" applyAlignment="1">
      <alignment horizontal="center" vertical="center"/>
    </xf>
    <xf numFmtId="169" fontId="30" fillId="0" borderId="0" xfId="16" applyNumberFormat="1" applyFont="1" applyBorder="1" applyAlignment="1">
      <alignment vertical="center" wrapText="1"/>
    </xf>
    <xf numFmtId="1" fontId="37" fillId="11" borderId="34" xfId="0" applyNumberFormat="1" applyFont="1" applyFill="1" applyBorder="1" applyAlignment="1" applyProtection="1">
      <alignment horizontal="center" vertical="center" wrapText="1"/>
      <protection locked="0"/>
    </xf>
    <xf numFmtId="169" fontId="37" fillId="5" borderId="44" xfId="16" applyNumberFormat="1" applyFont="1" applyFill="1" applyBorder="1" applyAlignment="1">
      <alignment horizontal="center" vertical="center" wrapText="1"/>
    </xf>
    <xf numFmtId="0" fontId="25" fillId="0" borderId="9" xfId="20" applyFont="1" applyFill="1" applyBorder="1" applyAlignment="1">
      <alignment horizontal="center" vertical="center" wrapText="1"/>
    </xf>
    <xf numFmtId="1" fontId="37" fillId="5" borderId="43" xfId="0" applyNumberFormat="1" applyFont="1" applyFill="1" applyBorder="1" applyAlignment="1">
      <alignment horizontal="center" vertical="center" wrapText="1"/>
    </xf>
    <xf numFmtId="169" fontId="37" fillId="5" borderId="45" xfId="16" applyNumberFormat="1" applyFont="1" applyFill="1" applyBorder="1" applyAlignment="1">
      <alignment horizontal="center" vertical="center" wrapText="1"/>
    </xf>
    <xf numFmtId="0" fontId="37" fillId="7" borderId="0" xfId="4" applyFont="1" applyFill="1" applyAlignment="1">
      <alignment vertical="center" wrapText="1"/>
    </xf>
    <xf numFmtId="0" fontId="33" fillId="7" borderId="0" xfId="1" applyFont="1" applyFill="1" applyAlignment="1">
      <alignment vertical="center"/>
    </xf>
    <xf numFmtId="0" fontId="38" fillId="7" borderId="0" xfId="0" applyFont="1" applyFill="1" applyAlignment="1">
      <alignment vertical="center" wrapText="1"/>
    </xf>
    <xf numFmtId="0" fontId="33" fillId="0" borderId="0" xfId="1" applyFont="1" applyAlignment="1">
      <alignment vertical="center"/>
    </xf>
    <xf numFmtId="0" fontId="17" fillId="2" borderId="14" xfId="0" applyFont="1" applyFill="1" applyBorder="1" applyAlignment="1">
      <alignment horizontal="center" vertical="center" wrapText="1"/>
    </xf>
    <xf numFmtId="0" fontId="9" fillId="0" borderId="0" xfId="0" applyFont="1"/>
    <xf numFmtId="168" fontId="17" fillId="2" borderId="14" xfId="16" applyNumberFormat="1" applyFont="1" applyFill="1" applyBorder="1" applyAlignment="1" applyProtection="1">
      <alignment horizontal="center" vertical="center" wrapText="1"/>
    </xf>
    <xf numFmtId="2" fontId="21" fillId="11" borderId="7" xfId="4" applyNumberFormat="1" applyFont="1" applyFill="1" applyBorder="1" applyAlignment="1" applyProtection="1">
      <alignment horizontal="center" vertical="center"/>
      <protection locked="0"/>
    </xf>
    <xf numFmtId="0" fontId="57" fillId="0" borderId="2" xfId="14" quotePrefix="1" applyFont="1" applyBorder="1"/>
    <xf numFmtId="0" fontId="55" fillId="0" borderId="0" xfId="0" applyFont="1" applyAlignment="1">
      <alignment vertical="top" wrapText="1"/>
    </xf>
    <xf numFmtId="0" fontId="58" fillId="0" borderId="0" xfId="0" applyFont="1" applyAlignment="1">
      <alignment vertical="center"/>
    </xf>
    <xf numFmtId="0" fontId="11" fillId="0" borderId="0" xfId="0" applyFont="1" applyAlignment="1" applyProtection="1">
      <alignment horizontal="left" vertical="center" wrapText="1"/>
      <protection locked="0"/>
    </xf>
    <xf numFmtId="166" fontId="12" fillId="0" borderId="0" xfId="15" applyNumberFormat="1" applyFont="1" applyAlignment="1" applyProtection="1">
      <alignment horizontal="left" vertical="top" wrapText="1"/>
      <protection locked="0"/>
    </xf>
    <xf numFmtId="0" fontId="6" fillId="0" borderId="0" xfId="4" applyFont="1" applyAlignment="1">
      <alignment vertical="center"/>
    </xf>
    <xf numFmtId="0" fontId="16" fillId="10" borderId="0" xfId="18" applyFont="1" applyFill="1" applyAlignment="1">
      <alignment horizontal="left" vertical="center"/>
    </xf>
    <xf numFmtId="0" fontId="16" fillId="10" borderId="0" xfId="18" applyFont="1" applyFill="1" applyAlignment="1">
      <alignment horizontal="center" vertical="center"/>
    </xf>
    <xf numFmtId="0" fontId="17" fillId="0" borderId="0" xfId="4" applyFont="1" applyAlignment="1">
      <alignment horizontal="left" vertical="center"/>
    </xf>
    <xf numFmtId="0" fontId="18" fillId="2" borderId="9"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7" fillId="2" borderId="6" xfId="4" applyFont="1" applyFill="1" applyBorder="1" applyAlignment="1">
      <alignment horizontal="center" vertical="center"/>
    </xf>
    <xf numFmtId="0" fontId="17" fillId="2" borderId="10" xfId="4" applyFont="1" applyFill="1" applyBorder="1" applyAlignment="1">
      <alignment horizontal="center" vertical="center"/>
    </xf>
    <xf numFmtId="0" fontId="17" fillId="2" borderId="13" xfId="4" applyFont="1" applyFill="1" applyBorder="1" applyAlignment="1">
      <alignment horizontal="center" vertical="center"/>
    </xf>
    <xf numFmtId="0" fontId="17" fillId="2" borderId="11" xfId="1" applyFont="1" applyFill="1" applyBorder="1" applyAlignment="1">
      <alignment horizontal="center" vertical="center" wrapText="1"/>
    </xf>
    <xf numFmtId="0" fontId="9" fillId="0" borderId="0" xfId="0" applyFont="1" applyAlignment="1">
      <alignment horizontal="left" vertical="top" wrapText="1"/>
    </xf>
    <xf numFmtId="0" fontId="17" fillId="2" borderId="5" xfId="0" applyFont="1" applyFill="1" applyBorder="1" applyAlignment="1">
      <alignment horizontal="center" vertical="center" wrapText="1"/>
    </xf>
    <xf numFmtId="0" fontId="34" fillId="0" borderId="15" xfId="0" applyFont="1" applyBorder="1" applyAlignment="1">
      <alignment horizontal="center" vertical="center" wrapText="1"/>
    </xf>
    <xf numFmtId="0" fontId="9" fillId="0" borderId="0" xfId="0" applyFont="1" applyAlignment="1"/>
    <xf numFmtId="0" fontId="16" fillId="13" borderId="0" xfId="0" applyFont="1" applyFill="1" applyAlignment="1">
      <alignment horizontal="center" vertical="center" wrapText="1"/>
    </xf>
    <xf numFmtId="0" fontId="17" fillId="2" borderId="27" xfId="0" applyFont="1" applyFill="1" applyBorder="1" applyAlignment="1">
      <alignment horizontal="center" vertical="center" wrapText="1"/>
    </xf>
    <xf numFmtId="0" fontId="17" fillId="2" borderId="28"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9" fillId="0" borderId="11" xfId="0" applyFont="1" applyBorder="1" applyAlignment="1">
      <alignment horizontal="center" vertical="center" wrapText="1"/>
    </xf>
    <xf numFmtId="0" fontId="9" fillId="0" borderId="14" xfId="0" applyFont="1" applyBorder="1" applyAlignment="1">
      <alignment horizontal="center" vertical="center" wrapText="1"/>
    </xf>
    <xf numFmtId="0" fontId="17" fillId="2" borderId="11"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7" xfId="0" applyFont="1" applyFill="1" applyBorder="1" applyAlignment="1">
      <alignment horizontal="center" vertical="center"/>
    </xf>
    <xf numFmtId="0" fontId="17" fillId="2" borderId="7" xfId="1" applyFont="1" applyFill="1" applyBorder="1" applyAlignment="1">
      <alignment horizontal="center" vertical="center" wrapText="1"/>
    </xf>
    <xf numFmtId="0" fontId="17" fillId="2" borderId="8" xfId="1"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11" xfId="0" applyFont="1" applyFill="1" applyBorder="1" applyAlignment="1">
      <alignment horizontal="center" vertical="center"/>
    </xf>
    <xf numFmtId="0" fontId="17" fillId="2" borderId="14" xfId="0" applyFont="1" applyFill="1" applyBorder="1" applyAlignment="1">
      <alignment horizontal="center" vertical="center"/>
    </xf>
    <xf numFmtId="0" fontId="34" fillId="0" borderId="14" xfId="0" applyFont="1" applyBorder="1" applyAlignment="1">
      <alignment horizontal="center" vertical="center" wrapText="1"/>
    </xf>
    <xf numFmtId="168" fontId="17" fillId="2" borderId="5" xfId="16" applyNumberFormat="1" applyFont="1" applyFill="1" applyBorder="1" applyAlignment="1" applyProtection="1">
      <alignment horizontal="center" vertical="center" wrapText="1"/>
    </xf>
    <xf numFmtId="168" fontId="17" fillId="2" borderId="15" xfId="16" applyNumberFormat="1" applyFont="1" applyFill="1" applyBorder="1" applyAlignment="1" applyProtection="1">
      <alignment horizontal="center" vertical="center" wrapText="1"/>
    </xf>
    <xf numFmtId="0" fontId="15" fillId="0" borderId="0" xfId="21" applyFont="1" applyBorder="1" applyAlignment="1">
      <alignment horizontal="left" vertical="center" wrapText="1"/>
    </xf>
    <xf numFmtId="0" fontId="43" fillId="13" borderId="0" xfId="21"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13" xfId="0" applyFont="1" applyFill="1" applyBorder="1" applyAlignment="1">
      <alignment horizontal="center" vertical="center" wrapText="1"/>
    </xf>
    <xf numFmtId="168" fontId="17" fillId="2" borderId="7" xfId="16" applyNumberFormat="1" applyFont="1" applyFill="1" applyBorder="1" applyAlignment="1" applyProtection="1">
      <alignment horizontal="center" vertical="center" wrapText="1"/>
    </xf>
    <xf numFmtId="168" fontId="17" fillId="2" borderId="8" xfId="16" applyNumberFormat="1" applyFont="1" applyFill="1" applyBorder="1" applyAlignment="1" applyProtection="1">
      <alignment horizontal="center" vertical="center" wrapText="1"/>
    </xf>
    <xf numFmtId="168" fontId="17" fillId="2" borderId="11" xfId="16" applyNumberFormat="1" applyFont="1" applyFill="1" applyBorder="1" applyAlignment="1" applyProtection="1">
      <alignment horizontal="center" vertical="center"/>
    </xf>
    <xf numFmtId="168" fontId="17" fillId="2" borderId="11" xfId="16" applyNumberFormat="1" applyFont="1" applyFill="1" applyBorder="1" applyAlignment="1" applyProtection="1">
      <alignment horizontal="center" vertical="center" wrapText="1"/>
    </xf>
    <xf numFmtId="168" fontId="17" fillId="2" borderId="14" xfId="16" applyNumberFormat="1" applyFont="1" applyFill="1" applyBorder="1" applyAlignment="1" applyProtection="1">
      <alignment horizontal="center" vertical="center" wrapText="1"/>
    </xf>
    <xf numFmtId="0" fontId="43" fillId="15" borderId="0" xfId="21" applyFont="1" applyFill="1" applyBorder="1" applyAlignment="1">
      <alignment horizontal="left" vertical="center" wrapText="1"/>
    </xf>
    <xf numFmtId="0" fontId="25" fillId="0" borderId="17" xfId="20" applyFont="1" applyFill="1" applyBorder="1" applyAlignment="1">
      <alignment horizontal="center" vertical="center" wrapText="1"/>
    </xf>
    <xf numFmtId="0" fontId="25" fillId="0" borderId="39" xfId="20" applyFont="1" applyFill="1" applyBorder="1" applyAlignment="1">
      <alignment horizontal="center" vertical="center" wrapText="1"/>
    </xf>
    <xf numFmtId="0" fontId="25" fillId="0" borderId="40" xfId="20" applyFont="1" applyFill="1" applyBorder="1" applyAlignment="1">
      <alignment horizontal="center" vertical="center" wrapText="1"/>
    </xf>
  </cellXfs>
  <cellStyles count="22">
    <cellStyle name="Comma" xfId="16" builtinId="3"/>
    <cellStyle name="Comma 4 2" xfId="12" xr:uid="{C425D785-D4F0-4636-B535-C1E990E425B8}"/>
    <cellStyle name="Heading 1 2" xfId="21" xr:uid="{B9153451-DEDA-44A8-9682-CDA886A50C47}"/>
    <cellStyle name="Heading 2 2" xfId="20" xr:uid="{AC1BCE9C-2CE6-457F-85F7-E49D59ED0A38}"/>
    <cellStyle name="Hyperlink" xfId="14" builtinId="8"/>
    <cellStyle name="Normal" xfId="0" builtinId="0"/>
    <cellStyle name="Normal 10 2" xfId="11" xr:uid="{2977F88C-72E8-4000-B16C-49C09989A9ED}"/>
    <cellStyle name="Normal 2 2" xfId="4" xr:uid="{544AC6B5-1C4D-47B2-A998-A5335FC076CB}"/>
    <cellStyle name="Normal 2 3" xfId="13" xr:uid="{B8DC1D1B-6AA5-4D52-9637-7417161960F7}"/>
    <cellStyle name="Normal 3" xfId="1" xr:uid="{CA6BC730-0264-4CA3-B23B-98E87D3AD660}"/>
    <cellStyle name="Normal 3 2 2" xfId="6" xr:uid="{AD475B81-FDEF-4BC3-83C4-3EE2898DC887}"/>
    <cellStyle name="Normal 3 2 4 4" xfId="18" xr:uid="{0EAEE303-CBC3-43E9-B5D8-AC7BA413D56C}"/>
    <cellStyle name="Normal 3 3 2" xfId="2" xr:uid="{A5D6609C-27DA-4F11-914F-3A1098BA6CB3}"/>
    <cellStyle name="Normal 4" xfId="5" xr:uid="{43F926EC-28DF-4772-B561-CDEFBE309840}"/>
    <cellStyle name="Normal 4 2" xfId="9" xr:uid="{45EF0D64-3496-4985-B544-2F6750AC35A9}"/>
    <cellStyle name="Normal 5" xfId="8" xr:uid="{848B0E38-678E-495A-8FB7-B90F97F206BC}"/>
    <cellStyle name="Normal 5 5" xfId="10" xr:uid="{34DF6910-5F1C-4F79-9D18-7C340928EA99}"/>
    <cellStyle name="Normal 7" xfId="17" xr:uid="{A4F0D2A0-C8E1-4A3C-8F47-F0FDAE672887}"/>
    <cellStyle name="Normal_accseperation" xfId="15" xr:uid="{A239BBF5-0510-43E3-8325-7CCE429A5CA9}"/>
    <cellStyle name="Percent 2" xfId="3" xr:uid="{0D7B0194-6B04-471B-A0F9-393D7C005D72}"/>
    <cellStyle name="Percent 2 2" xfId="19" xr:uid="{B1CD9DE8-D82B-409C-B4D8-E9FF616B8DCB}"/>
    <cellStyle name="Validation error" xfId="7" xr:uid="{2A141356-BCB6-44D9-8AB7-7F5797F52F3D}"/>
  </cellStyles>
  <dxfs count="2">
    <dxf>
      <font>
        <color theme="0" tint="-0.14996795556505021"/>
      </font>
      <fill>
        <patternFill>
          <bgColor theme="0" tint="-0.14996795556505021"/>
        </patternFill>
      </fill>
    </dxf>
    <dxf>
      <font>
        <color theme="0"/>
      </font>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01DD2-4E0D-4A1A-94C7-251E32D27DA7}">
  <sheetPr codeName="Sheet2"/>
  <dimension ref="A2:L19"/>
  <sheetViews>
    <sheetView showGridLines="0" tabSelected="1" workbookViewId="0">
      <selection activeCell="A11" sqref="A10:L11"/>
    </sheetView>
  </sheetViews>
  <sheetFormatPr defaultRowHeight="14.25"/>
  <cols>
    <col min="2" max="2" width="76.875" customWidth="1"/>
    <col min="5" max="5" width="32.125" customWidth="1"/>
  </cols>
  <sheetData>
    <row r="2" spans="1:12">
      <c r="A2" s="338" t="s">
        <v>0</v>
      </c>
      <c r="B2" s="338"/>
      <c r="C2" s="338"/>
      <c r="D2" s="338"/>
      <c r="E2" s="338"/>
      <c r="F2" s="338"/>
      <c r="G2" s="338"/>
      <c r="H2" s="338"/>
    </row>
    <row r="4" spans="1:12">
      <c r="A4" s="4" t="s">
        <v>1</v>
      </c>
    </row>
    <row r="5" spans="1:12">
      <c r="A5" s="4"/>
    </row>
    <row r="6" spans="1:12">
      <c r="A6" s="339" t="s">
        <v>2</v>
      </c>
      <c r="B6" s="339"/>
      <c r="C6" s="339"/>
      <c r="D6" s="339"/>
      <c r="E6" s="339"/>
      <c r="F6" s="5"/>
      <c r="G6" s="5"/>
      <c r="H6" s="5"/>
      <c r="I6" s="5"/>
      <c r="J6" s="5"/>
      <c r="K6" s="5"/>
      <c r="L6" s="5"/>
    </row>
    <row r="7" spans="1:12">
      <c r="A7" s="339"/>
      <c r="B7" s="339"/>
      <c r="C7" s="339"/>
      <c r="D7" s="339"/>
      <c r="E7" s="339"/>
      <c r="F7" s="5"/>
      <c r="G7" s="5"/>
      <c r="H7" s="5"/>
      <c r="I7" s="5"/>
      <c r="J7" s="5"/>
      <c r="K7" s="5"/>
      <c r="L7" s="5"/>
    </row>
    <row r="8" spans="1:12">
      <c r="A8" s="339"/>
      <c r="B8" s="339"/>
      <c r="C8" s="339"/>
      <c r="D8" s="339"/>
      <c r="E8" s="339"/>
      <c r="F8" s="5"/>
      <c r="G8" s="5"/>
      <c r="H8" s="5"/>
      <c r="I8" s="5"/>
      <c r="J8" s="5"/>
      <c r="K8" s="5"/>
      <c r="L8" s="5"/>
    </row>
    <row r="9" spans="1:12">
      <c r="A9" s="339" t="s">
        <v>3</v>
      </c>
      <c r="B9" s="339"/>
      <c r="C9" s="339"/>
      <c r="D9" s="339"/>
      <c r="E9" s="339"/>
      <c r="F9" s="339"/>
      <c r="G9" s="339"/>
      <c r="H9" s="339"/>
      <c r="I9" s="339"/>
      <c r="J9" s="339"/>
      <c r="K9" s="339"/>
      <c r="L9" s="339"/>
    </row>
    <row r="11" spans="1:12">
      <c r="A11" s="339" t="s">
        <v>4</v>
      </c>
      <c r="B11" s="339"/>
      <c r="C11" s="339"/>
      <c r="D11" s="339"/>
      <c r="E11" s="339"/>
      <c r="F11" s="339"/>
      <c r="G11" s="339"/>
      <c r="H11" s="339"/>
      <c r="I11" s="339"/>
      <c r="J11" s="339"/>
      <c r="K11" s="339"/>
      <c r="L11" s="339"/>
    </row>
    <row r="14" spans="1:12">
      <c r="A14" s="6" t="s">
        <v>5</v>
      </c>
      <c r="B14" s="6" t="s">
        <v>6</v>
      </c>
      <c r="C14" s="6" t="s">
        <v>7</v>
      </c>
    </row>
    <row r="15" spans="1:12">
      <c r="A15" s="7" t="s">
        <v>8</v>
      </c>
      <c r="B15" s="9" t="s">
        <v>9</v>
      </c>
      <c r="C15" s="335" t="s">
        <v>8</v>
      </c>
    </row>
    <row r="16" spans="1:12">
      <c r="A16" s="7" t="s">
        <v>10</v>
      </c>
      <c r="B16" s="9" t="s">
        <v>11</v>
      </c>
      <c r="C16" s="335" t="s">
        <v>10</v>
      </c>
    </row>
    <row r="17" spans="1:3">
      <c r="A17" s="7" t="s">
        <v>12</v>
      </c>
      <c r="B17" s="9" t="s">
        <v>13</v>
      </c>
      <c r="C17" s="335" t="s">
        <v>12</v>
      </c>
    </row>
    <row r="18" spans="1:3">
      <c r="A18" s="7" t="s">
        <v>14</v>
      </c>
      <c r="B18" s="9" t="s">
        <v>15</v>
      </c>
      <c r="C18" s="335" t="s">
        <v>14</v>
      </c>
    </row>
    <row r="19" spans="1:3">
      <c r="C19" s="8"/>
    </row>
  </sheetData>
  <mergeCells count="4">
    <mergeCell ref="A2:H2"/>
    <mergeCell ref="A6:E8"/>
    <mergeCell ref="A9:L9"/>
    <mergeCell ref="A11:L11"/>
  </mergeCells>
  <hyperlinks>
    <hyperlink ref="C15" location="'4B'!A1" display="4B" xr:uid="{A91FB45B-28D6-4F8F-9E9C-96C8AE0C8094}"/>
    <hyperlink ref="C16" location="'4L'!A1" display="4L" xr:uid="{AE1EA136-42C1-460D-9067-E137B7BA1856}"/>
    <hyperlink ref="C17" location="'4M'!A1" display="4M" xr:uid="{08484426-DE7B-4063-BE7A-ACA3A80A0596}"/>
    <hyperlink ref="C18" location="'7B'!A1" display="7B" xr:uid="{AC23602F-F5E2-4BF4-9DC8-C662B0083412}"/>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AB10C-63DE-4DBE-B035-92D4467D168F}">
  <sheetPr codeName="Sheet41">
    <pageSetUpPr fitToPage="1"/>
  </sheetPr>
  <dimension ref="B1:AY2101"/>
  <sheetViews>
    <sheetView showGridLines="0" zoomScale="70" zoomScaleNormal="70" zoomScaleSheetLayoutView="100" workbookViewId="0">
      <pane xSplit="2" ySplit="7" topLeftCell="J8" activePane="bottomRight" state="frozen"/>
      <selection pane="topRight" activeCell="B3" sqref="B3:N3"/>
      <selection pane="bottomLeft" activeCell="B3" sqref="B3:N3"/>
      <selection pane="bottomRight" activeCell="B1" sqref="B1"/>
    </sheetView>
  </sheetViews>
  <sheetFormatPr defaultColWidth="10.125" defaultRowHeight="15" zeroHeight="1" outlineLevelRow="1"/>
  <cols>
    <col min="1" max="1" width="1.625" style="13" customWidth="1"/>
    <col min="2" max="2" width="36.125" style="13" customWidth="1"/>
    <col min="3" max="22" width="12.5" style="12" customWidth="1"/>
    <col min="23" max="23" width="1.625" style="13" customWidth="1"/>
    <col min="24" max="24" width="12.5" style="13" customWidth="1"/>
    <col min="25" max="25" width="1.625" style="13" customWidth="1"/>
    <col min="26" max="26" width="33.625" style="13" customWidth="1"/>
    <col min="27" max="27" width="1.625" style="13" customWidth="1"/>
    <col min="28" max="29" width="1.625" style="13" hidden="1" customWidth="1"/>
    <col min="30" max="30" width="9.625" style="176" hidden="1" customWidth="1"/>
    <col min="31" max="31" width="36.125" style="177" hidden="1" customWidth="1"/>
    <col min="32" max="51" width="12.5" style="176" hidden="1" customWidth="1"/>
    <col min="52" max="16384" width="10.125" style="13"/>
  </cols>
  <sheetData>
    <row r="1" spans="2:51" ht="29.25" customHeight="1">
      <c r="B1" s="10" t="s">
        <v>8</v>
      </c>
      <c r="C1" s="11"/>
      <c r="AB1" s="14"/>
      <c r="AC1" s="15"/>
      <c r="AD1" s="16"/>
      <c r="AE1" s="17"/>
      <c r="AF1" s="16"/>
      <c r="AG1" s="16"/>
      <c r="AH1" s="16"/>
      <c r="AI1" s="16"/>
      <c r="AJ1" s="16"/>
      <c r="AK1" s="16"/>
      <c r="AL1" s="16"/>
      <c r="AM1" s="16"/>
      <c r="AN1" s="16"/>
      <c r="AO1" s="16"/>
      <c r="AP1" s="16"/>
      <c r="AQ1" s="16"/>
      <c r="AR1" s="16"/>
      <c r="AS1" s="16"/>
      <c r="AT1" s="16"/>
      <c r="AU1" s="16"/>
      <c r="AV1" s="16"/>
      <c r="AW1" s="16"/>
      <c r="AX1" s="16"/>
      <c r="AY1" s="16"/>
    </row>
    <row r="2" spans="2:51" ht="29.25" customHeight="1">
      <c r="B2" s="10" t="s">
        <v>16</v>
      </c>
      <c r="AB2" s="14"/>
      <c r="AC2" s="15"/>
      <c r="AD2" s="18"/>
      <c r="AE2" s="19"/>
      <c r="AF2" s="18"/>
      <c r="AG2" s="18"/>
      <c r="AH2" s="18"/>
      <c r="AI2" s="18"/>
      <c r="AJ2" s="18"/>
      <c r="AK2" s="18"/>
      <c r="AL2" s="18"/>
      <c r="AM2" s="18"/>
      <c r="AN2" s="18"/>
      <c r="AO2" s="18"/>
      <c r="AP2" s="18"/>
      <c r="AQ2" s="18"/>
      <c r="AR2" s="18"/>
      <c r="AS2" s="20"/>
      <c r="AT2" s="18"/>
      <c r="AU2" s="18"/>
      <c r="AV2" s="18"/>
      <c r="AW2" s="18"/>
      <c r="AX2" s="18"/>
      <c r="AY2" s="18"/>
    </row>
    <row r="3" spans="2:51" ht="45" customHeight="1">
      <c r="B3" s="341" t="s">
        <v>9</v>
      </c>
      <c r="C3" s="341"/>
      <c r="D3" s="341"/>
      <c r="E3" s="341"/>
      <c r="F3" s="341"/>
      <c r="G3" s="341"/>
      <c r="H3" s="341"/>
      <c r="I3" s="341"/>
      <c r="J3" s="341"/>
      <c r="K3" s="341"/>
      <c r="L3" s="341"/>
      <c r="M3" s="341"/>
      <c r="N3" s="341"/>
      <c r="O3" s="341"/>
      <c r="P3" s="341"/>
      <c r="Q3" s="341"/>
      <c r="R3" s="341"/>
      <c r="S3" s="341"/>
      <c r="T3" s="341"/>
      <c r="U3" s="341"/>
      <c r="V3" s="341"/>
      <c r="W3" s="341"/>
      <c r="X3" s="341"/>
      <c r="Y3" s="341"/>
      <c r="Z3" s="341"/>
      <c r="AB3" s="14"/>
      <c r="AC3" s="15"/>
      <c r="AD3" s="342" t="s">
        <v>17</v>
      </c>
      <c r="AE3" s="342"/>
      <c r="AF3" s="342"/>
      <c r="AG3" s="342"/>
      <c r="AH3" s="342"/>
      <c r="AI3" s="342"/>
      <c r="AJ3" s="342"/>
      <c r="AK3" s="342"/>
      <c r="AL3" s="342"/>
      <c r="AM3" s="342"/>
      <c r="AN3" s="342"/>
      <c r="AO3" s="342"/>
      <c r="AP3" s="342"/>
      <c r="AQ3" s="342"/>
      <c r="AR3" s="342"/>
      <c r="AS3" s="342"/>
      <c r="AT3" s="342"/>
      <c r="AU3" s="342"/>
      <c r="AV3" s="342"/>
      <c r="AW3" s="342"/>
      <c r="AX3" s="342"/>
      <c r="AY3" s="342"/>
    </row>
    <row r="4" spans="2:51" s="23" customFormat="1" ht="15" customHeight="1" thickBot="1">
      <c r="B4" s="21"/>
      <c r="C4" s="22"/>
      <c r="D4" s="22"/>
      <c r="E4" s="22"/>
      <c r="F4" s="22"/>
      <c r="G4" s="22"/>
      <c r="H4" s="22"/>
      <c r="I4" s="22"/>
      <c r="J4" s="22"/>
      <c r="K4" s="22"/>
      <c r="L4" s="22"/>
      <c r="M4" s="22"/>
      <c r="N4" s="22"/>
      <c r="O4" s="22"/>
      <c r="P4" s="22"/>
      <c r="Q4" s="22"/>
      <c r="R4" s="22"/>
      <c r="S4" s="22"/>
      <c r="T4" s="22"/>
      <c r="U4" s="22"/>
      <c r="V4" s="22"/>
      <c r="AB4" s="14"/>
      <c r="AD4" s="343"/>
      <c r="AE4" s="343"/>
      <c r="AF4" s="24"/>
      <c r="AG4" s="24"/>
      <c r="AH4" s="24"/>
      <c r="AI4" s="24"/>
      <c r="AJ4" s="24"/>
      <c r="AK4" s="24"/>
      <c r="AL4" s="24"/>
      <c r="AM4" s="24"/>
      <c r="AN4" s="24"/>
      <c r="AO4" s="24"/>
      <c r="AP4" s="24"/>
      <c r="AQ4" s="24"/>
      <c r="AR4" s="24"/>
      <c r="AS4" s="24"/>
      <c r="AT4" s="24"/>
      <c r="AU4" s="24"/>
      <c r="AV4" s="24"/>
      <c r="AW4" s="24"/>
      <c r="AX4" s="24"/>
      <c r="AY4" s="24"/>
    </row>
    <row r="5" spans="2:51" ht="117.75" customHeight="1">
      <c r="B5" s="25" t="s">
        <v>18</v>
      </c>
      <c r="C5" s="26" t="s">
        <v>19</v>
      </c>
      <c r="D5" s="26" t="s">
        <v>20</v>
      </c>
      <c r="E5" s="26" t="s">
        <v>21</v>
      </c>
      <c r="F5" s="26" t="s">
        <v>22</v>
      </c>
      <c r="G5" s="26" t="s">
        <v>23</v>
      </c>
      <c r="H5" s="27" t="s">
        <v>24</v>
      </c>
      <c r="I5" s="27" t="s">
        <v>25</v>
      </c>
      <c r="J5" s="27" t="s">
        <v>26</v>
      </c>
      <c r="K5" s="27" t="s">
        <v>27</v>
      </c>
      <c r="L5" s="27" t="s">
        <v>28</v>
      </c>
      <c r="M5" s="27" t="s">
        <v>29</v>
      </c>
      <c r="N5" s="27" t="s">
        <v>30</v>
      </c>
      <c r="O5" s="27" t="s">
        <v>31</v>
      </c>
      <c r="P5" s="27" t="s">
        <v>32</v>
      </c>
      <c r="Q5" s="27" t="s">
        <v>33</v>
      </c>
      <c r="R5" s="27" t="s">
        <v>34</v>
      </c>
      <c r="S5" s="27" t="s">
        <v>35</v>
      </c>
      <c r="T5" s="27" t="s">
        <v>36</v>
      </c>
      <c r="U5" s="27" t="s">
        <v>37</v>
      </c>
      <c r="V5" s="28" t="s">
        <v>38</v>
      </c>
      <c r="X5" s="344" t="s">
        <v>39</v>
      </c>
      <c r="Z5" s="347"/>
      <c r="AB5" s="14"/>
      <c r="AC5" s="15"/>
      <c r="AD5" s="348" t="s">
        <v>40</v>
      </c>
      <c r="AE5" s="26" t="s">
        <v>18</v>
      </c>
      <c r="AF5" s="26" t="s">
        <v>19</v>
      </c>
      <c r="AG5" s="26" t="s">
        <v>20</v>
      </c>
      <c r="AH5" s="26" t="s">
        <v>21</v>
      </c>
      <c r="AI5" s="26" t="s">
        <v>22</v>
      </c>
      <c r="AJ5" s="26" t="s">
        <v>23</v>
      </c>
      <c r="AK5" s="27" t="s">
        <v>24</v>
      </c>
      <c r="AL5" s="27" t="s">
        <v>25</v>
      </c>
      <c r="AM5" s="27" t="s">
        <v>26</v>
      </c>
      <c r="AN5" s="27" t="s">
        <v>27</v>
      </c>
      <c r="AO5" s="27" t="s">
        <v>28</v>
      </c>
      <c r="AP5" s="27" t="s">
        <v>29</v>
      </c>
      <c r="AQ5" s="27" t="s">
        <v>30</v>
      </c>
      <c r="AR5" s="27" t="s">
        <v>31</v>
      </c>
      <c r="AS5" s="27" t="s">
        <v>32</v>
      </c>
      <c r="AT5" s="27" t="s">
        <v>33</v>
      </c>
      <c r="AU5" s="27" t="s">
        <v>34</v>
      </c>
      <c r="AV5" s="27" t="s">
        <v>35</v>
      </c>
      <c r="AW5" s="27" t="s">
        <v>36</v>
      </c>
      <c r="AX5" s="27" t="s">
        <v>37</v>
      </c>
      <c r="AY5" s="28" t="s">
        <v>38</v>
      </c>
    </row>
    <row r="6" spans="2:51" ht="18" customHeight="1">
      <c r="B6" s="29" t="s">
        <v>41</v>
      </c>
      <c r="C6" s="30" t="s">
        <v>42</v>
      </c>
      <c r="D6" s="30" t="s">
        <v>42</v>
      </c>
      <c r="E6" s="30" t="s">
        <v>42</v>
      </c>
      <c r="F6" s="30" t="s">
        <v>42</v>
      </c>
      <c r="G6" s="30" t="s">
        <v>42</v>
      </c>
      <c r="H6" s="31" t="s">
        <v>43</v>
      </c>
      <c r="I6" s="31" t="s">
        <v>44</v>
      </c>
      <c r="J6" s="31" t="s">
        <v>45</v>
      </c>
      <c r="K6" s="31" t="s">
        <v>45</v>
      </c>
      <c r="L6" s="31" t="s">
        <v>45</v>
      </c>
      <c r="M6" s="31" t="s">
        <v>46</v>
      </c>
      <c r="N6" s="31" t="s">
        <v>46</v>
      </c>
      <c r="O6" s="31" t="s">
        <v>46</v>
      </c>
      <c r="P6" s="31" t="s">
        <v>46</v>
      </c>
      <c r="Q6" s="31" t="s">
        <v>46</v>
      </c>
      <c r="R6" s="31" t="s">
        <v>45</v>
      </c>
      <c r="S6" s="31" t="s">
        <v>45</v>
      </c>
      <c r="T6" s="31" t="s">
        <v>45</v>
      </c>
      <c r="U6" s="31" t="s">
        <v>45</v>
      </c>
      <c r="V6" s="32" t="s">
        <v>45</v>
      </c>
      <c r="X6" s="345"/>
      <c r="Z6" s="347"/>
      <c r="AB6" s="14"/>
      <c r="AC6" s="15"/>
      <c r="AD6" s="349"/>
      <c r="AE6" s="30" t="s">
        <v>41</v>
      </c>
      <c r="AF6" s="30" t="s">
        <v>42</v>
      </c>
      <c r="AG6" s="30" t="s">
        <v>42</v>
      </c>
      <c r="AH6" s="30" t="s">
        <v>42</v>
      </c>
      <c r="AI6" s="30" t="s">
        <v>42</v>
      </c>
      <c r="AJ6" s="30" t="s">
        <v>42</v>
      </c>
      <c r="AK6" s="31" t="s">
        <v>43</v>
      </c>
      <c r="AL6" s="31" t="s">
        <v>44</v>
      </c>
      <c r="AM6" s="31" t="s">
        <v>45</v>
      </c>
      <c r="AN6" s="31" t="s">
        <v>45</v>
      </c>
      <c r="AO6" s="31" t="s">
        <v>45</v>
      </c>
      <c r="AP6" s="31" t="s">
        <v>46</v>
      </c>
      <c r="AQ6" s="31" t="s">
        <v>46</v>
      </c>
      <c r="AR6" s="31" t="s">
        <v>46</v>
      </c>
      <c r="AS6" s="31" t="s">
        <v>46</v>
      </c>
      <c r="AT6" s="31" t="s">
        <v>46</v>
      </c>
      <c r="AU6" s="31" t="s">
        <v>45</v>
      </c>
      <c r="AV6" s="31" t="s">
        <v>45</v>
      </c>
      <c r="AW6" s="31" t="s">
        <v>45</v>
      </c>
      <c r="AX6" s="31" t="s">
        <v>45</v>
      </c>
      <c r="AY6" s="32" t="s">
        <v>45</v>
      </c>
    </row>
    <row r="7" spans="2:51" ht="18" customHeight="1">
      <c r="B7" s="33" t="s">
        <v>47</v>
      </c>
      <c r="C7" s="34" t="s">
        <v>48</v>
      </c>
      <c r="D7" s="34" t="s">
        <v>48</v>
      </c>
      <c r="E7" s="34" t="s">
        <v>48</v>
      </c>
      <c r="F7" s="34" t="s">
        <v>48</v>
      </c>
      <c r="G7" s="34" t="s">
        <v>48</v>
      </c>
      <c r="H7" s="35" t="s">
        <v>49</v>
      </c>
      <c r="I7" s="35">
        <v>1</v>
      </c>
      <c r="J7" s="35">
        <v>3</v>
      </c>
      <c r="K7" s="35">
        <v>3</v>
      </c>
      <c r="L7" s="35">
        <v>3</v>
      </c>
      <c r="M7" s="35">
        <v>2</v>
      </c>
      <c r="N7" s="35">
        <v>2</v>
      </c>
      <c r="O7" s="35">
        <v>2</v>
      </c>
      <c r="P7" s="35">
        <v>2</v>
      </c>
      <c r="Q7" s="35">
        <v>2</v>
      </c>
      <c r="R7" s="35">
        <v>3</v>
      </c>
      <c r="S7" s="35">
        <v>3</v>
      </c>
      <c r="T7" s="35">
        <v>3</v>
      </c>
      <c r="U7" s="35">
        <v>3</v>
      </c>
      <c r="V7" s="36">
        <v>3</v>
      </c>
      <c r="X7" s="346"/>
      <c r="Z7" s="347"/>
      <c r="AB7" s="14"/>
      <c r="AC7" s="15"/>
      <c r="AD7" s="350"/>
      <c r="AE7" s="34" t="s">
        <v>47</v>
      </c>
      <c r="AF7" s="34" t="s">
        <v>48</v>
      </c>
      <c r="AG7" s="34" t="s">
        <v>48</v>
      </c>
      <c r="AH7" s="34" t="s">
        <v>48</v>
      </c>
      <c r="AI7" s="34" t="s">
        <v>48</v>
      </c>
      <c r="AJ7" s="34" t="s">
        <v>48</v>
      </c>
      <c r="AK7" s="35" t="s">
        <v>50</v>
      </c>
      <c r="AL7" s="35">
        <v>1</v>
      </c>
      <c r="AM7" s="35">
        <v>3</v>
      </c>
      <c r="AN7" s="35">
        <v>3</v>
      </c>
      <c r="AO7" s="35">
        <v>3</v>
      </c>
      <c r="AP7" s="35">
        <v>2</v>
      </c>
      <c r="AQ7" s="35">
        <v>2</v>
      </c>
      <c r="AR7" s="35">
        <v>2</v>
      </c>
      <c r="AS7" s="35">
        <v>2</v>
      </c>
      <c r="AT7" s="35">
        <v>2</v>
      </c>
      <c r="AU7" s="35">
        <v>3</v>
      </c>
      <c r="AV7" s="35">
        <v>3</v>
      </c>
      <c r="AW7" s="35">
        <v>3</v>
      </c>
      <c r="AX7" s="35">
        <v>3</v>
      </c>
      <c r="AY7" s="36">
        <v>3</v>
      </c>
    </row>
    <row r="8" spans="2:51" ht="16.5" customHeight="1" thickBot="1">
      <c r="B8" s="18"/>
      <c r="C8" s="37"/>
      <c r="D8" s="37"/>
      <c r="E8" s="37"/>
      <c r="F8" s="37"/>
      <c r="G8" s="37"/>
      <c r="H8" s="37"/>
      <c r="I8" s="37"/>
      <c r="J8" s="37"/>
      <c r="K8" s="37"/>
      <c r="L8" s="37"/>
      <c r="M8" s="37"/>
      <c r="N8" s="37"/>
      <c r="O8" s="37"/>
      <c r="P8" s="37"/>
      <c r="Q8" s="37"/>
      <c r="R8" s="37"/>
      <c r="S8" s="37"/>
      <c r="T8" s="37"/>
      <c r="U8" s="37"/>
      <c r="V8" s="37"/>
      <c r="Z8" s="23"/>
      <c r="AB8" s="14"/>
      <c r="AC8" s="15"/>
      <c r="AD8" s="18"/>
      <c r="AE8" s="19"/>
      <c r="AF8" s="18"/>
      <c r="AG8" s="18"/>
      <c r="AH8" s="18"/>
      <c r="AI8" s="18"/>
      <c r="AJ8" s="18"/>
      <c r="AK8" s="18"/>
      <c r="AL8" s="18"/>
      <c r="AM8" s="18"/>
      <c r="AN8" s="18"/>
      <c r="AO8" s="18"/>
      <c r="AP8" s="18"/>
      <c r="AQ8" s="18"/>
      <c r="AR8" s="18"/>
      <c r="AS8" s="20"/>
      <c r="AT8" s="18"/>
      <c r="AU8" s="18"/>
      <c r="AV8" s="18"/>
      <c r="AW8" s="18"/>
      <c r="AX8" s="18"/>
      <c r="AY8" s="18"/>
    </row>
    <row r="9" spans="2:51" ht="15.75" thickBot="1">
      <c r="B9" s="38" t="s">
        <v>51</v>
      </c>
      <c r="C9" s="39"/>
      <c r="D9" s="39"/>
      <c r="E9" s="39"/>
      <c r="F9" s="39"/>
      <c r="G9" s="39"/>
      <c r="H9" s="39"/>
      <c r="I9" s="37"/>
      <c r="J9" s="37"/>
      <c r="K9" s="37"/>
      <c r="L9" s="37"/>
      <c r="M9" s="37"/>
      <c r="N9" s="37"/>
      <c r="O9" s="37"/>
      <c r="P9" s="37"/>
      <c r="Q9" s="37"/>
      <c r="R9" s="37"/>
      <c r="S9" s="37"/>
      <c r="T9" s="37"/>
      <c r="U9" s="37"/>
      <c r="V9" s="37"/>
      <c r="Z9" s="23"/>
      <c r="AB9" s="14"/>
      <c r="AC9" s="15"/>
      <c r="AD9" s="40" t="s">
        <v>52</v>
      </c>
      <c r="AE9" s="41" t="s">
        <v>51</v>
      </c>
      <c r="AF9" s="42"/>
      <c r="AG9" s="42"/>
      <c r="AH9" s="42"/>
      <c r="AI9" s="42"/>
      <c r="AJ9" s="42"/>
      <c r="AK9" s="42"/>
      <c r="AL9" s="18"/>
      <c r="AM9" s="18"/>
      <c r="AN9" s="18"/>
      <c r="AO9" s="18"/>
      <c r="AP9" s="18"/>
      <c r="AQ9" s="18"/>
      <c r="AR9" s="18"/>
      <c r="AS9" s="20"/>
      <c r="AT9" s="18"/>
      <c r="AU9" s="18"/>
      <c r="AV9" s="18"/>
      <c r="AW9" s="18"/>
      <c r="AX9" s="18"/>
      <c r="AY9" s="18"/>
    </row>
    <row r="10" spans="2:51" ht="15.75" thickBot="1">
      <c r="B10" s="43" t="s">
        <v>5905</v>
      </c>
      <c r="C10" s="334" t="s">
        <v>5906</v>
      </c>
      <c r="D10" s="334" t="s">
        <v>5907</v>
      </c>
      <c r="E10" s="334" t="s">
        <v>5908</v>
      </c>
      <c r="F10" s="334" t="s">
        <v>5909</v>
      </c>
      <c r="G10" s="334" t="s">
        <v>5910</v>
      </c>
      <c r="H10" s="334">
        <v>0</v>
      </c>
      <c r="I10" s="334">
        <v>9.4602739726027405</v>
      </c>
      <c r="J10" s="44">
        <v>-300</v>
      </c>
      <c r="K10" s="44">
        <v>-300</v>
      </c>
      <c r="L10" s="45">
        <f t="shared" ref="L10:L73" si="0">I10*J10</f>
        <v>-2838.0821917808221</v>
      </c>
      <c r="M10" s="46">
        <f t="shared" ref="M10:M41" si="1">IF(Q10=0,0,((1+Q10)/(1+$C$288))-1)</f>
        <v>4.1871921182266236E-2</v>
      </c>
      <c r="N10" s="47">
        <f t="shared" ref="N10:N41" si="2">IF(Q10=0,0,((1+Q10)/(1+$C$289))-1)</f>
        <v>5.0148957298907781E-2</v>
      </c>
      <c r="O10" s="48"/>
      <c r="P10" s="48"/>
      <c r="Q10" s="49">
        <v>5.7500000000000002E-2</v>
      </c>
      <c r="R10" s="50">
        <f>IFERROR(Q10 * K10, 0)</f>
        <v>-17.25</v>
      </c>
      <c r="S10" s="50">
        <f>IFERROR(R10, 0)</f>
        <v>-17.25</v>
      </c>
      <c r="T10" s="44">
        <v>1.1396363300000001</v>
      </c>
      <c r="U10" s="44">
        <v>-298.86036367000003</v>
      </c>
      <c r="V10" s="44">
        <v>-317.52</v>
      </c>
      <c r="X10" s="51" t="s">
        <v>53</v>
      </c>
      <c r="Z10" s="23"/>
      <c r="AB10" s="14"/>
      <c r="AC10" s="15"/>
      <c r="AD10" s="52">
        <v>1</v>
      </c>
      <c r="AE10" s="53" t="s">
        <v>54</v>
      </c>
      <c r="AF10" s="54" t="s">
        <v>55</v>
      </c>
      <c r="AG10" s="54" t="s">
        <v>56</v>
      </c>
      <c r="AH10" s="54" t="s">
        <v>57</v>
      </c>
      <c r="AI10" s="54" t="s">
        <v>58</v>
      </c>
      <c r="AJ10" s="54" t="s">
        <v>59</v>
      </c>
      <c r="AK10" s="55" t="s">
        <v>60</v>
      </c>
      <c r="AL10" s="56" t="s">
        <v>61</v>
      </c>
      <c r="AM10" s="57" t="s">
        <v>62</v>
      </c>
      <c r="AN10" s="57" t="s">
        <v>63</v>
      </c>
      <c r="AO10" s="45" t="s">
        <v>64</v>
      </c>
      <c r="AP10" s="46" t="s">
        <v>65</v>
      </c>
      <c r="AQ10" s="46" t="s">
        <v>66</v>
      </c>
      <c r="AR10" s="58"/>
      <c r="AS10" s="48"/>
      <c r="AT10" s="59" t="s">
        <v>67</v>
      </c>
      <c r="AU10" s="50" t="s">
        <v>68</v>
      </c>
      <c r="AV10" s="50" t="s">
        <v>69</v>
      </c>
      <c r="AW10" s="60" t="s">
        <v>70</v>
      </c>
      <c r="AX10" s="60" t="s">
        <v>71</v>
      </c>
      <c r="AY10" s="61" t="s">
        <v>72</v>
      </c>
    </row>
    <row r="11" spans="2:51" ht="15" customHeight="1" outlineLevel="1" thickBot="1">
      <c r="B11" s="43" t="s">
        <v>5911</v>
      </c>
      <c r="C11" s="334" t="s">
        <v>5912</v>
      </c>
      <c r="D11" s="334" t="s">
        <v>5913</v>
      </c>
      <c r="E11" s="334" t="s">
        <v>5908</v>
      </c>
      <c r="F11" s="334" t="s">
        <v>5914</v>
      </c>
      <c r="G11" s="334">
        <v>0</v>
      </c>
      <c r="H11" s="334">
        <v>0</v>
      </c>
      <c r="I11" s="334">
        <v>19.882191780821916</v>
      </c>
      <c r="J11" s="44">
        <v>-500</v>
      </c>
      <c r="K11" s="44">
        <v>-500</v>
      </c>
      <c r="L11" s="62">
        <f t="shared" si="0"/>
        <v>-9941.0958904109575</v>
      </c>
      <c r="M11" s="63">
        <f t="shared" si="1"/>
        <v>3.9408866995073843E-2</v>
      </c>
      <c r="N11" s="64">
        <f t="shared" si="2"/>
        <v>4.7666335650446978E-2</v>
      </c>
      <c r="O11" s="65"/>
      <c r="P11" s="65"/>
      <c r="Q11" s="49">
        <v>5.5E-2</v>
      </c>
      <c r="R11" s="66">
        <f t="shared" ref="R11:R74" si="3">Q11*K11</f>
        <v>-27.5</v>
      </c>
      <c r="S11" s="66">
        <f t="shared" ref="S11:S74" si="4">R11</f>
        <v>-27.5</v>
      </c>
      <c r="T11" s="44">
        <v>9.6645852699999999</v>
      </c>
      <c r="U11" s="44">
        <v>-490.33541473000002</v>
      </c>
      <c r="V11" s="44">
        <v>-726.54</v>
      </c>
      <c r="X11" s="67" t="s">
        <v>73</v>
      </c>
      <c r="Z11" s="23"/>
      <c r="AB11" s="14"/>
      <c r="AC11" s="15"/>
      <c r="AD11" s="68">
        <v>2</v>
      </c>
      <c r="AE11" s="69" t="s">
        <v>74</v>
      </c>
      <c r="AF11" s="70" t="s">
        <v>75</v>
      </c>
      <c r="AG11" s="70" t="s">
        <v>76</v>
      </c>
      <c r="AH11" s="70" t="s">
        <v>77</v>
      </c>
      <c r="AI11" s="70" t="s">
        <v>78</v>
      </c>
      <c r="AJ11" s="70" t="s">
        <v>79</v>
      </c>
      <c r="AK11" s="71" t="s">
        <v>80</v>
      </c>
      <c r="AL11" s="72" t="s">
        <v>81</v>
      </c>
      <c r="AM11" s="73" t="s">
        <v>82</v>
      </c>
      <c r="AN11" s="73" t="s">
        <v>83</v>
      </c>
      <c r="AO11" s="62" t="s">
        <v>84</v>
      </c>
      <c r="AP11" s="63" t="s">
        <v>85</v>
      </c>
      <c r="AQ11" s="63" t="s">
        <v>86</v>
      </c>
      <c r="AR11" s="74"/>
      <c r="AS11" s="65"/>
      <c r="AT11" s="75" t="s">
        <v>87</v>
      </c>
      <c r="AU11" s="66" t="s">
        <v>88</v>
      </c>
      <c r="AV11" s="66" t="s">
        <v>89</v>
      </c>
      <c r="AW11" s="76" t="s">
        <v>90</v>
      </c>
      <c r="AX11" s="76" t="s">
        <v>91</v>
      </c>
      <c r="AY11" s="77" t="s">
        <v>92</v>
      </c>
    </row>
    <row r="12" spans="2:51" ht="15" customHeight="1" outlineLevel="1" thickBot="1">
      <c r="B12" s="43" t="s">
        <v>5915</v>
      </c>
      <c r="C12" s="334" t="s">
        <v>5916</v>
      </c>
      <c r="D12" s="334" t="s">
        <v>5913</v>
      </c>
      <c r="E12" s="334" t="s">
        <v>5908</v>
      </c>
      <c r="F12" s="334" t="s">
        <v>5914</v>
      </c>
      <c r="G12" s="334">
        <v>0</v>
      </c>
      <c r="H12" s="334">
        <v>0</v>
      </c>
      <c r="I12" s="334">
        <v>13.265753424657534</v>
      </c>
      <c r="J12" s="44">
        <v>-300</v>
      </c>
      <c r="K12" s="44">
        <v>-300</v>
      </c>
      <c r="L12" s="62">
        <f t="shared" si="0"/>
        <v>-3979.7260273972602</v>
      </c>
      <c r="M12" s="63">
        <f t="shared" si="1"/>
        <v>2.8325123152709519E-2</v>
      </c>
      <c r="N12" s="64">
        <f t="shared" si="2"/>
        <v>3.6494538232373364E-2</v>
      </c>
      <c r="O12" s="65"/>
      <c r="P12" s="65"/>
      <c r="Q12" s="49">
        <v>4.3749999999999997E-2</v>
      </c>
      <c r="R12" s="66">
        <f t="shared" si="3"/>
        <v>-13.125</v>
      </c>
      <c r="S12" s="66">
        <f t="shared" si="4"/>
        <v>-13.125</v>
      </c>
      <c r="T12" s="44">
        <v>3.9283907200000003</v>
      </c>
      <c r="U12" s="44">
        <v>-296.07160928000002</v>
      </c>
      <c r="V12" s="44">
        <v>-371.02800000000002</v>
      </c>
      <c r="X12" s="67" t="s">
        <v>93</v>
      </c>
      <c r="Z12" s="23"/>
      <c r="AB12" s="14"/>
      <c r="AC12" s="15"/>
      <c r="AD12" s="68">
        <v>3</v>
      </c>
      <c r="AE12" s="69" t="s">
        <v>94</v>
      </c>
      <c r="AF12" s="70" t="s">
        <v>95</v>
      </c>
      <c r="AG12" s="70" t="s">
        <v>96</v>
      </c>
      <c r="AH12" s="70" t="s">
        <v>97</v>
      </c>
      <c r="AI12" s="70" t="s">
        <v>98</v>
      </c>
      <c r="AJ12" s="70" t="s">
        <v>99</v>
      </c>
      <c r="AK12" s="71" t="s">
        <v>100</v>
      </c>
      <c r="AL12" s="72" t="s">
        <v>101</v>
      </c>
      <c r="AM12" s="73" t="s">
        <v>102</v>
      </c>
      <c r="AN12" s="73" t="s">
        <v>103</v>
      </c>
      <c r="AO12" s="62" t="s">
        <v>104</v>
      </c>
      <c r="AP12" s="63" t="s">
        <v>105</v>
      </c>
      <c r="AQ12" s="63" t="s">
        <v>106</v>
      </c>
      <c r="AR12" s="65"/>
      <c r="AS12" s="65"/>
      <c r="AT12" s="75" t="s">
        <v>107</v>
      </c>
      <c r="AU12" s="66" t="s">
        <v>108</v>
      </c>
      <c r="AV12" s="66" t="s">
        <v>109</v>
      </c>
      <c r="AW12" s="76" t="s">
        <v>110</v>
      </c>
      <c r="AX12" s="76" t="s">
        <v>111</v>
      </c>
      <c r="AY12" s="77" t="s">
        <v>112</v>
      </c>
    </row>
    <row r="13" spans="2:51" ht="15" customHeight="1" outlineLevel="1" thickBot="1">
      <c r="B13" s="43" t="s">
        <v>5917</v>
      </c>
      <c r="C13" s="334" t="s">
        <v>5918</v>
      </c>
      <c r="D13" s="334" t="s">
        <v>5913</v>
      </c>
      <c r="E13" s="334" t="s">
        <v>5908</v>
      </c>
      <c r="F13" s="334" t="s">
        <v>5914</v>
      </c>
      <c r="G13" s="334">
        <v>0</v>
      </c>
      <c r="H13" s="334">
        <v>0</v>
      </c>
      <c r="I13" s="334">
        <v>25.194520547945206</v>
      </c>
      <c r="J13" s="44">
        <v>-300</v>
      </c>
      <c r="K13" s="44">
        <v>-300</v>
      </c>
      <c r="L13" s="62">
        <f t="shared" si="0"/>
        <v>-7558.3561643835619</v>
      </c>
      <c r="M13" s="63">
        <f t="shared" si="1"/>
        <v>3.0788177339901468E-2</v>
      </c>
      <c r="N13" s="64">
        <f t="shared" si="2"/>
        <v>3.8977159880834167E-2</v>
      </c>
      <c r="O13" s="65"/>
      <c r="P13" s="65"/>
      <c r="Q13" s="49">
        <v>4.6249999999999999E-2</v>
      </c>
      <c r="R13" s="66">
        <f t="shared" si="3"/>
        <v>-13.875</v>
      </c>
      <c r="S13" s="66">
        <f t="shared" si="4"/>
        <v>-13.875</v>
      </c>
      <c r="T13" s="44">
        <v>6.4789198800000003</v>
      </c>
      <c r="U13" s="44">
        <v>-293.52108012000002</v>
      </c>
      <c r="V13" s="44">
        <v>-412.46100000000001</v>
      </c>
      <c r="X13" s="67" t="s">
        <v>113</v>
      </c>
      <c r="Z13" s="23"/>
      <c r="AB13" s="14"/>
      <c r="AC13" s="15"/>
      <c r="AD13" s="68">
        <v>4</v>
      </c>
      <c r="AE13" s="69" t="s">
        <v>114</v>
      </c>
      <c r="AF13" s="70" t="s">
        <v>115</v>
      </c>
      <c r="AG13" s="70" t="s">
        <v>116</v>
      </c>
      <c r="AH13" s="70" t="s">
        <v>117</v>
      </c>
      <c r="AI13" s="70" t="s">
        <v>118</v>
      </c>
      <c r="AJ13" s="70" t="s">
        <v>119</v>
      </c>
      <c r="AK13" s="71" t="s">
        <v>120</v>
      </c>
      <c r="AL13" s="72" t="s">
        <v>121</v>
      </c>
      <c r="AM13" s="73" t="s">
        <v>122</v>
      </c>
      <c r="AN13" s="73" t="s">
        <v>123</v>
      </c>
      <c r="AO13" s="62" t="s">
        <v>124</v>
      </c>
      <c r="AP13" s="63" t="s">
        <v>125</v>
      </c>
      <c r="AQ13" s="63" t="s">
        <v>126</v>
      </c>
      <c r="AR13" s="65"/>
      <c r="AS13" s="65"/>
      <c r="AT13" s="75" t="s">
        <v>127</v>
      </c>
      <c r="AU13" s="66" t="s">
        <v>128</v>
      </c>
      <c r="AV13" s="66" t="s">
        <v>129</v>
      </c>
      <c r="AW13" s="76" t="s">
        <v>130</v>
      </c>
      <c r="AX13" s="76" t="s">
        <v>131</v>
      </c>
      <c r="AY13" s="77" t="s">
        <v>132</v>
      </c>
    </row>
    <row r="14" spans="2:51" ht="15" customHeight="1" outlineLevel="1" thickBot="1">
      <c r="B14" s="43" t="s">
        <v>5919</v>
      </c>
      <c r="C14" s="334" t="s">
        <v>5920</v>
      </c>
      <c r="D14" s="334" t="s">
        <v>5913</v>
      </c>
      <c r="E14" s="334" t="s">
        <v>5908</v>
      </c>
      <c r="F14" s="334" t="s">
        <v>5914</v>
      </c>
      <c r="G14" s="334">
        <v>0</v>
      </c>
      <c r="H14" s="334">
        <v>0</v>
      </c>
      <c r="I14" s="334">
        <v>4.2219178082191782</v>
      </c>
      <c r="J14" s="44">
        <v>-500</v>
      </c>
      <c r="K14" s="44">
        <v>-500</v>
      </c>
      <c r="L14" s="62">
        <f t="shared" si="0"/>
        <v>-2110.9589041095892</v>
      </c>
      <c r="M14" s="63">
        <f t="shared" si="1"/>
        <v>2.4630541871921263E-2</v>
      </c>
      <c r="N14" s="64">
        <f t="shared" si="2"/>
        <v>3.2770605759682381E-2</v>
      </c>
      <c r="O14" s="65"/>
      <c r="P14" s="65"/>
      <c r="Q14" s="49">
        <v>0.04</v>
      </c>
      <c r="R14" s="66">
        <f t="shared" si="3"/>
        <v>-20</v>
      </c>
      <c r="S14" s="66">
        <f t="shared" si="4"/>
        <v>-20</v>
      </c>
      <c r="T14" s="44">
        <v>2.9054177599999997</v>
      </c>
      <c r="U14" s="44">
        <v>-497.09458224000002</v>
      </c>
      <c r="V14" s="44">
        <v>-561.995</v>
      </c>
      <c r="X14" s="67" t="s">
        <v>133</v>
      </c>
      <c r="Z14" s="23"/>
      <c r="AB14" s="14"/>
      <c r="AC14" s="15"/>
      <c r="AD14" s="68">
        <v>5</v>
      </c>
      <c r="AE14" s="69" t="s">
        <v>134</v>
      </c>
      <c r="AF14" s="70" t="s">
        <v>135</v>
      </c>
      <c r="AG14" s="70" t="s">
        <v>136</v>
      </c>
      <c r="AH14" s="70" t="s">
        <v>137</v>
      </c>
      <c r="AI14" s="70" t="s">
        <v>138</v>
      </c>
      <c r="AJ14" s="70" t="s">
        <v>139</v>
      </c>
      <c r="AK14" s="71" t="s">
        <v>140</v>
      </c>
      <c r="AL14" s="72" t="s">
        <v>141</v>
      </c>
      <c r="AM14" s="73" t="s">
        <v>142</v>
      </c>
      <c r="AN14" s="73" t="s">
        <v>143</v>
      </c>
      <c r="AO14" s="62" t="s">
        <v>144</v>
      </c>
      <c r="AP14" s="63" t="s">
        <v>145</v>
      </c>
      <c r="AQ14" s="63" t="s">
        <v>146</v>
      </c>
      <c r="AR14" s="65"/>
      <c r="AS14" s="65"/>
      <c r="AT14" s="75" t="s">
        <v>147</v>
      </c>
      <c r="AU14" s="66" t="s">
        <v>148</v>
      </c>
      <c r="AV14" s="66" t="s">
        <v>149</v>
      </c>
      <c r="AW14" s="76" t="s">
        <v>150</v>
      </c>
      <c r="AX14" s="76" t="s">
        <v>151</v>
      </c>
      <c r="AY14" s="77" t="s">
        <v>152</v>
      </c>
    </row>
    <row r="15" spans="2:51" ht="15.75" customHeight="1" outlineLevel="1" thickBot="1">
      <c r="B15" s="43" t="s">
        <v>5921</v>
      </c>
      <c r="C15" s="334" t="s">
        <v>5922</v>
      </c>
      <c r="D15" s="334" t="s">
        <v>5913</v>
      </c>
      <c r="E15" s="334" t="s">
        <v>5908</v>
      </c>
      <c r="F15" s="334" t="s">
        <v>5914</v>
      </c>
      <c r="G15" s="334">
        <v>0</v>
      </c>
      <c r="H15" s="334">
        <v>0</v>
      </c>
      <c r="I15" s="334">
        <v>6.9095890410958907</v>
      </c>
      <c r="J15" s="44">
        <v>-300</v>
      </c>
      <c r="K15" s="44">
        <v>-300</v>
      </c>
      <c r="L15" s="62">
        <f t="shared" si="0"/>
        <v>-2072.8767123287671</v>
      </c>
      <c r="M15" s="63">
        <f t="shared" si="1"/>
        <v>1.9704433497536922E-2</v>
      </c>
      <c r="N15" s="64">
        <f t="shared" si="2"/>
        <v>2.7805362462760774E-2</v>
      </c>
      <c r="O15" s="65"/>
      <c r="P15" s="65"/>
      <c r="Q15" s="49">
        <v>3.5000000000000003E-2</v>
      </c>
      <c r="R15" s="66">
        <f t="shared" si="3"/>
        <v>-10.500000000000002</v>
      </c>
      <c r="S15" s="66">
        <f t="shared" si="4"/>
        <v>-10.500000000000002</v>
      </c>
      <c r="T15" s="44">
        <v>2.6744946757908878</v>
      </c>
      <c r="U15" s="44">
        <v>-297.32550532420913</v>
      </c>
      <c r="V15" s="44">
        <v>-333.81599999999997</v>
      </c>
      <c r="X15" s="67" t="s">
        <v>153</v>
      </c>
      <c r="Z15" s="23"/>
      <c r="AB15" s="14"/>
      <c r="AC15" s="15"/>
      <c r="AD15" s="68">
        <v>6</v>
      </c>
      <c r="AE15" s="69" t="s">
        <v>154</v>
      </c>
      <c r="AF15" s="70" t="s">
        <v>155</v>
      </c>
      <c r="AG15" s="70" t="s">
        <v>156</v>
      </c>
      <c r="AH15" s="70" t="s">
        <v>157</v>
      </c>
      <c r="AI15" s="70" t="s">
        <v>158</v>
      </c>
      <c r="AJ15" s="70" t="s">
        <v>159</v>
      </c>
      <c r="AK15" s="71" t="s">
        <v>160</v>
      </c>
      <c r="AL15" s="72" t="s">
        <v>161</v>
      </c>
      <c r="AM15" s="73" t="s">
        <v>162</v>
      </c>
      <c r="AN15" s="73" t="s">
        <v>163</v>
      </c>
      <c r="AO15" s="62" t="s">
        <v>164</v>
      </c>
      <c r="AP15" s="63" t="s">
        <v>165</v>
      </c>
      <c r="AQ15" s="63" t="s">
        <v>166</v>
      </c>
      <c r="AR15" s="65"/>
      <c r="AS15" s="65"/>
      <c r="AT15" s="75" t="s">
        <v>167</v>
      </c>
      <c r="AU15" s="66" t="s">
        <v>168</v>
      </c>
      <c r="AV15" s="66" t="s">
        <v>169</v>
      </c>
      <c r="AW15" s="76" t="s">
        <v>170</v>
      </c>
      <c r="AX15" s="76" t="s">
        <v>171</v>
      </c>
      <c r="AY15" s="77" t="s">
        <v>172</v>
      </c>
    </row>
    <row r="16" spans="2:51" ht="15" customHeight="1" outlineLevel="1" thickBot="1">
      <c r="B16" s="43" t="s">
        <v>5923</v>
      </c>
      <c r="C16" s="334" t="s">
        <v>5924</v>
      </c>
      <c r="D16" s="334" t="s">
        <v>5913</v>
      </c>
      <c r="E16" s="334" t="s">
        <v>5908</v>
      </c>
      <c r="F16" s="334" t="s">
        <v>5914</v>
      </c>
      <c r="G16" s="334">
        <v>0</v>
      </c>
      <c r="H16" s="334">
        <v>0</v>
      </c>
      <c r="I16" s="334">
        <v>37.049315068493151</v>
      </c>
      <c r="J16" s="44">
        <v>-400</v>
      </c>
      <c r="K16" s="44">
        <v>-400</v>
      </c>
      <c r="L16" s="62">
        <f t="shared" si="0"/>
        <v>-14819.726027397261</v>
      </c>
      <c r="M16" s="63">
        <f t="shared" si="1"/>
        <v>6.1458128078817786E-2</v>
      </c>
      <c r="N16" s="64">
        <f t="shared" si="2"/>
        <v>6.9890764647467796E-2</v>
      </c>
      <c r="O16" s="65"/>
      <c r="P16" s="65"/>
      <c r="Q16" s="49">
        <v>7.7380000000000004E-2</v>
      </c>
      <c r="R16" s="66">
        <f t="shared" si="3"/>
        <v>-30.952000000000002</v>
      </c>
      <c r="S16" s="66">
        <f t="shared" si="4"/>
        <v>-30.952000000000002</v>
      </c>
      <c r="T16" s="44">
        <v>5.7893082600000003</v>
      </c>
      <c r="U16" s="44">
        <v>-394.21069174000002</v>
      </c>
      <c r="V16" s="44">
        <v>-820.63199999999995</v>
      </c>
      <c r="X16" s="67" t="s">
        <v>173</v>
      </c>
      <c r="Z16" s="23"/>
      <c r="AB16" s="14"/>
      <c r="AC16" s="15"/>
      <c r="AD16" s="68">
        <v>7</v>
      </c>
      <c r="AE16" s="69" t="s">
        <v>174</v>
      </c>
      <c r="AF16" s="70" t="s">
        <v>175</v>
      </c>
      <c r="AG16" s="70" t="s">
        <v>176</v>
      </c>
      <c r="AH16" s="70" t="s">
        <v>177</v>
      </c>
      <c r="AI16" s="70" t="s">
        <v>178</v>
      </c>
      <c r="AJ16" s="70" t="s">
        <v>179</v>
      </c>
      <c r="AK16" s="71" t="s">
        <v>180</v>
      </c>
      <c r="AL16" s="72" t="s">
        <v>181</v>
      </c>
      <c r="AM16" s="73" t="s">
        <v>182</v>
      </c>
      <c r="AN16" s="73" t="s">
        <v>183</v>
      </c>
      <c r="AO16" s="62" t="s">
        <v>184</v>
      </c>
      <c r="AP16" s="63" t="s">
        <v>185</v>
      </c>
      <c r="AQ16" s="63" t="s">
        <v>186</v>
      </c>
      <c r="AR16" s="65"/>
      <c r="AS16" s="65"/>
      <c r="AT16" s="75" t="s">
        <v>187</v>
      </c>
      <c r="AU16" s="66" t="s">
        <v>188</v>
      </c>
      <c r="AV16" s="66" t="s">
        <v>189</v>
      </c>
      <c r="AW16" s="76" t="s">
        <v>190</v>
      </c>
      <c r="AX16" s="76" t="s">
        <v>191</v>
      </c>
      <c r="AY16" s="77" t="s">
        <v>192</v>
      </c>
    </row>
    <row r="17" spans="2:51" ht="15" customHeight="1" outlineLevel="1" thickBot="1">
      <c r="B17" s="43" t="s">
        <v>5925</v>
      </c>
      <c r="C17" s="334" t="s">
        <v>5926</v>
      </c>
      <c r="D17" s="334" t="s">
        <v>5913</v>
      </c>
      <c r="E17" s="334" t="s">
        <v>5908</v>
      </c>
      <c r="F17" s="334" t="s">
        <v>5914</v>
      </c>
      <c r="G17" s="334">
        <v>0</v>
      </c>
      <c r="H17" s="334">
        <v>0</v>
      </c>
      <c r="I17" s="334">
        <v>2.8191780821917809</v>
      </c>
      <c r="J17" s="44">
        <v>-250</v>
      </c>
      <c r="K17" s="44">
        <v>-250</v>
      </c>
      <c r="L17" s="62">
        <f t="shared" si="0"/>
        <v>-704.79452054794524</v>
      </c>
      <c r="M17" s="63">
        <f t="shared" si="1"/>
        <v>3.6945812807882561E-3</v>
      </c>
      <c r="N17" s="64">
        <f t="shared" si="2"/>
        <v>1.1668321747765775E-2</v>
      </c>
      <c r="O17" s="65"/>
      <c r="P17" s="65"/>
      <c r="Q17" s="49">
        <v>1.8749999999999999E-2</v>
      </c>
      <c r="R17" s="66">
        <f t="shared" si="3"/>
        <v>-4.6875</v>
      </c>
      <c r="S17" s="66">
        <f t="shared" si="4"/>
        <v>-4.6875</v>
      </c>
      <c r="T17" s="44">
        <v>1.1237321499999999</v>
      </c>
      <c r="U17" s="44">
        <v>-248.87626785</v>
      </c>
      <c r="V17" s="44">
        <v>-257.48</v>
      </c>
      <c r="X17" s="67" t="s">
        <v>193</v>
      </c>
      <c r="Z17" s="23"/>
      <c r="AB17" s="14"/>
      <c r="AC17" s="15"/>
      <c r="AD17" s="68">
        <v>8</v>
      </c>
      <c r="AE17" s="69" t="s">
        <v>194</v>
      </c>
      <c r="AF17" s="70" t="s">
        <v>195</v>
      </c>
      <c r="AG17" s="70" t="s">
        <v>196</v>
      </c>
      <c r="AH17" s="70" t="s">
        <v>197</v>
      </c>
      <c r="AI17" s="70" t="s">
        <v>198</v>
      </c>
      <c r="AJ17" s="70" t="s">
        <v>199</v>
      </c>
      <c r="AK17" s="71" t="s">
        <v>200</v>
      </c>
      <c r="AL17" s="72" t="s">
        <v>201</v>
      </c>
      <c r="AM17" s="73" t="s">
        <v>202</v>
      </c>
      <c r="AN17" s="73" t="s">
        <v>203</v>
      </c>
      <c r="AO17" s="62" t="s">
        <v>204</v>
      </c>
      <c r="AP17" s="63" t="s">
        <v>205</v>
      </c>
      <c r="AQ17" s="63" t="s">
        <v>206</v>
      </c>
      <c r="AR17" s="65"/>
      <c r="AS17" s="65"/>
      <c r="AT17" s="75" t="s">
        <v>207</v>
      </c>
      <c r="AU17" s="66" t="s">
        <v>208</v>
      </c>
      <c r="AV17" s="66" t="s">
        <v>209</v>
      </c>
      <c r="AW17" s="76" t="s">
        <v>210</v>
      </c>
      <c r="AX17" s="76" t="s">
        <v>211</v>
      </c>
      <c r="AY17" s="77" t="s">
        <v>212</v>
      </c>
    </row>
    <row r="18" spans="2:51" ht="15.75" customHeight="1" outlineLevel="1" thickBot="1">
      <c r="B18" s="43" t="s">
        <v>5927</v>
      </c>
      <c r="C18" s="334" t="s">
        <v>5928</v>
      </c>
      <c r="D18" s="334" t="s">
        <v>5913</v>
      </c>
      <c r="E18" s="334" t="s">
        <v>5908</v>
      </c>
      <c r="F18" s="334" t="s">
        <v>5914</v>
      </c>
      <c r="G18" s="334">
        <v>0</v>
      </c>
      <c r="H18" s="334">
        <v>0</v>
      </c>
      <c r="I18" s="334">
        <v>10.824657534246576</v>
      </c>
      <c r="J18" s="44">
        <v>-250</v>
      </c>
      <c r="K18" s="44">
        <v>-250</v>
      </c>
      <c r="L18" s="62">
        <f t="shared" si="0"/>
        <v>-2706.1643835616442</v>
      </c>
      <c r="M18" s="63">
        <f t="shared" si="1"/>
        <v>1.1083743842364768E-2</v>
      </c>
      <c r="N18" s="64">
        <f t="shared" si="2"/>
        <v>1.9116186693148185E-2</v>
      </c>
      <c r="O18" s="65"/>
      <c r="P18" s="65"/>
      <c r="Q18" s="49">
        <v>2.6249999999999999E-2</v>
      </c>
      <c r="R18" s="66">
        <f t="shared" si="3"/>
        <v>-6.5625</v>
      </c>
      <c r="S18" s="66">
        <f t="shared" si="4"/>
        <v>-6.5625</v>
      </c>
      <c r="T18" s="44">
        <v>2.2569525000000006</v>
      </c>
      <c r="U18" s="44">
        <v>-247.74304749999999</v>
      </c>
      <c r="V18" s="44">
        <v>-261.51</v>
      </c>
      <c r="X18" s="67" t="s">
        <v>213</v>
      </c>
      <c r="Z18" s="23"/>
      <c r="AB18" s="14"/>
      <c r="AC18" s="15"/>
      <c r="AD18" s="68">
        <v>9</v>
      </c>
      <c r="AE18" s="69" t="s">
        <v>214</v>
      </c>
      <c r="AF18" s="70" t="s">
        <v>215</v>
      </c>
      <c r="AG18" s="70" t="s">
        <v>216</v>
      </c>
      <c r="AH18" s="70" t="s">
        <v>217</v>
      </c>
      <c r="AI18" s="70" t="s">
        <v>218</v>
      </c>
      <c r="AJ18" s="70" t="s">
        <v>219</v>
      </c>
      <c r="AK18" s="71" t="s">
        <v>220</v>
      </c>
      <c r="AL18" s="72" t="s">
        <v>221</v>
      </c>
      <c r="AM18" s="73" t="s">
        <v>222</v>
      </c>
      <c r="AN18" s="73" t="s">
        <v>223</v>
      </c>
      <c r="AO18" s="62" t="s">
        <v>224</v>
      </c>
      <c r="AP18" s="63" t="s">
        <v>225</v>
      </c>
      <c r="AQ18" s="63" t="s">
        <v>226</v>
      </c>
      <c r="AR18" s="65"/>
      <c r="AS18" s="65"/>
      <c r="AT18" s="75" t="s">
        <v>227</v>
      </c>
      <c r="AU18" s="66" t="s">
        <v>228</v>
      </c>
      <c r="AV18" s="66" t="s">
        <v>229</v>
      </c>
      <c r="AW18" s="76" t="s">
        <v>230</v>
      </c>
      <c r="AX18" s="76" t="s">
        <v>231</v>
      </c>
      <c r="AY18" s="77" t="s">
        <v>232</v>
      </c>
    </row>
    <row r="19" spans="2:51" ht="15" customHeight="1" outlineLevel="1" thickBot="1">
      <c r="B19" s="43" t="s">
        <v>5929</v>
      </c>
      <c r="C19" s="334" t="s">
        <v>5930</v>
      </c>
      <c r="D19" s="334" t="s">
        <v>5907</v>
      </c>
      <c r="E19" s="334" t="s">
        <v>5908</v>
      </c>
      <c r="F19" s="334" t="s">
        <v>5909</v>
      </c>
      <c r="G19" s="334">
        <v>0</v>
      </c>
      <c r="H19" s="334">
        <v>0</v>
      </c>
      <c r="I19" s="334">
        <v>2.0904109589041098</v>
      </c>
      <c r="J19" s="44">
        <v>-300</v>
      </c>
      <c r="K19" s="44">
        <v>-300</v>
      </c>
      <c r="L19" s="62">
        <f t="shared" si="0"/>
        <v>-627.1232876712329</v>
      </c>
      <c r="M19" s="63">
        <f t="shared" si="1"/>
        <v>8.6206896551723755E-3</v>
      </c>
      <c r="N19" s="64">
        <f t="shared" si="2"/>
        <v>1.663356504468716E-2</v>
      </c>
      <c r="O19" s="65"/>
      <c r="P19" s="65"/>
      <c r="Q19" s="49">
        <v>2.375E-2</v>
      </c>
      <c r="R19" s="66">
        <f t="shared" si="3"/>
        <v>-7.125</v>
      </c>
      <c r="S19" s="66">
        <f t="shared" si="4"/>
        <v>-7.125</v>
      </c>
      <c r="T19" s="44">
        <v>0.65033007999999992</v>
      </c>
      <c r="U19" s="44">
        <v>-299.34966992</v>
      </c>
      <c r="V19" s="44">
        <v>-304.48500000000001</v>
      </c>
      <c r="X19" s="67" t="s">
        <v>233</v>
      </c>
      <c r="Z19" s="23"/>
      <c r="AB19" s="14"/>
      <c r="AC19" s="15"/>
      <c r="AD19" s="68">
        <v>10</v>
      </c>
      <c r="AE19" s="69" t="s">
        <v>234</v>
      </c>
      <c r="AF19" s="70" t="s">
        <v>235</v>
      </c>
      <c r="AG19" s="70" t="s">
        <v>236</v>
      </c>
      <c r="AH19" s="70" t="s">
        <v>237</v>
      </c>
      <c r="AI19" s="70" t="s">
        <v>238</v>
      </c>
      <c r="AJ19" s="70" t="s">
        <v>239</v>
      </c>
      <c r="AK19" s="71" t="s">
        <v>240</v>
      </c>
      <c r="AL19" s="72" t="s">
        <v>241</v>
      </c>
      <c r="AM19" s="73" t="s">
        <v>242</v>
      </c>
      <c r="AN19" s="73" t="s">
        <v>243</v>
      </c>
      <c r="AO19" s="62" t="s">
        <v>244</v>
      </c>
      <c r="AP19" s="63" t="s">
        <v>245</v>
      </c>
      <c r="AQ19" s="63" t="s">
        <v>246</v>
      </c>
      <c r="AR19" s="65"/>
      <c r="AS19" s="65"/>
      <c r="AT19" s="75" t="s">
        <v>247</v>
      </c>
      <c r="AU19" s="66" t="s">
        <v>248</v>
      </c>
      <c r="AV19" s="66" t="s">
        <v>249</v>
      </c>
      <c r="AW19" s="76" t="s">
        <v>250</v>
      </c>
      <c r="AX19" s="76" t="s">
        <v>251</v>
      </c>
      <c r="AY19" s="77" t="s">
        <v>252</v>
      </c>
    </row>
    <row r="20" spans="2:51" ht="15" customHeight="1" outlineLevel="1" thickBot="1">
      <c r="B20" s="43" t="s">
        <v>5931</v>
      </c>
      <c r="C20" s="334" t="s">
        <v>5932</v>
      </c>
      <c r="D20" s="334" t="s">
        <v>5907</v>
      </c>
      <c r="E20" s="334" t="s">
        <v>5908</v>
      </c>
      <c r="F20" s="334" t="s">
        <v>5909</v>
      </c>
      <c r="G20" s="334">
        <v>0</v>
      </c>
      <c r="H20" s="334">
        <v>0</v>
      </c>
      <c r="I20" s="334">
        <v>6.0931506849315067</v>
      </c>
      <c r="J20" s="44">
        <v>-250</v>
      </c>
      <c r="K20" s="44">
        <v>-250</v>
      </c>
      <c r="L20" s="62">
        <f t="shared" si="0"/>
        <v>-1523.2876712328766</v>
      </c>
      <c r="M20" s="63">
        <f t="shared" si="1"/>
        <v>1.3546798029556717E-2</v>
      </c>
      <c r="N20" s="64">
        <f t="shared" si="2"/>
        <v>2.1598808341608988E-2</v>
      </c>
      <c r="O20" s="65"/>
      <c r="P20" s="65"/>
      <c r="Q20" s="49">
        <v>2.8750000000000001E-2</v>
      </c>
      <c r="R20" s="66">
        <f t="shared" si="3"/>
        <v>-7.1875</v>
      </c>
      <c r="S20" s="66">
        <f t="shared" si="4"/>
        <v>-7.1875</v>
      </c>
      <c r="T20" s="44">
        <v>2.3625948700000001</v>
      </c>
      <c r="U20" s="44">
        <v>-247.63740512999999</v>
      </c>
      <c r="V20" s="44">
        <v>-258.85250000000002</v>
      </c>
      <c r="X20" s="67" t="s">
        <v>253</v>
      </c>
      <c r="Z20" s="23"/>
      <c r="AB20" s="14"/>
      <c r="AC20" s="15"/>
      <c r="AD20" s="68">
        <v>11</v>
      </c>
      <c r="AE20" s="69" t="s">
        <v>254</v>
      </c>
      <c r="AF20" s="70" t="s">
        <v>255</v>
      </c>
      <c r="AG20" s="70" t="s">
        <v>256</v>
      </c>
      <c r="AH20" s="70" t="s">
        <v>257</v>
      </c>
      <c r="AI20" s="70" t="s">
        <v>258</v>
      </c>
      <c r="AJ20" s="70" t="s">
        <v>259</v>
      </c>
      <c r="AK20" s="71" t="s">
        <v>260</v>
      </c>
      <c r="AL20" s="72" t="s">
        <v>261</v>
      </c>
      <c r="AM20" s="73" t="s">
        <v>262</v>
      </c>
      <c r="AN20" s="73" t="s">
        <v>263</v>
      </c>
      <c r="AO20" s="62" t="s">
        <v>264</v>
      </c>
      <c r="AP20" s="63" t="s">
        <v>265</v>
      </c>
      <c r="AQ20" s="63" t="s">
        <v>266</v>
      </c>
      <c r="AR20" s="65"/>
      <c r="AS20" s="65"/>
      <c r="AT20" s="75" t="s">
        <v>267</v>
      </c>
      <c r="AU20" s="66" t="s">
        <v>268</v>
      </c>
      <c r="AV20" s="66" t="s">
        <v>269</v>
      </c>
      <c r="AW20" s="76" t="s">
        <v>270</v>
      </c>
      <c r="AX20" s="76" t="s">
        <v>271</v>
      </c>
      <c r="AY20" s="77" t="s">
        <v>272</v>
      </c>
    </row>
    <row r="21" spans="2:51" ht="15.75" customHeight="1" outlineLevel="1" thickBot="1">
      <c r="B21" s="43" t="s">
        <v>5933</v>
      </c>
      <c r="C21" s="334" t="s">
        <v>5934</v>
      </c>
      <c r="D21" s="334" t="s">
        <v>5913</v>
      </c>
      <c r="E21" s="334" t="s">
        <v>5908</v>
      </c>
      <c r="F21" s="334" t="s">
        <v>5914</v>
      </c>
      <c r="G21" s="334" t="s">
        <v>5935</v>
      </c>
      <c r="H21" s="334">
        <v>0</v>
      </c>
      <c r="I21" s="334">
        <v>17.399999999999999</v>
      </c>
      <c r="J21" s="44">
        <v>-153.55086372</v>
      </c>
      <c r="K21" s="44">
        <v>-153.55086372</v>
      </c>
      <c r="L21" s="62">
        <f t="shared" si="0"/>
        <v>-2671.7850287279998</v>
      </c>
      <c r="M21" s="63">
        <f t="shared" si="1"/>
        <v>5.0034482758620769E-2</v>
      </c>
      <c r="N21" s="64">
        <f t="shared" si="2"/>
        <v>5.8376365441906719E-2</v>
      </c>
      <c r="O21" s="65"/>
      <c r="P21" s="65"/>
      <c r="Q21" s="49">
        <v>6.5784999999999996E-2</v>
      </c>
      <c r="R21" s="66">
        <f t="shared" si="3"/>
        <v>-10.1013435698202</v>
      </c>
      <c r="S21" s="66">
        <f t="shared" si="4"/>
        <v>-10.1013435698202</v>
      </c>
      <c r="T21" s="44">
        <v>0</v>
      </c>
      <c r="U21" s="44">
        <v>-153.55086372</v>
      </c>
      <c r="V21" s="44">
        <v>-234.14320384999999</v>
      </c>
      <c r="X21" s="67" t="s">
        <v>273</v>
      </c>
      <c r="Z21" s="23"/>
      <c r="AB21" s="14"/>
      <c r="AC21" s="15"/>
      <c r="AD21" s="68">
        <v>12</v>
      </c>
      <c r="AE21" s="69" t="s">
        <v>274</v>
      </c>
      <c r="AF21" s="70" t="s">
        <v>275</v>
      </c>
      <c r="AG21" s="70" t="s">
        <v>276</v>
      </c>
      <c r="AH21" s="70" t="s">
        <v>277</v>
      </c>
      <c r="AI21" s="70" t="s">
        <v>278</v>
      </c>
      <c r="AJ21" s="70" t="s">
        <v>279</v>
      </c>
      <c r="AK21" s="71" t="s">
        <v>280</v>
      </c>
      <c r="AL21" s="72" t="s">
        <v>281</v>
      </c>
      <c r="AM21" s="73" t="s">
        <v>282</v>
      </c>
      <c r="AN21" s="73" t="s">
        <v>283</v>
      </c>
      <c r="AO21" s="62" t="s">
        <v>284</v>
      </c>
      <c r="AP21" s="63" t="s">
        <v>285</v>
      </c>
      <c r="AQ21" s="63" t="s">
        <v>286</v>
      </c>
      <c r="AR21" s="65"/>
      <c r="AS21" s="65"/>
      <c r="AT21" s="75" t="s">
        <v>287</v>
      </c>
      <c r="AU21" s="66" t="s">
        <v>288</v>
      </c>
      <c r="AV21" s="66" t="s">
        <v>289</v>
      </c>
      <c r="AW21" s="76" t="s">
        <v>290</v>
      </c>
      <c r="AX21" s="76" t="s">
        <v>291</v>
      </c>
      <c r="AY21" s="77" t="s">
        <v>292</v>
      </c>
    </row>
    <row r="22" spans="2:51" ht="15" customHeight="1" outlineLevel="1" thickBot="1">
      <c r="B22" s="43" t="s">
        <v>5936</v>
      </c>
      <c r="C22" s="334">
        <v>0</v>
      </c>
      <c r="D22" s="334">
        <v>0</v>
      </c>
      <c r="E22" s="334" t="s">
        <v>5908</v>
      </c>
      <c r="F22" s="334" t="s">
        <v>5914</v>
      </c>
      <c r="G22" s="334" t="s">
        <v>5937</v>
      </c>
      <c r="H22" s="334">
        <v>0</v>
      </c>
      <c r="I22" s="334">
        <v>0.91506849315068495</v>
      </c>
      <c r="J22" s="44">
        <v>-96.587249999999997</v>
      </c>
      <c r="K22" s="44">
        <v>-96.587249999999997</v>
      </c>
      <c r="L22" s="62">
        <f t="shared" si="0"/>
        <v>-88.383949315068492</v>
      </c>
      <c r="M22" s="63">
        <f t="shared" si="1"/>
        <v>2.6068965517241471E-2</v>
      </c>
      <c r="N22" s="64">
        <f t="shared" si="2"/>
        <v>3.4220456802383392E-2</v>
      </c>
      <c r="O22" s="65"/>
      <c r="P22" s="65"/>
      <c r="Q22" s="49">
        <v>4.1460000000000004E-2</v>
      </c>
      <c r="R22" s="66">
        <f t="shared" si="3"/>
        <v>-4.0045073850000001</v>
      </c>
      <c r="S22" s="66">
        <f t="shared" si="4"/>
        <v>-4.0045073850000001</v>
      </c>
      <c r="T22" s="44">
        <v>0</v>
      </c>
      <c r="U22" s="44">
        <v>-96.587249999999997</v>
      </c>
      <c r="V22" s="44">
        <v>-100.43618771</v>
      </c>
      <c r="X22" s="67" t="s">
        <v>293</v>
      </c>
      <c r="Z22" s="23"/>
      <c r="AB22" s="14"/>
      <c r="AC22" s="15"/>
      <c r="AD22" s="68">
        <v>13</v>
      </c>
      <c r="AE22" s="69" t="s">
        <v>294</v>
      </c>
      <c r="AF22" s="70" t="s">
        <v>295</v>
      </c>
      <c r="AG22" s="70" t="s">
        <v>296</v>
      </c>
      <c r="AH22" s="70" t="s">
        <v>297</v>
      </c>
      <c r="AI22" s="70" t="s">
        <v>298</v>
      </c>
      <c r="AJ22" s="70" t="s">
        <v>299</v>
      </c>
      <c r="AK22" s="71" t="s">
        <v>300</v>
      </c>
      <c r="AL22" s="72" t="s">
        <v>301</v>
      </c>
      <c r="AM22" s="73" t="s">
        <v>302</v>
      </c>
      <c r="AN22" s="73" t="s">
        <v>303</v>
      </c>
      <c r="AO22" s="62" t="s">
        <v>304</v>
      </c>
      <c r="AP22" s="63" t="s">
        <v>305</v>
      </c>
      <c r="AQ22" s="63" t="s">
        <v>306</v>
      </c>
      <c r="AR22" s="65"/>
      <c r="AS22" s="65"/>
      <c r="AT22" s="75" t="s">
        <v>307</v>
      </c>
      <c r="AU22" s="66" t="s">
        <v>308</v>
      </c>
      <c r="AV22" s="66" t="s">
        <v>309</v>
      </c>
      <c r="AW22" s="76" t="s">
        <v>310</v>
      </c>
      <c r="AX22" s="76" t="s">
        <v>311</v>
      </c>
      <c r="AY22" s="77" t="s">
        <v>312</v>
      </c>
    </row>
    <row r="23" spans="2:51" ht="15.75" customHeight="1" outlineLevel="1" thickBot="1">
      <c r="B23" s="43" t="s">
        <v>5938</v>
      </c>
      <c r="C23" s="334">
        <v>0</v>
      </c>
      <c r="D23" s="334">
        <v>0</v>
      </c>
      <c r="E23" s="334" t="s">
        <v>5908</v>
      </c>
      <c r="F23" s="334" t="s">
        <v>5914</v>
      </c>
      <c r="G23" s="334" t="s">
        <v>5937</v>
      </c>
      <c r="H23" s="334">
        <v>0</v>
      </c>
      <c r="I23" s="334">
        <v>2.9123287671232876</v>
      </c>
      <c r="J23" s="44">
        <v>-128.78299999999999</v>
      </c>
      <c r="K23" s="44">
        <v>-128.78299999999999</v>
      </c>
      <c r="L23" s="62">
        <f t="shared" si="0"/>
        <v>-375.05843561643832</v>
      </c>
      <c r="M23" s="63">
        <f t="shared" si="1"/>
        <v>2.7586206896551779E-2</v>
      </c>
      <c r="N23" s="64">
        <f t="shared" si="2"/>
        <v>3.5749751737835123E-2</v>
      </c>
      <c r="O23" s="65"/>
      <c r="P23" s="65"/>
      <c r="Q23" s="49">
        <v>4.3000000000000003E-2</v>
      </c>
      <c r="R23" s="66">
        <f t="shared" si="3"/>
        <v>-5.5376690000000002</v>
      </c>
      <c r="S23" s="66">
        <f t="shared" si="4"/>
        <v>-5.5376690000000002</v>
      </c>
      <c r="T23" s="44">
        <v>0</v>
      </c>
      <c r="U23" s="44">
        <v>-128.78299999999999</v>
      </c>
      <c r="V23" s="44">
        <v>-142.18923192</v>
      </c>
      <c r="X23" s="67" t="s">
        <v>313</v>
      </c>
      <c r="Z23" s="23"/>
      <c r="AB23" s="14"/>
      <c r="AC23" s="15"/>
      <c r="AD23" s="68">
        <v>14</v>
      </c>
      <c r="AE23" s="69" t="s">
        <v>314</v>
      </c>
      <c r="AF23" s="70" t="s">
        <v>315</v>
      </c>
      <c r="AG23" s="70" t="s">
        <v>316</v>
      </c>
      <c r="AH23" s="70" t="s">
        <v>317</v>
      </c>
      <c r="AI23" s="70" t="s">
        <v>318</v>
      </c>
      <c r="AJ23" s="70" t="s">
        <v>319</v>
      </c>
      <c r="AK23" s="71" t="s">
        <v>320</v>
      </c>
      <c r="AL23" s="72" t="s">
        <v>321</v>
      </c>
      <c r="AM23" s="73" t="s">
        <v>322</v>
      </c>
      <c r="AN23" s="73" t="s">
        <v>323</v>
      </c>
      <c r="AO23" s="62" t="s">
        <v>324</v>
      </c>
      <c r="AP23" s="63" t="s">
        <v>325</v>
      </c>
      <c r="AQ23" s="63" t="s">
        <v>326</v>
      </c>
      <c r="AR23" s="65"/>
      <c r="AS23" s="65"/>
      <c r="AT23" s="75" t="s">
        <v>327</v>
      </c>
      <c r="AU23" s="66" t="s">
        <v>328</v>
      </c>
      <c r="AV23" s="66" t="s">
        <v>329</v>
      </c>
      <c r="AW23" s="76" t="s">
        <v>330</v>
      </c>
      <c r="AX23" s="76" t="s">
        <v>331</v>
      </c>
      <c r="AY23" s="77" t="s">
        <v>332</v>
      </c>
    </row>
    <row r="24" spans="2:51" ht="15" customHeight="1" outlineLevel="1" thickBot="1">
      <c r="B24" s="43" t="s">
        <v>5939</v>
      </c>
      <c r="C24" s="334">
        <v>0</v>
      </c>
      <c r="D24" s="334">
        <v>0</v>
      </c>
      <c r="E24" s="334" t="s">
        <v>5908</v>
      </c>
      <c r="F24" s="334" t="s">
        <v>5914</v>
      </c>
      <c r="G24" s="334" t="s">
        <v>5937</v>
      </c>
      <c r="H24" s="334">
        <v>0</v>
      </c>
      <c r="I24" s="334">
        <v>5.9205479452054792</v>
      </c>
      <c r="J24" s="44">
        <v>-160.97874999999999</v>
      </c>
      <c r="K24" s="44">
        <v>-160.97874999999999</v>
      </c>
      <c r="L24" s="62">
        <f t="shared" si="0"/>
        <v>-953.0824075342465</v>
      </c>
      <c r="M24" s="63">
        <f t="shared" si="1"/>
        <v>2.9891625615763529E-2</v>
      </c>
      <c r="N24" s="64">
        <f t="shared" si="2"/>
        <v>3.8073485600794488E-2</v>
      </c>
      <c r="O24" s="65"/>
      <c r="P24" s="65"/>
      <c r="Q24" s="49">
        <v>4.5339999999999998E-2</v>
      </c>
      <c r="R24" s="66">
        <f t="shared" si="3"/>
        <v>-7.2987765249999992</v>
      </c>
      <c r="S24" s="66">
        <f t="shared" si="4"/>
        <v>-7.2987765249999992</v>
      </c>
      <c r="T24" s="44">
        <v>0</v>
      </c>
      <c r="U24" s="44">
        <v>-160.97874999999999</v>
      </c>
      <c r="V24" s="44">
        <v>-188.25087003999997</v>
      </c>
      <c r="X24" s="67" t="s">
        <v>333</v>
      </c>
      <c r="Z24" s="23"/>
      <c r="AB24" s="14"/>
      <c r="AC24" s="15"/>
      <c r="AD24" s="68">
        <v>15</v>
      </c>
      <c r="AE24" s="69" t="s">
        <v>334</v>
      </c>
      <c r="AF24" s="70" t="s">
        <v>335</v>
      </c>
      <c r="AG24" s="70" t="s">
        <v>336</v>
      </c>
      <c r="AH24" s="70" t="s">
        <v>337</v>
      </c>
      <c r="AI24" s="70" t="s">
        <v>338</v>
      </c>
      <c r="AJ24" s="70" t="s">
        <v>339</v>
      </c>
      <c r="AK24" s="71" t="s">
        <v>340</v>
      </c>
      <c r="AL24" s="72" t="s">
        <v>341</v>
      </c>
      <c r="AM24" s="73" t="s">
        <v>342</v>
      </c>
      <c r="AN24" s="73" t="s">
        <v>343</v>
      </c>
      <c r="AO24" s="62" t="s">
        <v>344</v>
      </c>
      <c r="AP24" s="63" t="s">
        <v>345</v>
      </c>
      <c r="AQ24" s="63" t="s">
        <v>346</v>
      </c>
      <c r="AR24" s="65"/>
      <c r="AS24" s="65"/>
      <c r="AT24" s="75" t="s">
        <v>347</v>
      </c>
      <c r="AU24" s="66" t="s">
        <v>348</v>
      </c>
      <c r="AV24" s="66" t="s">
        <v>349</v>
      </c>
      <c r="AW24" s="76" t="s">
        <v>350</v>
      </c>
      <c r="AX24" s="76" t="s">
        <v>351</v>
      </c>
      <c r="AY24" s="77" t="s">
        <v>352</v>
      </c>
    </row>
    <row r="25" spans="2:51" ht="15.75" customHeight="1" outlineLevel="1" thickBot="1">
      <c r="B25" s="43" t="s">
        <v>5940</v>
      </c>
      <c r="C25" s="334" t="s">
        <v>5941</v>
      </c>
      <c r="D25" s="334" t="s">
        <v>5913</v>
      </c>
      <c r="E25" s="334" t="s">
        <v>5908</v>
      </c>
      <c r="F25" s="334" t="s">
        <v>5914</v>
      </c>
      <c r="G25" s="334" t="s">
        <v>5942</v>
      </c>
      <c r="H25" s="334">
        <v>0</v>
      </c>
      <c r="I25" s="334">
        <v>3.7041095890410958</v>
      </c>
      <c r="J25" s="44">
        <v>-143.55440712000001</v>
      </c>
      <c r="K25" s="44">
        <v>-143.55440712000001</v>
      </c>
      <c r="L25" s="62">
        <f t="shared" si="0"/>
        <v>-531.74125596230135</v>
      </c>
      <c r="M25" s="63">
        <f t="shared" si="1"/>
        <v>7.8457142857102369E-3</v>
      </c>
      <c r="N25" s="64">
        <f t="shared" si="2"/>
        <v>1.5852432969211572E-2</v>
      </c>
      <c r="O25" s="65"/>
      <c r="P25" s="65"/>
      <c r="Q25" s="49">
        <v>2.2963399999995766E-2</v>
      </c>
      <c r="R25" s="66">
        <f t="shared" si="3"/>
        <v>-3.2964972724588004</v>
      </c>
      <c r="S25" s="66">
        <f t="shared" si="4"/>
        <v>-3.2964972724588004</v>
      </c>
      <c r="T25" s="44">
        <v>1.1250656296894799</v>
      </c>
      <c r="U25" s="44">
        <v>-142.42934149031052</v>
      </c>
      <c r="V25" s="44">
        <v>-148.30509482864801</v>
      </c>
      <c r="X25" s="67" t="s">
        <v>353</v>
      </c>
      <c r="Z25" s="23"/>
      <c r="AB25" s="14"/>
      <c r="AC25" s="15"/>
      <c r="AD25" s="68">
        <v>16</v>
      </c>
      <c r="AE25" s="69" t="s">
        <v>354</v>
      </c>
      <c r="AF25" s="70" t="s">
        <v>355</v>
      </c>
      <c r="AG25" s="70" t="s">
        <v>356</v>
      </c>
      <c r="AH25" s="70" t="s">
        <v>357</v>
      </c>
      <c r="AI25" s="70" t="s">
        <v>358</v>
      </c>
      <c r="AJ25" s="70" t="s">
        <v>359</v>
      </c>
      <c r="AK25" s="71" t="s">
        <v>360</v>
      </c>
      <c r="AL25" s="72" t="s">
        <v>361</v>
      </c>
      <c r="AM25" s="73" t="s">
        <v>362</v>
      </c>
      <c r="AN25" s="73" t="s">
        <v>363</v>
      </c>
      <c r="AO25" s="62" t="s">
        <v>364</v>
      </c>
      <c r="AP25" s="63" t="s">
        <v>365</v>
      </c>
      <c r="AQ25" s="63" t="s">
        <v>366</v>
      </c>
      <c r="AR25" s="65"/>
      <c r="AS25" s="65"/>
      <c r="AT25" s="75" t="s">
        <v>367</v>
      </c>
      <c r="AU25" s="66" t="s">
        <v>368</v>
      </c>
      <c r="AV25" s="66" t="s">
        <v>369</v>
      </c>
      <c r="AW25" s="76" t="s">
        <v>370</v>
      </c>
      <c r="AX25" s="76" t="s">
        <v>371</v>
      </c>
      <c r="AY25" s="77" t="s">
        <v>372</v>
      </c>
    </row>
    <row r="26" spans="2:51" ht="15" customHeight="1" outlineLevel="1" thickBot="1">
      <c r="B26" s="43" t="s">
        <v>5943</v>
      </c>
      <c r="C26" s="334" t="s">
        <v>5944</v>
      </c>
      <c r="D26" s="334" t="s">
        <v>5913</v>
      </c>
      <c r="E26" s="334" t="s">
        <v>5908</v>
      </c>
      <c r="F26" s="334" t="s">
        <v>5914</v>
      </c>
      <c r="G26" s="334">
        <v>0</v>
      </c>
      <c r="H26" s="334">
        <v>0</v>
      </c>
      <c r="I26" s="334">
        <v>7.6356164383561644</v>
      </c>
      <c r="J26" s="44">
        <v>-330</v>
      </c>
      <c r="K26" s="44">
        <v>-330</v>
      </c>
      <c r="L26" s="62">
        <f t="shared" si="0"/>
        <v>-2519.7534246575342</v>
      </c>
      <c r="M26" s="63">
        <f t="shared" si="1"/>
        <v>5.1724137931034475E-2</v>
      </c>
      <c r="N26" s="64">
        <f t="shared" si="2"/>
        <v>6.0079443892750772E-2</v>
      </c>
      <c r="O26" s="65"/>
      <c r="P26" s="65"/>
      <c r="Q26" s="49">
        <v>6.7500000000000004E-2</v>
      </c>
      <c r="R26" s="66">
        <f>Q26*K26</f>
        <v>-22.275000000000002</v>
      </c>
      <c r="S26" s="66">
        <f>R26</f>
        <v>-22.275000000000002</v>
      </c>
      <c r="T26" s="44">
        <v>2.0910071100000001</v>
      </c>
      <c r="U26" s="44">
        <v>-327.90899288999998</v>
      </c>
      <c r="V26" s="44">
        <v>-445.02480000000003</v>
      </c>
      <c r="X26" s="67" t="s">
        <v>373</v>
      </c>
      <c r="Z26" s="23"/>
      <c r="AB26" s="14"/>
      <c r="AC26" s="15"/>
      <c r="AD26" s="68">
        <v>17</v>
      </c>
      <c r="AE26" s="69" t="s">
        <v>374</v>
      </c>
      <c r="AF26" s="70" t="s">
        <v>375</v>
      </c>
      <c r="AG26" s="70" t="s">
        <v>376</v>
      </c>
      <c r="AH26" s="70" t="s">
        <v>377</v>
      </c>
      <c r="AI26" s="70" t="s">
        <v>378</v>
      </c>
      <c r="AJ26" s="70" t="s">
        <v>379</v>
      </c>
      <c r="AK26" s="71" t="s">
        <v>380</v>
      </c>
      <c r="AL26" s="72" t="s">
        <v>381</v>
      </c>
      <c r="AM26" s="73" t="s">
        <v>382</v>
      </c>
      <c r="AN26" s="73" t="s">
        <v>383</v>
      </c>
      <c r="AO26" s="62" t="s">
        <v>384</v>
      </c>
      <c r="AP26" s="63" t="s">
        <v>385</v>
      </c>
      <c r="AQ26" s="63" t="s">
        <v>386</v>
      </c>
      <c r="AR26" s="65"/>
      <c r="AS26" s="65"/>
      <c r="AT26" s="75" t="s">
        <v>387</v>
      </c>
      <c r="AU26" s="66" t="s">
        <v>388</v>
      </c>
      <c r="AV26" s="66" t="s">
        <v>389</v>
      </c>
      <c r="AW26" s="76" t="s">
        <v>390</v>
      </c>
      <c r="AX26" s="76" t="s">
        <v>391</v>
      </c>
      <c r="AY26" s="77" t="s">
        <v>392</v>
      </c>
    </row>
    <row r="27" spans="2:51" ht="15.75" customHeight="1" outlineLevel="1" thickBot="1">
      <c r="B27" s="43" t="s">
        <v>5945</v>
      </c>
      <c r="C27" s="334" t="s">
        <v>5946</v>
      </c>
      <c r="D27" s="334" t="s">
        <v>5913</v>
      </c>
      <c r="E27" s="334" t="s">
        <v>5908</v>
      </c>
      <c r="F27" s="334" t="s">
        <v>5914</v>
      </c>
      <c r="G27" s="334">
        <v>0</v>
      </c>
      <c r="H27" s="334">
        <v>0</v>
      </c>
      <c r="I27" s="334">
        <v>10.868493150684932</v>
      </c>
      <c r="J27" s="44">
        <v>-200</v>
      </c>
      <c r="K27" s="44">
        <v>-200</v>
      </c>
      <c r="L27" s="62">
        <f t="shared" si="0"/>
        <v>-2173.6986301369866</v>
      </c>
      <c r="M27" s="63">
        <f t="shared" si="1"/>
        <v>4.9261083743842304E-2</v>
      </c>
      <c r="N27" s="64">
        <f t="shared" si="2"/>
        <v>5.7596822244289969E-2</v>
      </c>
      <c r="O27" s="65"/>
      <c r="P27" s="65"/>
      <c r="Q27" s="49">
        <v>6.5000000000000002E-2</v>
      </c>
      <c r="R27" s="66">
        <f t="shared" si="3"/>
        <v>-13</v>
      </c>
      <c r="S27" s="66">
        <f t="shared" si="4"/>
        <v>-13</v>
      </c>
      <c r="T27" s="44">
        <v>1.9588156399999999</v>
      </c>
      <c r="U27" s="44">
        <v>-198.04118435999999</v>
      </c>
      <c r="V27" s="44">
        <v>-283.49599999999992</v>
      </c>
      <c r="X27" s="67" t="s">
        <v>393</v>
      </c>
      <c r="Z27" s="23"/>
      <c r="AB27" s="14"/>
      <c r="AC27" s="15"/>
      <c r="AD27" s="68">
        <v>18</v>
      </c>
      <c r="AE27" s="69" t="s">
        <v>394</v>
      </c>
      <c r="AF27" s="70" t="s">
        <v>395</v>
      </c>
      <c r="AG27" s="70" t="s">
        <v>396</v>
      </c>
      <c r="AH27" s="70" t="s">
        <v>397</v>
      </c>
      <c r="AI27" s="70" t="s">
        <v>398</v>
      </c>
      <c r="AJ27" s="70" t="s">
        <v>399</v>
      </c>
      <c r="AK27" s="71" t="s">
        <v>400</v>
      </c>
      <c r="AL27" s="72" t="s">
        <v>401</v>
      </c>
      <c r="AM27" s="73" t="s">
        <v>402</v>
      </c>
      <c r="AN27" s="73" t="s">
        <v>403</v>
      </c>
      <c r="AO27" s="62" t="s">
        <v>404</v>
      </c>
      <c r="AP27" s="63" t="s">
        <v>405</v>
      </c>
      <c r="AQ27" s="63" t="s">
        <v>406</v>
      </c>
      <c r="AR27" s="65"/>
      <c r="AS27" s="65"/>
      <c r="AT27" s="75" t="s">
        <v>407</v>
      </c>
      <c r="AU27" s="66" t="s">
        <v>408</v>
      </c>
      <c r="AV27" s="66" t="s">
        <v>409</v>
      </c>
      <c r="AW27" s="76" t="s">
        <v>410</v>
      </c>
      <c r="AX27" s="76" t="s">
        <v>411</v>
      </c>
      <c r="AY27" s="77" t="s">
        <v>412</v>
      </c>
    </row>
    <row r="28" spans="2:51" ht="15.75" customHeight="1" outlineLevel="1" thickBot="1">
      <c r="B28" s="43" t="s">
        <v>5947</v>
      </c>
      <c r="C28" s="334" t="s">
        <v>5948</v>
      </c>
      <c r="D28" s="334" t="s">
        <v>5913</v>
      </c>
      <c r="E28" s="334" t="s">
        <v>5908</v>
      </c>
      <c r="F28" s="334" t="s">
        <v>5914</v>
      </c>
      <c r="G28" s="334">
        <v>0</v>
      </c>
      <c r="H28" s="334">
        <v>0</v>
      </c>
      <c r="I28" s="334">
        <v>5.4794520547945202E-2</v>
      </c>
      <c r="J28" s="44">
        <v>-225</v>
      </c>
      <c r="K28" s="44">
        <v>-225</v>
      </c>
      <c r="L28" s="62">
        <f t="shared" si="0"/>
        <v>-12.328767123287671</v>
      </c>
      <c r="M28" s="63">
        <f t="shared" si="1"/>
        <v>5.0147783251231592E-2</v>
      </c>
      <c r="N28" s="64">
        <f t="shared" si="2"/>
        <v>5.8490566037735947E-2</v>
      </c>
      <c r="O28" s="65"/>
      <c r="P28" s="65"/>
      <c r="Q28" s="49">
        <v>6.59E-2</v>
      </c>
      <c r="R28" s="66">
        <f t="shared" si="3"/>
        <v>-14.827500000000001</v>
      </c>
      <c r="S28" s="66">
        <f t="shared" si="4"/>
        <v>-14.827500000000001</v>
      </c>
      <c r="T28" s="44">
        <v>0</v>
      </c>
      <c r="U28" s="44">
        <v>-225</v>
      </c>
      <c r="V28" s="44">
        <v>-225.45</v>
      </c>
      <c r="X28" s="67" t="s">
        <v>413</v>
      </c>
      <c r="Z28" s="23"/>
      <c r="AB28" s="14"/>
      <c r="AC28" s="15"/>
      <c r="AD28" s="68">
        <v>19</v>
      </c>
      <c r="AE28" s="69" t="s">
        <v>414</v>
      </c>
      <c r="AF28" s="70" t="s">
        <v>415</v>
      </c>
      <c r="AG28" s="70" t="s">
        <v>416</v>
      </c>
      <c r="AH28" s="70" t="s">
        <v>417</v>
      </c>
      <c r="AI28" s="70" t="s">
        <v>418</v>
      </c>
      <c r="AJ28" s="70" t="s">
        <v>419</v>
      </c>
      <c r="AK28" s="71" t="s">
        <v>420</v>
      </c>
      <c r="AL28" s="72" t="s">
        <v>421</v>
      </c>
      <c r="AM28" s="73" t="s">
        <v>422</v>
      </c>
      <c r="AN28" s="73" t="s">
        <v>423</v>
      </c>
      <c r="AO28" s="62" t="s">
        <v>424</v>
      </c>
      <c r="AP28" s="63" t="s">
        <v>425</v>
      </c>
      <c r="AQ28" s="63" t="s">
        <v>426</v>
      </c>
      <c r="AR28" s="65"/>
      <c r="AS28" s="65"/>
      <c r="AT28" s="75" t="s">
        <v>427</v>
      </c>
      <c r="AU28" s="66" t="s">
        <v>428</v>
      </c>
      <c r="AV28" s="66" t="s">
        <v>429</v>
      </c>
      <c r="AW28" s="76" t="s">
        <v>430</v>
      </c>
      <c r="AX28" s="76" t="s">
        <v>431</v>
      </c>
      <c r="AY28" s="77" t="s">
        <v>432</v>
      </c>
    </row>
    <row r="29" spans="2:51" ht="15" customHeight="1" outlineLevel="1" thickBot="1">
      <c r="B29" s="43" t="s">
        <v>5949</v>
      </c>
      <c r="C29" s="334" t="s">
        <v>5950</v>
      </c>
      <c r="D29" s="334" t="s">
        <v>5913</v>
      </c>
      <c r="E29" s="334" t="s">
        <v>5908</v>
      </c>
      <c r="F29" s="334" t="s">
        <v>5914</v>
      </c>
      <c r="G29" s="334">
        <v>0</v>
      </c>
      <c r="H29" s="334">
        <v>0</v>
      </c>
      <c r="I29" s="334">
        <v>16.506849315068493</v>
      </c>
      <c r="J29" s="44">
        <v>-600</v>
      </c>
      <c r="K29" s="44">
        <v>-600</v>
      </c>
      <c r="L29" s="62">
        <f t="shared" si="0"/>
        <v>-9904.1095890410961</v>
      </c>
      <c r="M29" s="63">
        <f t="shared" si="1"/>
        <v>3.5714285714285809E-2</v>
      </c>
      <c r="N29" s="64">
        <f t="shared" si="2"/>
        <v>4.3942403177755773E-2</v>
      </c>
      <c r="O29" s="65"/>
      <c r="P29" s="65"/>
      <c r="Q29" s="49">
        <v>5.1249999999999997E-2</v>
      </c>
      <c r="R29" s="66">
        <f t="shared" si="3"/>
        <v>-30.749999999999996</v>
      </c>
      <c r="S29" s="66">
        <f t="shared" si="4"/>
        <v>-30.749999999999996</v>
      </c>
      <c r="T29" s="44">
        <v>3.2595417400000004</v>
      </c>
      <c r="U29" s="44">
        <v>-596.74045825999997</v>
      </c>
      <c r="V29" s="44">
        <v>-817.63800000000003</v>
      </c>
      <c r="X29" s="67" t="s">
        <v>433</v>
      </c>
      <c r="Z29" s="23"/>
      <c r="AB29" s="14"/>
      <c r="AC29" s="15"/>
      <c r="AD29" s="68">
        <v>20</v>
      </c>
      <c r="AE29" s="69" t="s">
        <v>434</v>
      </c>
      <c r="AF29" s="70" t="s">
        <v>435</v>
      </c>
      <c r="AG29" s="70" t="s">
        <v>436</v>
      </c>
      <c r="AH29" s="70" t="s">
        <v>437</v>
      </c>
      <c r="AI29" s="70" t="s">
        <v>438</v>
      </c>
      <c r="AJ29" s="70" t="s">
        <v>439</v>
      </c>
      <c r="AK29" s="71" t="s">
        <v>440</v>
      </c>
      <c r="AL29" s="72" t="s">
        <v>441</v>
      </c>
      <c r="AM29" s="73" t="s">
        <v>442</v>
      </c>
      <c r="AN29" s="73" t="s">
        <v>443</v>
      </c>
      <c r="AO29" s="62" t="s">
        <v>444</v>
      </c>
      <c r="AP29" s="63" t="s">
        <v>445</v>
      </c>
      <c r="AQ29" s="63" t="s">
        <v>446</v>
      </c>
      <c r="AR29" s="65"/>
      <c r="AS29" s="65"/>
      <c r="AT29" s="75" t="s">
        <v>447</v>
      </c>
      <c r="AU29" s="66" t="s">
        <v>448</v>
      </c>
      <c r="AV29" s="66" t="s">
        <v>449</v>
      </c>
      <c r="AW29" s="76" t="s">
        <v>450</v>
      </c>
      <c r="AX29" s="76" t="s">
        <v>451</v>
      </c>
      <c r="AY29" s="77" t="s">
        <v>452</v>
      </c>
    </row>
    <row r="30" spans="2:51" ht="15" customHeight="1" outlineLevel="1" collapsed="1" thickBot="1">
      <c r="B30" s="43" t="s">
        <v>5951</v>
      </c>
      <c r="C30" s="334" t="s">
        <v>5952</v>
      </c>
      <c r="D30" s="334" t="s">
        <v>5913</v>
      </c>
      <c r="E30" s="334" t="s">
        <v>5908</v>
      </c>
      <c r="F30" s="334" t="s">
        <v>5914</v>
      </c>
      <c r="G30" s="334">
        <v>0</v>
      </c>
      <c r="H30" s="334">
        <v>0</v>
      </c>
      <c r="I30" s="334">
        <v>19.073972602739726</v>
      </c>
      <c r="J30" s="44">
        <v>-350</v>
      </c>
      <c r="K30" s="44">
        <v>-350</v>
      </c>
      <c r="L30" s="62">
        <f t="shared" si="0"/>
        <v>-6675.8904109589039</v>
      </c>
      <c r="M30" s="63">
        <f t="shared" si="1"/>
        <v>8.6206896551723755E-3</v>
      </c>
      <c r="N30" s="64">
        <f t="shared" si="2"/>
        <v>1.663356504468716E-2</v>
      </c>
      <c r="O30" s="65"/>
      <c r="P30" s="65"/>
      <c r="Q30" s="49">
        <v>2.375E-2</v>
      </c>
      <c r="R30" s="66">
        <f t="shared" si="3"/>
        <v>-8.3125</v>
      </c>
      <c r="S30" s="66">
        <f t="shared" si="4"/>
        <v>-8.3125</v>
      </c>
      <c r="T30" s="44">
        <v>4.0686903900000004</v>
      </c>
      <c r="U30" s="44">
        <v>-345.93130960999997</v>
      </c>
      <c r="V30" s="44">
        <v>-343.54250000000002</v>
      </c>
      <c r="X30" s="67" t="s">
        <v>453</v>
      </c>
      <c r="Z30" s="23"/>
      <c r="AB30" s="14"/>
      <c r="AC30" s="15"/>
      <c r="AD30" s="68">
        <v>21</v>
      </c>
      <c r="AE30" s="69" t="s">
        <v>454</v>
      </c>
      <c r="AF30" s="70" t="s">
        <v>455</v>
      </c>
      <c r="AG30" s="70" t="s">
        <v>456</v>
      </c>
      <c r="AH30" s="70" t="s">
        <v>457</v>
      </c>
      <c r="AI30" s="70" t="s">
        <v>458</v>
      </c>
      <c r="AJ30" s="70" t="s">
        <v>459</v>
      </c>
      <c r="AK30" s="71" t="s">
        <v>460</v>
      </c>
      <c r="AL30" s="72" t="s">
        <v>461</v>
      </c>
      <c r="AM30" s="73" t="s">
        <v>462</v>
      </c>
      <c r="AN30" s="73" t="s">
        <v>463</v>
      </c>
      <c r="AO30" s="62" t="s">
        <v>464</v>
      </c>
      <c r="AP30" s="63" t="s">
        <v>465</v>
      </c>
      <c r="AQ30" s="63" t="s">
        <v>466</v>
      </c>
      <c r="AR30" s="65"/>
      <c r="AS30" s="65"/>
      <c r="AT30" s="75" t="s">
        <v>467</v>
      </c>
      <c r="AU30" s="66" t="s">
        <v>468</v>
      </c>
      <c r="AV30" s="66" t="s">
        <v>469</v>
      </c>
      <c r="AW30" s="76" t="s">
        <v>470</v>
      </c>
      <c r="AX30" s="76" t="s">
        <v>471</v>
      </c>
      <c r="AY30" s="77" t="s">
        <v>472</v>
      </c>
    </row>
    <row r="31" spans="2:51" ht="15" customHeight="1" outlineLevel="1" thickBot="1">
      <c r="B31" s="43" t="s">
        <v>5953</v>
      </c>
      <c r="C31" s="334" t="s">
        <v>5954</v>
      </c>
      <c r="D31" s="334" t="s">
        <v>5913</v>
      </c>
      <c r="E31" s="334" t="s">
        <v>5908</v>
      </c>
      <c r="F31" s="334" t="s">
        <v>5914</v>
      </c>
      <c r="G31" s="334">
        <v>0</v>
      </c>
      <c r="H31" s="334">
        <v>0</v>
      </c>
      <c r="I31" s="334">
        <v>29.134246575342466</v>
      </c>
      <c r="J31" s="44">
        <v>-40</v>
      </c>
      <c r="K31" s="44">
        <v>-40</v>
      </c>
      <c r="L31" s="62">
        <f t="shared" si="0"/>
        <v>-1165.3698630136987</v>
      </c>
      <c r="M31" s="63">
        <f t="shared" si="1"/>
        <v>9.2807881773400158E-3</v>
      </c>
      <c r="N31" s="64">
        <f t="shared" si="2"/>
        <v>1.7298907646474904E-2</v>
      </c>
      <c r="O31" s="65"/>
      <c r="P31" s="65"/>
      <c r="Q31" s="49">
        <v>2.4420000000000001E-2</v>
      </c>
      <c r="R31" s="66">
        <f t="shared" si="3"/>
        <v>-0.9768</v>
      </c>
      <c r="S31" s="66">
        <f t="shared" si="4"/>
        <v>-0.9768</v>
      </c>
      <c r="T31" s="44">
        <v>9.0117699999999995E-2</v>
      </c>
      <c r="U31" s="44">
        <v>-39.9098823</v>
      </c>
      <c r="V31" s="44">
        <v>-38.504368700000001</v>
      </c>
      <c r="X31" s="67" t="s">
        <v>473</v>
      </c>
      <c r="Z31" s="23"/>
      <c r="AB31" s="14"/>
      <c r="AC31" s="15"/>
      <c r="AD31" s="68">
        <v>22</v>
      </c>
      <c r="AE31" s="69" t="s">
        <v>474</v>
      </c>
      <c r="AF31" s="70" t="s">
        <v>475</v>
      </c>
      <c r="AG31" s="70" t="s">
        <v>476</v>
      </c>
      <c r="AH31" s="70" t="s">
        <v>477</v>
      </c>
      <c r="AI31" s="70" t="s">
        <v>478</v>
      </c>
      <c r="AJ31" s="70" t="s">
        <v>479</v>
      </c>
      <c r="AK31" s="71" t="s">
        <v>480</v>
      </c>
      <c r="AL31" s="72" t="s">
        <v>481</v>
      </c>
      <c r="AM31" s="73" t="s">
        <v>482</v>
      </c>
      <c r="AN31" s="73" t="s">
        <v>483</v>
      </c>
      <c r="AO31" s="62" t="s">
        <v>484</v>
      </c>
      <c r="AP31" s="63" t="s">
        <v>485</v>
      </c>
      <c r="AQ31" s="63" t="s">
        <v>486</v>
      </c>
      <c r="AR31" s="65"/>
      <c r="AS31" s="65"/>
      <c r="AT31" s="75" t="s">
        <v>487</v>
      </c>
      <c r="AU31" s="66" t="s">
        <v>488</v>
      </c>
      <c r="AV31" s="66" t="s">
        <v>489</v>
      </c>
      <c r="AW31" s="76" t="s">
        <v>490</v>
      </c>
      <c r="AX31" s="76" t="s">
        <v>491</v>
      </c>
      <c r="AY31" s="77" t="s">
        <v>492</v>
      </c>
    </row>
    <row r="32" spans="2:51" ht="15" customHeight="1" outlineLevel="1" thickBot="1">
      <c r="B32" s="43" t="s">
        <v>5955</v>
      </c>
      <c r="C32" s="334" t="s">
        <v>5956</v>
      </c>
      <c r="D32" s="334">
        <v>0</v>
      </c>
      <c r="E32" s="334" t="s">
        <v>5908</v>
      </c>
      <c r="F32" s="334" t="s">
        <v>5914</v>
      </c>
      <c r="G32" s="334" t="s">
        <v>5937</v>
      </c>
      <c r="H32" s="334">
        <v>0</v>
      </c>
      <c r="I32" s="334">
        <v>5.0328767123287674</v>
      </c>
      <c r="J32" s="44">
        <v>-81.979891719999998</v>
      </c>
      <c r="K32" s="44">
        <v>-81.979891719999998</v>
      </c>
      <c r="L32" s="62">
        <f t="shared" si="0"/>
        <v>-412.59468791682195</v>
      </c>
      <c r="M32" s="63">
        <f t="shared" si="1"/>
        <v>1.4502463054187231E-2</v>
      </c>
      <c r="N32" s="64">
        <f t="shared" si="2"/>
        <v>2.256206554121154E-2</v>
      </c>
      <c r="O32" s="65"/>
      <c r="P32" s="65"/>
      <c r="Q32" s="49">
        <v>2.972E-2</v>
      </c>
      <c r="R32" s="66">
        <f t="shared" si="3"/>
        <v>-2.4364423819184</v>
      </c>
      <c r="S32" s="66">
        <f t="shared" si="4"/>
        <v>-2.4364423819184</v>
      </c>
      <c r="T32" s="44">
        <v>0.16368200903477922</v>
      </c>
      <c r="U32" s="44">
        <v>-81.816209710965225</v>
      </c>
      <c r="V32" s="44">
        <v>-89.486866329999998</v>
      </c>
      <c r="X32" s="67" t="s">
        <v>493</v>
      </c>
      <c r="Z32" s="23"/>
      <c r="AB32" s="14"/>
      <c r="AC32" s="15"/>
      <c r="AD32" s="68">
        <v>23</v>
      </c>
      <c r="AE32" s="69" t="s">
        <v>494</v>
      </c>
      <c r="AF32" s="70" t="s">
        <v>495</v>
      </c>
      <c r="AG32" s="70" t="s">
        <v>496</v>
      </c>
      <c r="AH32" s="70" t="s">
        <v>497</v>
      </c>
      <c r="AI32" s="70" t="s">
        <v>498</v>
      </c>
      <c r="AJ32" s="70" t="s">
        <v>499</v>
      </c>
      <c r="AK32" s="71" t="s">
        <v>500</v>
      </c>
      <c r="AL32" s="72" t="s">
        <v>501</v>
      </c>
      <c r="AM32" s="73" t="s">
        <v>502</v>
      </c>
      <c r="AN32" s="73" t="s">
        <v>503</v>
      </c>
      <c r="AO32" s="62" t="s">
        <v>504</v>
      </c>
      <c r="AP32" s="63" t="s">
        <v>505</v>
      </c>
      <c r="AQ32" s="63" t="s">
        <v>506</v>
      </c>
      <c r="AR32" s="65"/>
      <c r="AS32" s="65"/>
      <c r="AT32" s="75" t="s">
        <v>507</v>
      </c>
      <c r="AU32" s="66" t="s">
        <v>508</v>
      </c>
      <c r="AV32" s="66" t="s">
        <v>509</v>
      </c>
      <c r="AW32" s="76" t="s">
        <v>510</v>
      </c>
      <c r="AX32" s="76" t="s">
        <v>511</v>
      </c>
      <c r="AY32" s="77" t="s">
        <v>512</v>
      </c>
    </row>
    <row r="33" spans="2:51" ht="15" customHeight="1" outlineLevel="1" thickBot="1">
      <c r="B33" s="43" t="s">
        <v>5957</v>
      </c>
      <c r="C33" s="334" t="s">
        <v>5958</v>
      </c>
      <c r="D33" s="334">
        <v>0</v>
      </c>
      <c r="E33" s="334" t="s">
        <v>5908</v>
      </c>
      <c r="F33" s="334" t="s">
        <v>5914</v>
      </c>
      <c r="G33" s="334" t="s">
        <v>5937</v>
      </c>
      <c r="H33" s="334">
        <v>0</v>
      </c>
      <c r="I33" s="334">
        <v>8.0356164383561648</v>
      </c>
      <c r="J33" s="44">
        <v>-101.31477185</v>
      </c>
      <c r="K33" s="44">
        <v>-101.31477185</v>
      </c>
      <c r="L33" s="62">
        <f t="shared" si="0"/>
        <v>-814.12664612616447</v>
      </c>
      <c r="M33" s="63">
        <f t="shared" si="1"/>
        <v>1.7044334975369502E-2</v>
      </c>
      <c r="N33" s="64">
        <f t="shared" si="2"/>
        <v>2.5124131082423062E-2</v>
      </c>
      <c r="O33" s="65"/>
      <c r="P33" s="65"/>
      <c r="Q33" s="49">
        <v>3.2300000000000002E-2</v>
      </c>
      <c r="R33" s="66">
        <f t="shared" si="3"/>
        <v>-3.2724671307550004</v>
      </c>
      <c r="S33" s="66">
        <f t="shared" si="4"/>
        <v>-3.2724671307550004</v>
      </c>
      <c r="T33" s="44">
        <v>0.32294189336983303</v>
      </c>
      <c r="U33" s="44">
        <v>-100.99182995663017</v>
      </c>
      <c r="V33" s="44">
        <v>-112.82310890999999</v>
      </c>
      <c r="X33" s="67" t="s">
        <v>513</v>
      </c>
      <c r="Z33" s="23"/>
      <c r="AB33" s="14"/>
      <c r="AC33" s="15"/>
      <c r="AD33" s="68">
        <v>24</v>
      </c>
      <c r="AE33" s="69" t="s">
        <v>514</v>
      </c>
      <c r="AF33" s="70" t="s">
        <v>515</v>
      </c>
      <c r="AG33" s="70" t="s">
        <v>516</v>
      </c>
      <c r="AH33" s="70" t="s">
        <v>517</v>
      </c>
      <c r="AI33" s="70" t="s">
        <v>518</v>
      </c>
      <c r="AJ33" s="70" t="s">
        <v>519</v>
      </c>
      <c r="AK33" s="71" t="s">
        <v>520</v>
      </c>
      <c r="AL33" s="72" t="s">
        <v>521</v>
      </c>
      <c r="AM33" s="73" t="s">
        <v>522</v>
      </c>
      <c r="AN33" s="73" t="s">
        <v>523</v>
      </c>
      <c r="AO33" s="62" t="s">
        <v>524</v>
      </c>
      <c r="AP33" s="63" t="s">
        <v>525</v>
      </c>
      <c r="AQ33" s="63" t="s">
        <v>526</v>
      </c>
      <c r="AR33" s="65"/>
      <c r="AS33" s="65"/>
      <c r="AT33" s="75" t="s">
        <v>527</v>
      </c>
      <c r="AU33" s="66" t="s">
        <v>528</v>
      </c>
      <c r="AV33" s="66" t="s">
        <v>529</v>
      </c>
      <c r="AW33" s="76" t="s">
        <v>530</v>
      </c>
      <c r="AX33" s="76" t="s">
        <v>531</v>
      </c>
      <c r="AY33" s="77" t="s">
        <v>532</v>
      </c>
    </row>
    <row r="34" spans="2:51" ht="15" customHeight="1" outlineLevel="1" thickBot="1">
      <c r="B34" s="43" t="s">
        <v>5959</v>
      </c>
      <c r="C34" s="334" t="s">
        <v>5960</v>
      </c>
      <c r="D34" s="334">
        <v>0</v>
      </c>
      <c r="E34" s="334" t="s">
        <v>5908</v>
      </c>
      <c r="F34" s="334" t="s">
        <v>5914</v>
      </c>
      <c r="G34" s="334" t="s">
        <v>5961</v>
      </c>
      <c r="H34" s="334">
        <v>0</v>
      </c>
      <c r="I34" s="334">
        <v>9.0356164383561648</v>
      </c>
      <c r="J34" s="44">
        <v>-44.052863439999996</v>
      </c>
      <c r="K34" s="44">
        <v>-44.052863439999996</v>
      </c>
      <c r="L34" s="62">
        <f t="shared" si="0"/>
        <v>-398.04477705512329</v>
      </c>
      <c r="M34" s="63">
        <f t="shared" si="1"/>
        <v>1.6224630541872065E-2</v>
      </c>
      <c r="N34" s="64">
        <f t="shared" si="2"/>
        <v>2.4297914597815495E-2</v>
      </c>
      <c r="O34" s="65"/>
      <c r="P34" s="65"/>
      <c r="Q34" s="49">
        <v>3.1468000000000003E-2</v>
      </c>
      <c r="R34" s="66">
        <f t="shared" si="3"/>
        <v>-1.38625550672992</v>
      </c>
      <c r="S34" s="66">
        <f t="shared" si="4"/>
        <v>-1.38625550672992</v>
      </c>
      <c r="T34" s="44">
        <v>0.15789949238675957</v>
      </c>
      <c r="U34" s="44">
        <v>-43.894963947613235</v>
      </c>
      <c r="V34" s="44">
        <v>-48.294594720000006</v>
      </c>
      <c r="X34" s="67" t="s">
        <v>533</v>
      </c>
      <c r="Z34" s="23"/>
      <c r="AB34" s="14"/>
      <c r="AC34" s="15"/>
      <c r="AD34" s="68">
        <v>25</v>
      </c>
      <c r="AE34" s="69" t="s">
        <v>534</v>
      </c>
      <c r="AF34" s="70" t="s">
        <v>535</v>
      </c>
      <c r="AG34" s="70" t="s">
        <v>536</v>
      </c>
      <c r="AH34" s="70" t="s">
        <v>537</v>
      </c>
      <c r="AI34" s="70" t="s">
        <v>538</v>
      </c>
      <c r="AJ34" s="70" t="s">
        <v>539</v>
      </c>
      <c r="AK34" s="71" t="s">
        <v>540</v>
      </c>
      <c r="AL34" s="72" t="s">
        <v>541</v>
      </c>
      <c r="AM34" s="73" t="s">
        <v>542</v>
      </c>
      <c r="AN34" s="73" t="s">
        <v>543</v>
      </c>
      <c r="AO34" s="62" t="s">
        <v>544</v>
      </c>
      <c r="AP34" s="63" t="s">
        <v>545</v>
      </c>
      <c r="AQ34" s="63" t="s">
        <v>546</v>
      </c>
      <c r="AR34" s="65"/>
      <c r="AS34" s="65"/>
      <c r="AT34" s="75" t="s">
        <v>547</v>
      </c>
      <c r="AU34" s="66" t="s">
        <v>548</v>
      </c>
      <c r="AV34" s="66" t="s">
        <v>549</v>
      </c>
      <c r="AW34" s="76" t="s">
        <v>550</v>
      </c>
      <c r="AX34" s="76" t="s">
        <v>551</v>
      </c>
      <c r="AY34" s="77" t="s">
        <v>552</v>
      </c>
    </row>
    <row r="35" spans="2:51" ht="15" customHeight="1" outlineLevel="1" thickBot="1">
      <c r="B35" s="43" t="s">
        <v>5962</v>
      </c>
      <c r="C35" s="334" t="s">
        <v>5963</v>
      </c>
      <c r="D35" s="334" t="s">
        <v>5913</v>
      </c>
      <c r="E35" s="334" t="s">
        <v>5908</v>
      </c>
      <c r="F35" s="334" t="s">
        <v>5914</v>
      </c>
      <c r="G35" s="334">
        <v>0</v>
      </c>
      <c r="H35" s="334">
        <v>0</v>
      </c>
      <c r="I35" s="334">
        <v>2.5534246575342467</v>
      </c>
      <c r="J35" s="44">
        <v>-84.7</v>
      </c>
      <c r="K35" s="44">
        <v>-84.7</v>
      </c>
      <c r="L35" s="62">
        <f t="shared" si="0"/>
        <v>-216.27506849315071</v>
      </c>
      <c r="M35" s="63">
        <f t="shared" si="1"/>
        <v>-6.1576354679802048E-3</v>
      </c>
      <c r="N35" s="64">
        <f t="shared" si="2"/>
        <v>1.7378351539227843E-3</v>
      </c>
      <c r="O35" s="65"/>
      <c r="P35" s="65"/>
      <c r="Q35" s="49">
        <v>8.7500000000000008E-3</v>
      </c>
      <c r="R35" s="66">
        <f t="shared" si="3"/>
        <v>-0.74112500000000014</v>
      </c>
      <c r="S35" s="66">
        <f t="shared" si="4"/>
        <v>-0.74112500000000014</v>
      </c>
      <c r="T35" s="44">
        <v>0.18057464000000001</v>
      </c>
      <c r="U35" s="44">
        <v>-84.51942536</v>
      </c>
      <c r="V35" s="44">
        <v>-85.374733059999997</v>
      </c>
      <c r="X35" s="67" t="s">
        <v>553</v>
      </c>
      <c r="Z35" s="23"/>
      <c r="AB35" s="14"/>
      <c r="AC35" s="15"/>
      <c r="AD35" s="68">
        <v>26</v>
      </c>
      <c r="AE35" s="69" t="s">
        <v>554</v>
      </c>
      <c r="AF35" s="70" t="s">
        <v>555</v>
      </c>
      <c r="AG35" s="70" t="s">
        <v>556</v>
      </c>
      <c r="AH35" s="70" t="s">
        <v>557</v>
      </c>
      <c r="AI35" s="70" t="s">
        <v>558</v>
      </c>
      <c r="AJ35" s="70" t="s">
        <v>559</v>
      </c>
      <c r="AK35" s="71" t="s">
        <v>560</v>
      </c>
      <c r="AL35" s="72" t="s">
        <v>561</v>
      </c>
      <c r="AM35" s="73" t="s">
        <v>562</v>
      </c>
      <c r="AN35" s="73" t="s">
        <v>563</v>
      </c>
      <c r="AO35" s="62" t="s">
        <v>564</v>
      </c>
      <c r="AP35" s="63" t="s">
        <v>565</v>
      </c>
      <c r="AQ35" s="63" t="s">
        <v>566</v>
      </c>
      <c r="AR35" s="65"/>
      <c r="AS35" s="65"/>
      <c r="AT35" s="75" t="s">
        <v>567</v>
      </c>
      <c r="AU35" s="66" t="s">
        <v>568</v>
      </c>
      <c r="AV35" s="66" t="s">
        <v>569</v>
      </c>
      <c r="AW35" s="76" t="s">
        <v>570</v>
      </c>
      <c r="AX35" s="76" t="s">
        <v>571</v>
      </c>
      <c r="AY35" s="77" t="s">
        <v>572</v>
      </c>
    </row>
    <row r="36" spans="2:51" ht="15" customHeight="1" outlineLevel="1" thickBot="1">
      <c r="B36" s="43" t="s">
        <v>5964</v>
      </c>
      <c r="C36" s="334" t="s">
        <v>5965</v>
      </c>
      <c r="D36" s="334" t="s">
        <v>5913</v>
      </c>
      <c r="E36" s="334" t="s">
        <v>5908</v>
      </c>
      <c r="F36" s="334" t="s">
        <v>5914</v>
      </c>
      <c r="G36" s="334" t="s">
        <v>5966</v>
      </c>
      <c r="H36" s="334">
        <v>0</v>
      </c>
      <c r="I36" s="334">
        <v>2.5643835616438357</v>
      </c>
      <c r="J36" s="44">
        <v>-453.23</v>
      </c>
      <c r="K36" s="44">
        <v>-453.23</v>
      </c>
      <c r="L36" s="62">
        <f t="shared" si="0"/>
        <v>-1162.2555616438358</v>
      </c>
      <c r="M36" s="63">
        <f t="shared" si="1"/>
        <v>-5.0075934434055114E-3</v>
      </c>
      <c r="N36" s="64">
        <f t="shared" si="2"/>
        <v>2.8970135600232538E-3</v>
      </c>
      <c r="O36" s="65"/>
      <c r="P36" s="65"/>
      <c r="Q36" s="49">
        <v>9.9172926549434062E-3</v>
      </c>
      <c r="R36" s="66">
        <f t="shared" si="3"/>
        <v>-4.4948145500000001</v>
      </c>
      <c r="S36" s="66">
        <f t="shared" si="4"/>
        <v>-4.4948145500000001</v>
      </c>
      <c r="T36" s="44">
        <v>1.034782701934275</v>
      </c>
      <c r="U36" s="44">
        <v>-452.19521729806576</v>
      </c>
      <c r="V36" s="44">
        <v>-457.40021227590256</v>
      </c>
      <c r="X36" s="67" t="s">
        <v>573</v>
      </c>
      <c r="Z36" s="23"/>
      <c r="AB36" s="14"/>
      <c r="AC36" s="15"/>
      <c r="AD36" s="68">
        <v>27</v>
      </c>
      <c r="AE36" s="69" t="s">
        <v>574</v>
      </c>
      <c r="AF36" s="70" t="s">
        <v>575</v>
      </c>
      <c r="AG36" s="70" t="s">
        <v>576</v>
      </c>
      <c r="AH36" s="70" t="s">
        <v>577</v>
      </c>
      <c r="AI36" s="70" t="s">
        <v>578</v>
      </c>
      <c r="AJ36" s="70" t="s">
        <v>579</v>
      </c>
      <c r="AK36" s="71" t="s">
        <v>580</v>
      </c>
      <c r="AL36" s="72" t="s">
        <v>581</v>
      </c>
      <c r="AM36" s="73" t="s">
        <v>582</v>
      </c>
      <c r="AN36" s="73" t="s">
        <v>583</v>
      </c>
      <c r="AO36" s="62" t="s">
        <v>584</v>
      </c>
      <c r="AP36" s="63" t="s">
        <v>585</v>
      </c>
      <c r="AQ36" s="63" t="s">
        <v>586</v>
      </c>
      <c r="AR36" s="65"/>
      <c r="AS36" s="65"/>
      <c r="AT36" s="75" t="s">
        <v>587</v>
      </c>
      <c r="AU36" s="66" t="s">
        <v>588</v>
      </c>
      <c r="AV36" s="66" t="s">
        <v>589</v>
      </c>
      <c r="AW36" s="76" t="s">
        <v>590</v>
      </c>
      <c r="AX36" s="76" t="s">
        <v>591</v>
      </c>
      <c r="AY36" s="77" t="s">
        <v>592</v>
      </c>
    </row>
    <row r="37" spans="2:51" ht="15" customHeight="1" outlineLevel="1" thickBot="1">
      <c r="B37" s="43" t="s">
        <v>5967</v>
      </c>
      <c r="C37" s="334" t="s">
        <v>5968</v>
      </c>
      <c r="D37" s="334" t="s">
        <v>5913</v>
      </c>
      <c r="E37" s="334" t="s">
        <v>5908</v>
      </c>
      <c r="F37" s="334" t="s">
        <v>5914</v>
      </c>
      <c r="G37" s="334" t="s">
        <v>5969</v>
      </c>
      <c r="H37" s="334">
        <v>0</v>
      </c>
      <c r="I37" s="334">
        <v>9.624657534246575</v>
      </c>
      <c r="J37" s="44">
        <v>-44.165504420000005</v>
      </c>
      <c r="K37" s="44">
        <v>-44.165504420000005</v>
      </c>
      <c r="L37" s="62">
        <f t="shared" si="0"/>
        <v>-425.07785486975348</v>
      </c>
      <c r="M37" s="63">
        <f t="shared" si="1"/>
        <v>1.1724137931035106E-3</v>
      </c>
      <c r="N37" s="64">
        <f t="shared" si="2"/>
        <v>9.1261171797418772E-3</v>
      </c>
      <c r="O37" s="65"/>
      <c r="P37" s="65"/>
      <c r="Q37" s="49">
        <v>1.619E-2</v>
      </c>
      <c r="R37" s="66">
        <f t="shared" si="3"/>
        <v>-0.71503951655980003</v>
      </c>
      <c r="S37" s="66">
        <f t="shared" si="4"/>
        <v>-0.71503951655980003</v>
      </c>
      <c r="T37" s="44">
        <v>0.15038596472927898</v>
      </c>
      <c r="U37" s="44">
        <v>-44.015118455270724</v>
      </c>
      <c r="V37" s="44">
        <v>-42.859650976889178</v>
      </c>
      <c r="X37" s="67" t="s">
        <v>593</v>
      </c>
      <c r="Z37" s="23"/>
      <c r="AB37" s="14"/>
      <c r="AC37" s="15"/>
      <c r="AD37" s="68">
        <v>28</v>
      </c>
      <c r="AE37" s="69" t="s">
        <v>594</v>
      </c>
      <c r="AF37" s="70" t="s">
        <v>595</v>
      </c>
      <c r="AG37" s="70" t="s">
        <v>596</v>
      </c>
      <c r="AH37" s="70" t="s">
        <v>597</v>
      </c>
      <c r="AI37" s="70" t="s">
        <v>598</v>
      </c>
      <c r="AJ37" s="70" t="s">
        <v>599</v>
      </c>
      <c r="AK37" s="71" t="s">
        <v>600</v>
      </c>
      <c r="AL37" s="72" t="s">
        <v>601</v>
      </c>
      <c r="AM37" s="73" t="s">
        <v>602</v>
      </c>
      <c r="AN37" s="73" t="s">
        <v>603</v>
      </c>
      <c r="AO37" s="62" t="s">
        <v>604</v>
      </c>
      <c r="AP37" s="63" t="s">
        <v>605</v>
      </c>
      <c r="AQ37" s="63" t="s">
        <v>606</v>
      </c>
      <c r="AR37" s="65"/>
      <c r="AS37" s="65"/>
      <c r="AT37" s="75" t="s">
        <v>607</v>
      </c>
      <c r="AU37" s="66" t="s">
        <v>608</v>
      </c>
      <c r="AV37" s="66" t="s">
        <v>609</v>
      </c>
      <c r="AW37" s="76" t="s">
        <v>610</v>
      </c>
      <c r="AX37" s="76" t="s">
        <v>611</v>
      </c>
      <c r="AY37" s="77" t="s">
        <v>612</v>
      </c>
    </row>
    <row r="38" spans="2:51" ht="15" customHeight="1" outlineLevel="1" thickBot="1">
      <c r="B38" s="43" t="s">
        <v>5970</v>
      </c>
      <c r="C38" s="334">
        <v>0</v>
      </c>
      <c r="D38" s="334">
        <v>0</v>
      </c>
      <c r="E38" s="334" t="s">
        <v>5908</v>
      </c>
      <c r="F38" s="334" t="s">
        <v>5909</v>
      </c>
      <c r="G38" s="334">
        <v>0</v>
      </c>
      <c r="H38" s="334">
        <v>0</v>
      </c>
      <c r="I38" s="334">
        <v>5</v>
      </c>
      <c r="J38" s="44">
        <v>-70</v>
      </c>
      <c r="K38" s="44">
        <v>-70</v>
      </c>
      <c r="L38" s="62">
        <f t="shared" si="0"/>
        <v>-350</v>
      </c>
      <c r="M38" s="63">
        <f t="shared" si="1"/>
        <v>2.3320197044335078E-2</v>
      </c>
      <c r="N38" s="64">
        <f t="shared" si="2"/>
        <v>3.144985104270126E-2</v>
      </c>
      <c r="O38" s="65"/>
      <c r="P38" s="65"/>
      <c r="Q38" s="49">
        <v>3.8670000000000003E-2</v>
      </c>
      <c r="R38" s="66">
        <f t="shared" si="3"/>
        <v>-2.7069000000000001</v>
      </c>
      <c r="S38" s="66">
        <f t="shared" si="4"/>
        <v>-2.7069000000000001</v>
      </c>
      <c r="T38" s="44">
        <v>0</v>
      </c>
      <c r="U38" s="44">
        <v>-70</v>
      </c>
      <c r="V38" s="44">
        <v>-75.993025430000003</v>
      </c>
      <c r="X38" s="67" t="s">
        <v>613</v>
      </c>
      <c r="Z38" s="23"/>
      <c r="AB38" s="14"/>
      <c r="AC38" s="15"/>
      <c r="AD38" s="68">
        <v>29</v>
      </c>
      <c r="AE38" s="69" t="s">
        <v>614</v>
      </c>
      <c r="AF38" s="70" t="s">
        <v>615</v>
      </c>
      <c r="AG38" s="70" t="s">
        <v>616</v>
      </c>
      <c r="AH38" s="70" t="s">
        <v>617</v>
      </c>
      <c r="AI38" s="70" t="s">
        <v>618</v>
      </c>
      <c r="AJ38" s="70" t="s">
        <v>619</v>
      </c>
      <c r="AK38" s="71" t="s">
        <v>620</v>
      </c>
      <c r="AL38" s="72" t="s">
        <v>621</v>
      </c>
      <c r="AM38" s="73" t="s">
        <v>622</v>
      </c>
      <c r="AN38" s="73" t="s">
        <v>623</v>
      </c>
      <c r="AO38" s="62" t="s">
        <v>624</v>
      </c>
      <c r="AP38" s="63" t="s">
        <v>625</v>
      </c>
      <c r="AQ38" s="63" t="s">
        <v>626</v>
      </c>
      <c r="AR38" s="65"/>
      <c r="AS38" s="65"/>
      <c r="AT38" s="75" t="s">
        <v>627</v>
      </c>
      <c r="AU38" s="66" t="s">
        <v>628</v>
      </c>
      <c r="AV38" s="66" t="s">
        <v>629</v>
      </c>
      <c r="AW38" s="76" t="s">
        <v>630</v>
      </c>
      <c r="AX38" s="76" t="s">
        <v>631</v>
      </c>
      <c r="AY38" s="77" t="s">
        <v>632</v>
      </c>
    </row>
    <row r="39" spans="2:51" ht="15" customHeight="1" outlineLevel="1" thickBot="1">
      <c r="B39" s="43" t="s">
        <v>5971</v>
      </c>
      <c r="C39" s="334">
        <v>0</v>
      </c>
      <c r="D39" s="334">
        <v>0</v>
      </c>
      <c r="E39" s="334" t="s">
        <v>5908</v>
      </c>
      <c r="F39" s="334" t="s">
        <v>5909</v>
      </c>
      <c r="G39" s="334">
        <v>0</v>
      </c>
      <c r="H39" s="334">
        <v>0</v>
      </c>
      <c r="I39" s="334">
        <v>5</v>
      </c>
      <c r="J39" s="44">
        <v>-50</v>
      </c>
      <c r="K39" s="44">
        <v>-50</v>
      </c>
      <c r="L39" s="62">
        <f t="shared" si="0"/>
        <v>-250</v>
      </c>
      <c r="M39" s="63">
        <f t="shared" si="1"/>
        <v>2.3399014778325178E-2</v>
      </c>
      <c r="N39" s="64">
        <f t="shared" si="2"/>
        <v>3.1529294935451979E-2</v>
      </c>
      <c r="O39" s="65"/>
      <c r="P39" s="65"/>
      <c r="Q39" s="49">
        <v>3.875E-2</v>
      </c>
      <c r="R39" s="66">
        <f t="shared" si="3"/>
        <v>-1.9375</v>
      </c>
      <c r="S39" s="66">
        <f t="shared" si="4"/>
        <v>-1.9375</v>
      </c>
      <c r="T39" s="44">
        <v>0</v>
      </c>
      <c r="U39" s="44">
        <v>-50</v>
      </c>
      <c r="V39" s="44">
        <v>-54.299765389999997</v>
      </c>
      <c r="X39" s="67" t="s">
        <v>633</v>
      </c>
      <c r="Z39" s="23"/>
      <c r="AB39" s="14"/>
      <c r="AC39" s="15"/>
      <c r="AD39" s="68">
        <v>30</v>
      </c>
      <c r="AE39" s="69" t="s">
        <v>634</v>
      </c>
      <c r="AF39" s="70" t="s">
        <v>635</v>
      </c>
      <c r="AG39" s="70" t="s">
        <v>636</v>
      </c>
      <c r="AH39" s="70" t="s">
        <v>637</v>
      </c>
      <c r="AI39" s="70" t="s">
        <v>638</v>
      </c>
      <c r="AJ39" s="70" t="s">
        <v>639</v>
      </c>
      <c r="AK39" s="71" t="s">
        <v>640</v>
      </c>
      <c r="AL39" s="72" t="s">
        <v>641</v>
      </c>
      <c r="AM39" s="73" t="s">
        <v>642</v>
      </c>
      <c r="AN39" s="73" t="s">
        <v>643</v>
      </c>
      <c r="AO39" s="62" t="s">
        <v>644</v>
      </c>
      <c r="AP39" s="63" t="s">
        <v>645</v>
      </c>
      <c r="AQ39" s="63" t="s">
        <v>646</v>
      </c>
      <c r="AR39" s="65"/>
      <c r="AS39" s="65"/>
      <c r="AT39" s="75" t="s">
        <v>647</v>
      </c>
      <c r="AU39" s="66" t="s">
        <v>648</v>
      </c>
      <c r="AV39" s="66" t="s">
        <v>649</v>
      </c>
      <c r="AW39" s="76" t="s">
        <v>650</v>
      </c>
      <c r="AX39" s="76" t="s">
        <v>651</v>
      </c>
      <c r="AY39" s="77" t="s">
        <v>652</v>
      </c>
    </row>
    <row r="40" spans="2:51" ht="15" customHeight="1" outlineLevel="1" thickBot="1">
      <c r="B40" s="43" t="s">
        <v>5972</v>
      </c>
      <c r="C40" s="334">
        <v>0</v>
      </c>
      <c r="D40" s="334">
        <v>0</v>
      </c>
      <c r="E40" s="334" t="s">
        <v>5908</v>
      </c>
      <c r="F40" s="334" t="s">
        <v>5909</v>
      </c>
      <c r="G40" s="334">
        <v>0</v>
      </c>
      <c r="H40" s="334">
        <v>0</v>
      </c>
      <c r="I40" s="334">
        <v>5</v>
      </c>
      <c r="J40" s="44">
        <v>-39</v>
      </c>
      <c r="K40" s="44">
        <v>-39</v>
      </c>
      <c r="L40" s="62">
        <f t="shared" si="0"/>
        <v>-195</v>
      </c>
      <c r="M40" s="63">
        <f t="shared" si="1"/>
        <v>2.3822660098522297E-2</v>
      </c>
      <c r="N40" s="64">
        <f t="shared" si="2"/>
        <v>3.1956305858987122E-2</v>
      </c>
      <c r="O40" s="65"/>
      <c r="P40" s="65"/>
      <c r="Q40" s="49">
        <v>3.918E-2</v>
      </c>
      <c r="R40" s="66">
        <f t="shared" si="3"/>
        <v>-1.5280199999999999</v>
      </c>
      <c r="S40" s="66">
        <f t="shared" si="4"/>
        <v>-1.5280199999999999</v>
      </c>
      <c r="T40" s="44">
        <v>0.42620401994758517</v>
      </c>
      <c r="U40" s="44">
        <v>-38.573795980052417</v>
      </c>
      <c r="V40" s="44">
        <v>-43.011373890000002</v>
      </c>
      <c r="X40" s="67" t="s">
        <v>653</v>
      </c>
      <c r="Z40" s="23"/>
      <c r="AB40" s="14"/>
      <c r="AC40" s="15"/>
      <c r="AD40" s="68">
        <v>31</v>
      </c>
      <c r="AE40" s="69" t="s">
        <v>654</v>
      </c>
      <c r="AF40" s="70" t="s">
        <v>655</v>
      </c>
      <c r="AG40" s="70" t="s">
        <v>656</v>
      </c>
      <c r="AH40" s="70" t="s">
        <v>657</v>
      </c>
      <c r="AI40" s="70" t="s">
        <v>658</v>
      </c>
      <c r="AJ40" s="70" t="s">
        <v>659</v>
      </c>
      <c r="AK40" s="71" t="s">
        <v>660</v>
      </c>
      <c r="AL40" s="72" t="s">
        <v>661</v>
      </c>
      <c r="AM40" s="73" t="s">
        <v>662</v>
      </c>
      <c r="AN40" s="73" t="s">
        <v>663</v>
      </c>
      <c r="AO40" s="62" t="s">
        <v>664</v>
      </c>
      <c r="AP40" s="63" t="s">
        <v>665</v>
      </c>
      <c r="AQ40" s="63" t="s">
        <v>666</v>
      </c>
      <c r="AR40" s="65"/>
      <c r="AS40" s="65"/>
      <c r="AT40" s="75" t="s">
        <v>667</v>
      </c>
      <c r="AU40" s="66" t="s">
        <v>668</v>
      </c>
      <c r="AV40" s="66" t="s">
        <v>669</v>
      </c>
      <c r="AW40" s="76" t="s">
        <v>670</v>
      </c>
      <c r="AX40" s="76" t="s">
        <v>671</v>
      </c>
      <c r="AY40" s="77" t="s">
        <v>672</v>
      </c>
    </row>
    <row r="41" spans="2:51" ht="15" customHeight="1" outlineLevel="1" thickBot="1">
      <c r="B41" s="43" t="s">
        <v>5973</v>
      </c>
      <c r="C41" s="334" t="s">
        <v>5974</v>
      </c>
      <c r="D41" s="334">
        <v>0</v>
      </c>
      <c r="E41" s="334" t="s">
        <v>5908</v>
      </c>
      <c r="F41" s="334" t="s">
        <v>5914</v>
      </c>
      <c r="G41" s="334">
        <v>0</v>
      </c>
      <c r="H41" s="334">
        <v>0</v>
      </c>
      <c r="I41" s="334">
        <v>7.065753424657534</v>
      </c>
      <c r="J41" s="44">
        <v>-216</v>
      </c>
      <c r="K41" s="44">
        <v>-216</v>
      </c>
      <c r="L41" s="62">
        <f t="shared" si="0"/>
        <v>-1526.2027397260274</v>
      </c>
      <c r="M41" s="63">
        <f t="shared" si="1"/>
        <v>9.3596059113301155E-3</v>
      </c>
      <c r="N41" s="64">
        <f t="shared" si="2"/>
        <v>1.7378351539225401E-2</v>
      </c>
      <c r="O41" s="65"/>
      <c r="P41" s="65"/>
      <c r="Q41" s="49">
        <v>2.4500000000000001E-2</v>
      </c>
      <c r="R41" s="66">
        <f t="shared" si="3"/>
        <v>-5.2919999999999998</v>
      </c>
      <c r="S41" s="66">
        <f t="shared" si="4"/>
        <v>-5.2919999999999998</v>
      </c>
      <c r="T41" s="44">
        <v>0.49735971999999995</v>
      </c>
      <c r="U41" s="44">
        <v>-215.50264028000001</v>
      </c>
      <c r="V41" s="44">
        <v>-225.69844727</v>
      </c>
      <c r="X41" s="67" t="s">
        <v>673</v>
      </c>
      <c r="Z41" s="23"/>
      <c r="AB41" s="14"/>
      <c r="AC41" s="15"/>
      <c r="AD41" s="68">
        <v>32</v>
      </c>
      <c r="AE41" s="69" t="s">
        <v>674</v>
      </c>
      <c r="AF41" s="70" t="s">
        <v>675</v>
      </c>
      <c r="AG41" s="70" t="s">
        <v>676</v>
      </c>
      <c r="AH41" s="70" t="s">
        <v>677</v>
      </c>
      <c r="AI41" s="70" t="s">
        <v>678</v>
      </c>
      <c r="AJ41" s="70" t="s">
        <v>679</v>
      </c>
      <c r="AK41" s="71" t="s">
        <v>680</v>
      </c>
      <c r="AL41" s="72" t="s">
        <v>681</v>
      </c>
      <c r="AM41" s="73" t="s">
        <v>682</v>
      </c>
      <c r="AN41" s="73" t="s">
        <v>683</v>
      </c>
      <c r="AO41" s="62" t="s">
        <v>684</v>
      </c>
      <c r="AP41" s="63" t="s">
        <v>685</v>
      </c>
      <c r="AQ41" s="63" t="s">
        <v>686</v>
      </c>
      <c r="AR41" s="65"/>
      <c r="AS41" s="65"/>
      <c r="AT41" s="75" t="s">
        <v>687</v>
      </c>
      <c r="AU41" s="66" t="s">
        <v>688</v>
      </c>
      <c r="AV41" s="66" t="s">
        <v>689</v>
      </c>
      <c r="AW41" s="76" t="s">
        <v>690</v>
      </c>
      <c r="AX41" s="76" t="s">
        <v>691</v>
      </c>
      <c r="AY41" s="77" t="s">
        <v>692</v>
      </c>
    </row>
    <row r="42" spans="2:51" ht="15" customHeight="1" outlineLevel="1" thickBot="1">
      <c r="B42" s="43" t="s">
        <v>5975</v>
      </c>
      <c r="C42" s="334" t="s">
        <v>5976</v>
      </c>
      <c r="D42" s="334">
        <v>0</v>
      </c>
      <c r="E42" s="334" t="s">
        <v>5908</v>
      </c>
      <c r="F42" s="334" t="s">
        <v>5914</v>
      </c>
      <c r="G42" s="334">
        <v>0</v>
      </c>
      <c r="H42" s="334">
        <v>0</v>
      </c>
      <c r="I42" s="334">
        <v>8.9808219178082194</v>
      </c>
      <c r="J42" s="44">
        <v>-210</v>
      </c>
      <c r="K42" s="44">
        <v>-210</v>
      </c>
      <c r="L42" s="62">
        <f t="shared" si="0"/>
        <v>-1885.972602739726</v>
      </c>
      <c r="M42" s="63">
        <f t="shared" ref="M42:M73" si="5">IF(Q42=0,0,((1+Q42)/(1+$C$288))-1)</f>
        <v>1.0344827586207028E-2</v>
      </c>
      <c r="N42" s="64">
        <f t="shared" ref="N42:N73" si="6">IF(Q42=0,0,((1+Q42)/(1+$C$289))-1)</f>
        <v>1.8371400198609944E-2</v>
      </c>
      <c r="O42" s="65"/>
      <c r="P42" s="65"/>
      <c r="Q42" s="49">
        <v>2.5499999999999998E-2</v>
      </c>
      <c r="R42" s="66">
        <f t="shared" si="3"/>
        <v>-5.3549999999999995</v>
      </c>
      <c r="S42" s="66">
        <f t="shared" si="4"/>
        <v>-5.3549999999999995</v>
      </c>
      <c r="T42" s="44">
        <v>0.61276976999999999</v>
      </c>
      <c r="U42" s="44">
        <v>-209.38723023</v>
      </c>
      <c r="V42" s="44">
        <v>-219.46992044999999</v>
      </c>
      <c r="X42" s="67" t="s">
        <v>693</v>
      </c>
      <c r="Z42" s="23"/>
      <c r="AB42" s="14"/>
      <c r="AC42" s="15"/>
      <c r="AD42" s="68">
        <v>33</v>
      </c>
      <c r="AE42" s="69" t="s">
        <v>694</v>
      </c>
      <c r="AF42" s="70" t="s">
        <v>695</v>
      </c>
      <c r="AG42" s="70" t="s">
        <v>696</v>
      </c>
      <c r="AH42" s="70" t="s">
        <v>697</v>
      </c>
      <c r="AI42" s="70" t="s">
        <v>698</v>
      </c>
      <c r="AJ42" s="70" t="s">
        <v>699</v>
      </c>
      <c r="AK42" s="71" t="s">
        <v>700</v>
      </c>
      <c r="AL42" s="72" t="s">
        <v>701</v>
      </c>
      <c r="AM42" s="73" t="s">
        <v>702</v>
      </c>
      <c r="AN42" s="73" t="s">
        <v>703</v>
      </c>
      <c r="AO42" s="62" t="s">
        <v>704</v>
      </c>
      <c r="AP42" s="63" t="s">
        <v>705</v>
      </c>
      <c r="AQ42" s="63" t="s">
        <v>706</v>
      </c>
      <c r="AR42" s="65"/>
      <c r="AS42" s="65"/>
      <c r="AT42" s="75" t="s">
        <v>707</v>
      </c>
      <c r="AU42" s="66" t="s">
        <v>708</v>
      </c>
      <c r="AV42" s="66" t="s">
        <v>709</v>
      </c>
      <c r="AW42" s="76" t="s">
        <v>710</v>
      </c>
      <c r="AX42" s="76" t="s">
        <v>711</v>
      </c>
      <c r="AY42" s="77" t="s">
        <v>712</v>
      </c>
    </row>
    <row r="43" spans="2:51" ht="15" customHeight="1" outlineLevel="1" thickBot="1">
      <c r="B43" s="43" t="s">
        <v>5977</v>
      </c>
      <c r="C43" s="334" t="s">
        <v>5978</v>
      </c>
      <c r="D43" s="334">
        <v>0</v>
      </c>
      <c r="E43" s="334" t="s">
        <v>5908</v>
      </c>
      <c r="F43" s="334" t="s">
        <v>5914</v>
      </c>
      <c r="G43" s="334">
        <v>0</v>
      </c>
      <c r="H43" s="334">
        <v>0</v>
      </c>
      <c r="I43" s="334">
        <v>11.983561643835616</v>
      </c>
      <c r="J43" s="44">
        <v>-40</v>
      </c>
      <c r="K43" s="44">
        <v>-40</v>
      </c>
      <c r="L43" s="62">
        <f t="shared" si="0"/>
        <v>-479.34246575342462</v>
      </c>
      <c r="M43" s="63">
        <f t="shared" si="5"/>
        <v>1.1034482758620845E-2</v>
      </c>
      <c r="N43" s="64">
        <f t="shared" si="6"/>
        <v>1.9066534260178791E-2</v>
      </c>
      <c r="O43" s="65"/>
      <c r="P43" s="65"/>
      <c r="Q43" s="49">
        <v>2.6200000000000001E-2</v>
      </c>
      <c r="R43" s="66">
        <f t="shared" si="3"/>
        <v>-1.048</v>
      </c>
      <c r="S43" s="66">
        <f t="shared" si="4"/>
        <v>-1.048</v>
      </c>
      <c r="T43" s="44">
        <v>0.15450070999999999</v>
      </c>
      <c r="U43" s="44">
        <v>-39.845499289999999</v>
      </c>
      <c r="V43" s="44">
        <v>-41.63964206</v>
      </c>
      <c r="X43" s="67" t="s">
        <v>713</v>
      </c>
      <c r="Z43" s="23"/>
      <c r="AB43" s="14"/>
      <c r="AC43" s="15"/>
      <c r="AD43" s="68">
        <v>34</v>
      </c>
      <c r="AE43" s="69" t="s">
        <v>714</v>
      </c>
      <c r="AF43" s="70" t="s">
        <v>715</v>
      </c>
      <c r="AG43" s="70" t="s">
        <v>716</v>
      </c>
      <c r="AH43" s="70" t="s">
        <v>717</v>
      </c>
      <c r="AI43" s="70" t="s">
        <v>718</v>
      </c>
      <c r="AJ43" s="70" t="s">
        <v>719</v>
      </c>
      <c r="AK43" s="71" t="s">
        <v>720</v>
      </c>
      <c r="AL43" s="72" t="s">
        <v>721</v>
      </c>
      <c r="AM43" s="73" t="s">
        <v>722</v>
      </c>
      <c r="AN43" s="73" t="s">
        <v>723</v>
      </c>
      <c r="AO43" s="62" t="s">
        <v>724</v>
      </c>
      <c r="AP43" s="63" t="s">
        <v>725</v>
      </c>
      <c r="AQ43" s="63" t="s">
        <v>726</v>
      </c>
      <c r="AR43" s="65"/>
      <c r="AS43" s="65"/>
      <c r="AT43" s="75" t="s">
        <v>727</v>
      </c>
      <c r="AU43" s="66" t="s">
        <v>728</v>
      </c>
      <c r="AV43" s="66" t="s">
        <v>729</v>
      </c>
      <c r="AW43" s="76" t="s">
        <v>730</v>
      </c>
      <c r="AX43" s="76" t="s">
        <v>731</v>
      </c>
      <c r="AY43" s="77" t="s">
        <v>732</v>
      </c>
    </row>
    <row r="44" spans="2:51" ht="15" customHeight="1" outlineLevel="1" thickBot="1">
      <c r="B44" s="43" t="s">
        <v>5979</v>
      </c>
      <c r="C44" s="334" t="s">
        <v>5980</v>
      </c>
      <c r="D44" s="334">
        <v>0</v>
      </c>
      <c r="E44" s="334" t="s">
        <v>5908</v>
      </c>
      <c r="F44" s="334" t="s">
        <v>5914</v>
      </c>
      <c r="G44" s="334" t="s">
        <v>5937</v>
      </c>
      <c r="H44" s="334">
        <v>0</v>
      </c>
      <c r="I44" s="334">
        <v>1.9753424657534246</v>
      </c>
      <c r="J44" s="44">
        <v>-38.68063858</v>
      </c>
      <c r="K44" s="44">
        <v>-38.68063858</v>
      </c>
      <c r="L44" s="62">
        <f t="shared" si="0"/>
        <v>-76.407507989534253</v>
      </c>
      <c r="M44" s="63">
        <f t="shared" si="5"/>
        <v>5.231527093596311E-3</v>
      </c>
      <c r="N44" s="64">
        <f t="shared" si="6"/>
        <v>1.3217477656405352E-2</v>
      </c>
      <c r="O44" s="65"/>
      <c r="P44" s="65"/>
      <c r="Q44" s="49">
        <v>2.0310000000000002E-2</v>
      </c>
      <c r="R44" s="66">
        <f t="shared" si="3"/>
        <v>-0.78560376955980005</v>
      </c>
      <c r="S44" s="66">
        <f t="shared" si="4"/>
        <v>-0.78560376955980005</v>
      </c>
      <c r="T44" s="44">
        <v>1.9592226738278415E-2</v>
      </c>
      <c r="U44" s="44">
        <v>-38.661046353261725</v>
      </c>
      <c r="V44" s="44">
        <v>-39.857581840000002</v>
      </c>
      <c r="X44" s="67" t="s">
        <v>733</v>
      </c>
      <c r="Z44" s="23"/>
      <c r="AB44" s="14"/>
      <c r="AC44" s="15"/>
      <c r="AD44" s="68">
        <v>35</v>
      </c>
      <c r="AE44" s="69" t="s">
        <v>734</v>
      </c>
      <c r="AF44" s="70" t="s">
        <v>735</v>
      </c>
      <c r="AG44" s="70" t="s">
        <v>736</v>
      </c>
      <c r="AH44" s="70" t="s">
        <v>737</v>
      </c>
      <c r="AI44" s="70" t="s">
        <v>738</v>
      </c>
      <c r="AJ44" s="70" t="s">
        <v>739</v>
      </c>
      <c r="AK44" s="71" t="s">
        <v>740</v>
      </c>
      <c r="AL44" s="72" t="s">
        <v>741</v>
      </c>
      <c r="AM44" s="73" t="s">
        <v>742</v>
      </c>
      <c r="AN44" s="73" t="s">
        <v>743</v>
      </c>
      <c r="AO44" s="62" t="s">
        <v>744</v>
      </c>
      <c r="AP44" s="63" t="s">
        <v>745</v>
      </c>
      <c r="AQ44" s="63" t="s">
        <v>746</v>
      </c>
      <c r="AR44" s="65"/>
      <c r="AS44" s="65"/>
      <c r="AT44" s="75" t="s">
        <v>747</v>
      </c>
      <c r="AU44" s="66" t="s">
        <v>748</v>
      </c>
      <c r="AV44" s="66" t="s">
        <v>749</v>
      </c>
      <c r="AW44" s="76" t="s">
        <v>750</v>
      </c>
      <c r="AX44" s="76" t="s">
        <v>751</v>
      </c>
      <c r="AY44" s="77" t="s">
        <v>752</v>
      </c>
    </row>
    <row r="45" spans="2:51" ht="15" customHeight="1" outlineLevel="1" thickBot="1">
      <c r="B45" s="43" t="s">
        <v>5981</v>
      </c>
      <c r="C45" s="334" t="s">
        <v>5982</v>
      </c>
      <c r="D45" s="334">
        <v>0</v>
      </c>
      <c r="E45" s="334" t="s">
        <v>5908</v>
      </c>
      <c r="F45" s="334" t="s">
        <v>5914</v>
      </c>
      <c r="G45" s="334" t="s">
        <v>5937</v>
      </c>
      <c r="H45" s="334">
        <v>0</v>
      </c>
      <c r="I45" s="334">
        <v>3.978082191780822</v>
      </c>
      <c r="J45" s="44">
        <v>-200.43603629</v>
      </c>
      <c r="K45" s="44">
        <v>-200.43603629</v>
      </c>
      <c r="L45" s="62">
        <f t="shared" si="0"/>
        <v>-797.35102655638354</v>
      </c>
      <c r="M45" s="63">
        <f t="shared" si="5"/>
        <v>8.0312851093280457E-3</v>
      </c>
      <c r="N45" s="64">
        <f t="shared" si="6"/>
        <v>1.6039478039690191E-2</v>
      </c>
      <c r="O45" s="65"/>
      <c r="P45" s="65"/>
      <c r="Q45" s="49">
        <v>2.3151754385967754E-2</v>
      </c>
      <c r="R45" s="66">
        <f t="shared" si="3"/>
        <v>-4.6404458822829993</v>
      </c>
      <c r="S45" s="66">
        <f t="shared" si="4"/>
        <v>-4.6404458822829993</v>
      </c>
      <c r="T45" s="44">
        <v>0.25395651763681232</v>
      </c>
      <c r="U45" s="44">
        <v>-200.18207977236318</v>
      </c>
      <c r="V45" s="44">
        <v>-210.05790838999999</v>
      </c>
      <c r="X45" s="67" t="s">
        <v>753</v>
      </c>
      <c r="Z45" s="23"/>
      <c r="AB45" s="14"/>
      <c r="AC45" s="15"/>
      <c r="AD45" s="68">
        <v>36</v>
      </c>
      <c r="AE45" s="69" t="s">
        <v>754</v>
      </c>
      <c r="AF45" s="70" t="s">
        <v>755</v>
      </c>
      <c r="AG45" s="70" t="s">
        <v>756</v>
      </c>
      <c r="AH45" s="70" t="s">
        <v>757</v>
      </c>
      <c r="AI45" s="70" t="s">
        <v>758</v>
      </c>
      <c r="AJ45" s="70" t="s">
        <v>759</v>
      </c>
      <c r="AK45" s="71" t="s">
        <v>760</v>
      </c>
      <c r="AL45" s="72" t="s">
        <v>761</v>
      </c>
      <c r="AM45" s="73" t="s">
        <v>762</v>
      </c>
      <c r="AN45" s="73" t="s">
        <v>763</v>
      </c>
      <c r="AO45" s="62" t="s">
        <v>764</v>
      </c>
      <c r="AP45" s="63" t="s">
        <v>765</v>
      </c>
      <c r="AQ45" s="63" t="s">
        <v>766</v>
      </c>
      <c r="AR45" s="65"/>
      <c r="AS45" s="65"/>
      <c r="AT45" s="75" t="s">
        <v>767</v>
      </c>
      <c r="AU45" s="66" t="s">
        <v>768</v>
      </c>
      <c r="AV45" s="66" t="s">
        <v>769</v>
      </c>
      <c r="AW45" s="76" t="s">
        <v>770</v>
      </c>
      <c r="AX45" s="76" t="s">
        <v>771</v>
      </c>
      <c r="AY45" s="77" t="s">
        <v>772</v>
      </c>
    </row>
    <row r="46" spans="2:51" ht="15" customHeight="1" outlineLevel="1" thickBot="1">
      <c r="B46" s="43" t="s">
        <v>5983</v>
      </c>
      <c r="C46" s="334" t="s">
        <v>5984</v>
      </c>
      <c r="D46" s="334" t="s">
        <v>5913</v>
      </c>
      <c r="E46" s="334" t="s">
        <v>5908</v>
      </c>
      <c r="F46" s="334" t="s">
        <v>5914</v>
      </c>
      <c r="G46" s="334" t="s">
        <v>5969</v>
      </c>
      <c r="H46" s="334">
        <v>0</v>
      </c>
      <c r="I46" s="334">
        <v>6.7342465753424658</v>
      </c>
      <c r="J46" s="44">
        <v>-29.614274079999998</v>
      </c>
      <c r="K46" s="44">
        <v>-29.614274079999998</v>
      </c>
      <c r="L46" s="62">
        <f t="shared" si="0"/>
        <v>-199.42982380449314</v>
      </c>
      <c r="M46" s="63">
        <f t="shared" si="5"/>
        <v>-2.6285714285713135E-3</v>
      </c>
      <c r="N46" s="64">
        <f t="shared" si="6"/>
        <v>5.2949354518372349E-3</v>
      </c>
      <c r="O46" s="65"/>
      <c r="P46" s="65"/>
      <c r="Q46" s="49">
        <v>1.2331999999999999E-2</v>
      </c>
      <c r="R46" s="66">
        <f t="shared" si="3"/>
        <v>-0.36520322795455995</v>
      </c>
      <c r="S46" s="66">
        <f t="shared" si="4"/>
        <v>-0.36520322795455995</v>
      </c>
      <c r="T46" s="44">
        <v>2.31172231093047E-2</v>
      </c>
      <c r="U46" s="44">
        <v>-29.591156856890692</v>
      </c>
      <c r="V46" s="44">
        <v>-28.782358306092434</v>
      </c>
      <c r="X46" s="67" t="s">
        <v>773</v>
      </c>
      <c r="Z46" s="23"/>
      <c r="AB46" s="14"/>
      <c r="AC46" s="15"/>
      <c r="AD46" s="68">
        <v>37</v>
      </c>
      <c r="AE46" s="69" t="s">
        <v>774</v>
      </c>
      <c r="AF46" s="70" t="s">
        <v>775</v>
      </c>
      <c r="AG46" s="70" t="s">
        <v>776</v>
      </c>
      <c r="AH46" s="70" t="s">
        <v>777</v>
      </c>
      <c r="AI46" s="70" t="s">
        <v>778</v>
      </c>
      <c r="AJ46" s="70" t="s">
        <v>779</v>
      </c>
      <c r="AK46" s="71" t="s">
        <v>780</v>
      </c>
      <c r="AL46" s="72" t="s">
        <v>781</v>
      </c>
      <c r="AM46" s="73" t="s">
        <v>782</v>
      </c>
      <c r="AN46" s="73" t="s">
        <v>783</v>
      </c>
      <c r="AO46" s="62" t="s">
        <v>784</v>
      </c>
      <c r="AP46" s="63" t="s">
        <v>785</v>
      </c>
      <c r="AQ46" s="63" t="s">
        <v>786</v>
      </c>
      <c r="AR46" s="65"/>
      <c r="AS46" s="65"/>
      <c r="AT46" s="75" t="s">
        <v>787</v>
      </c>
      <c r="AU46" s="66" t="s">
        <v>788</v>
      </c>
      <c r="AV46" s="66" t="s">
        <v>789</v>
      </c>
      <c r="AW46" s="76" t="s">
        <v>790</v>
      </c>
      <c r="AX46" s="76" t="s">
        <v>791</v>
      </c>
      <c r="AY46" s="77" t="s">
        <v>792</v>
      </c>
    </row>
    <row r="47" spans="2:51" ht="15" customHeight="1" outlineLevel="1" thickBot="1">
      <c r="B47" s="43" t="s">
        <v>5985</v>
      </c>
      <c r="C47" s="334">
        <v>0</v>
      </c>
      <c r="D47" s="334">
        <v>0</v>
      </c>
      <c r="E47" s="334" t="s">
        <v>5908</v>
      </c>
      <c r="F47" s="334">
        <v>0</v>
      </c>
      <c r="G47" s="334">
        <v>0</v>
      </c>
      <c r="H47" s="334">
        <v>0</v>
      </c>
      <c r="I47" s="334">
        <v>0</v>
      </c>
      <c r="J47" s="44">
        <v>0</v>
      </c>
      <c r="K47" s="44">
        <v>0</v>
      </c>
      <c r="L47" s="62">
        <f t="shared" si="0"/>
        <v>0</v>
      </c>
      <c r="M47" s="63">
        <f t="shared" si="5"/>
        <v>0</v>
      </c>
      <c r="N47" s="64">
        <f t="shared" si="6"/>
        <v>0</v>
      </c>
      <c r="O47" s="65"/>
      <c r="P47" s="65"/>
      <c r="Q47" s="49">
        <v>0</v>
      </c>
      <c r="R47" s="66">
        <f t="shared" si="3"/>
        <v>0</v>
      </c>
      <c r="S47" s="66">
        <f t="shared" si="4"/>
        <v>0</v>
      </c>
      <c r="T47" s="44">
        <v>10.586106634600201</v>
      </c>
      <c r="U47" s="44">
        <v>10.586106634600201</v>
      </c>
      <c r="V47" s="44">
        <v>0</v>
      </c>
      <c r="X47" s="67" t="s">
        <v>793</v>
      </c>
      <c r="Z47" s="23"/>
      <c r="AB47" s="14"/>
      <c r="AC47" s="15"/>
      <c r="AD47" s="68">
        <v>38</v>
      </c>
      <c r="AE47" s="69" t="s">
        <v>794</v>
      </c>
      <c r="AF47" s="70" t="s">
        <v>795</v>
      </c>
      <c r="AG47" s="70" t="s">
        <v>796</v>
      </c>
      <c r="AH47" s="70" t="s">
        <v>797</v>
      </c>
      <c r="AI47" s="70" t="s">
        <v>798</v>
      </c>
      <c r="AJ47" s="70" t="s">
        <v>799</v>
      </c>
      <c r="AK47" s="71" t="s">
        <v>800</v>
      </c>
      <c r="AL47" s="72" t="s">
        <v>801</v>
      </c>
      <c r="AM47" s="73" t="s">
        <v>802</v>
      </c>
      <c r="AN47" s="73" t="s">
        <v>803</v>
      </c>
      <c r="AO47" s="62" t="s">
        <v>804</v>
      </c>
      <c r="AP47" s="63" t="s">
        <v>805</v>
      </c>
      <c r="AQ47" s="63" t="s">
        <v>806</v>
      </c>
      <c r="AR47" s="65"/>
      <c r="AS47" s="65"/>
      <c r="AT47" s="75" t="s">
        <v>807</v>
      </c>
      <c r="AU47" s="66" t="s">
        <v>808</v>
      </c>
      <c r="AV47" s="66" t="s">
        <v>809</v>
      </c>
      <c r="AW47" s="76" t="s">
        <v>810</v>
      </c>
      <c r="AX47" s="76" t="s">
        <v>811</v>
      </c>
      <c r="AY47" s="77" t="s">
        <v>812</v>
      </c>
    </row>
    <row r="48" spans="2:51" ht="15" customHeight="1" outlineLevel="1" thickBot="1">
      <c r="B48" s="43" t="s">
        <v>5986</v>
      </c>
      <c r="C48" s="334">
        <v>0</v>
      </c>
      <c r="D48" s="334">
        <v>0</v>
      </c>
      <c r="E48" s="334" t="s">
        <v>5908</v>
      </c>
      <c r="F48" s="334">
        <v>0</v>
      </c>
      <c r="G48" s="334">
        <v>0</v>
      </c>
      <c r="H48" s="334">
        <v>0</v>
      </c>
      <c r="I48" s="334">
        <v>16.506849315068493</v>
      </c>
      <c r="J48" s="44">
        <v>75</v>
      </c>
      <c r="K48" s="44">
        <v>75</v>
      </c>
      <c r="L48" s="62">
        <f t="shared" si="0"/>
        <v>1238.013698630137</v>
      </c>
      <c r="M48" s="63">
        <f t="shared" si="5"/>
        <v>3.5714285714285809E-2</v>
      </c>
      <c r="N48" s="64">
        <f t="shared" si="6"/>
        <v>4.3942403177755773E-2</v>
      </c>
      <c r="O48" s="65"/>
      <c r="P48" s="65"/>
      <c r="Q48" s="49">
        <v>5.1249999999999997E-2</v>
      </c>
      <c r="R48" s="66">
        <f t="shared" si="3"/>
        <v>3.8437499999999996</v>
      </c>
      <c r="S48" s="66">
        <f t="shared" si="4"/>
        <v>3.8437499999999996</v>
      </c>
      <c r="T48" s="44">
        <v>0</v>
      </c>
      <c r="U48" s="44">
        <v>75</v>
      </c>
      <c r="V48" s="44">
        <v>15.963659613999997</v>
      </c>
      <c r="X48" s="67" t="s">
        <v>813</v>
      </c>
      <c r="Z48" s="23"/>
      <c r="AB48" s="14"/>
      <c r="AC48" s="15"/>
      <c r="AD48" s="68">
        <v>39</v>
      </c>
      <c r="AE48" s="69" t="s">
        <v>814</v>
      </c>
      <c r="AF48" s="70" t="s">
        <v>815</v>
      </c>
      <c r="AG48" s="70" t="s">
        <v>816</v>
      </c>
      <c r="AH48" s="70" t="s">
        <v>817</v>
      </c>
      <c r="AI48" s="70" t="s">
        <v>818</v>
      </c>
      <c r="AJ48" s="70" t="s">
        <v>819</v>
      </c>
      <c r="AK48" s="71" t="s">
        <v>820</v>
      </c>
      <c r="AL48" s="72" t="s">
        <v>821</v>
      </c>
      <c r="AM48" s="73" t="s">
        <v>822</v>
      </c>
      <c r="AN48" s="73" t="s">
        <v>823</v>
      </c>
      <c r="AO48" s="62" t="s">
        <v>824</v>
      </c>
      <c r="AP48" s="63" t="s">
        <v>825</v>
      </c>
      <c r="AQ48" s="63" t="s">
        <v>826</v>
      </c>
      <c r="AR48" s="65"/>
      <c r="AS48" s="65"/>
      <c r="AT48" s="75" t="s">
        <v>827</v>
      </c>
      <c r="AU48" s="66" t="s">
        <v>828</v>
      </c>
      <c r="AV48" s="66" t="s">
        <v>829</v>
      </c>
      <c r="AW48" s="76" t="s">
        <v>830</v>
      </c>
      <c r="AX48" s="76" t="s">
        <v>831</v>
      </c>
      <c r="AY48" s="77" t="s">
        <v>832</v>
      </c>
    </row>
    <row r="49" spans="2:51" ht="15" customHeight="1" outlineLevel="1" thickBot="1">
      <c r="B49" s="43" t="s">
        <v>5987</v>
      </c>
      <c r="C49" s="334">
        <v>0</v>
      </c>
      <c r="D49" s="334">
        <v>0</v>
      </c>
      <c r="E49" s="334" t="s">
        <v>5908</v>
      </c>
      <c r="F49" s="334">
        <v>0</v>
      </c>
      <c r="G49" s="334">
        <v>0</v>
      </c>
      <c r="H49" s="334">
        <v>0</v>
      </c>
      <c r="I49" s="334">
        <v>16.506849315068493</v>
      </c>
      <c r="J49" s="44">
        <v>25</v>
      </c>
      <c r="K49" s="44">
        <v>25</v>
      </c>
      <c r="L49" s="62">
        <f t="shared" si="0"/>
        <v>412.67123287671234</v>
      </c>
      <c r="M49" s="63">
        <f t="shared" si="5"/>
        <v>3.5714285714285809E-2</v>
      </c>
      <c r="N49" s="64">
        <f t="shared" si="6"/>
        <v>4.3942403177755773E-2</v>
      </c>
      <c r="O49" s="65"/>
      <c r="P49" s="65"/>
      <c r="Q49" s="49">
        <v>5.1249999999999997E-2</v>
      </c>
      <c r="R49" s="66">
        <f t="shared" si="3"/>
        <v>1.28125</v>
      </c>
      <c r="S49" s="66">
        <f t="shared" si="4"/>
        <v>1.28125</v>
      </c>
      <c r="T49" s="44">
        <v>0</v>
      </c>
      <c r="U49" s="44">
        <v>25</v>
      </c>
      <c r="V49" s="44">
        <v>5.3212198713333345</v>
      </c>
      <c r="X49" s="67" t="s">
        <v>833</v>
      </c>
      <c r="Z49" s="23"/>
      <c r="AB49" s="14"/>
      <c r="AC49" s="15"/>
      <c r="AD49" s="68">
        <v>40</v>
      </c>
      <c r="AE49" s="69" t="s">
        <v>834</v>
      </c>
      <c r="AF49" s="70" t="s">
        <v>835</v>
      </c>
      <c r="AG49" s="70" t="s">
        <v>836</v>
      </c>
      <c r="AH49" s="70" t="s">
        <v>837</v>
      </c>
      <c r="AI49" s="70" t="s">
        <v>838</v>
      </c>
      <c r="AJ49" s="70" t="s">
        <v>839</v>
      </c>
      <c r="AK49" s="71" t="s">
        <v>840</v>
      </c>
      <c r="AL49" s="72" t="s">
        <v>841</v>
      </c>
      <c r="AM49" s="73" t="s">
        <v>842</v>
      </c>
      <c r="AN49" s="73" t="s">
        <v>843</v>
      </c>
      <c r="AO49" s="62" t="s">
        <v>844</v>
      </c>
      <c r="AP49" s="63" t="s">
        <v>845</v>
      </c>
      <c r="AQ49" s="63" t="s">
        <v>846</v>
      </c>
      <c r="AR49" s="65"/>
      <c r="AS49" s="65"/>
      <c r="AT49" s="75" t="s">
        <v>847</v>
      </c>
      <c r="AU49" s="66" t="s">
        <v>848</v>
      </c>
      <c r="AV49" s="66" t="s">
        <v>849</v>
      </c>
      <c r="AW49" s="76" t="s">
        <v>850</v>
      </c>
      <c r="AX49" s="76" t="s">
        <v>851</v>
      </c>
      <c r="AY49" s="77" t="s">
        <v>852</v>
      </c>
    </row>
    <row r="50" spans="2:51" ht="15" customHeight="1" outlineLevel="1" thickBot="1">
      <c r="B50" s="43" t="s">
        <v>5987</v>
      </c>
      <c r="C50" s="334">
        <v>0</v>
      </c>
      <c r="D50" s="334">
        <v>0</v>
      </c>
      <c r="E50" s="334" t="s">
        <v>5908</v>
      </c>
      <c r="F50" s="334">
        <v>0</v>
      </c>
      <c r="G50" s="334">
        <v>0</v>
      </c>
      <c r="H50" s="334">
        <v>0</v>
      </c>
      <c r="I50" s="334">
        <v>16.506849315068493</v>
      </c>
      <c r="J50" s="44">
        <v>25</v>
      </c>
      <c r="K50" s="44">
        <v>25</v>
      </c>
      <c r="L50" s="62">
        <f t="shared" si="0"/>
        <v>412.67123287671234</v>
      </c>
      <c r="M50" s="63">
        <f t="shared" si="5"/>
        <v>3.5714285714285809E-2</v>
      </c>
      <c r="N50" s="64">
        <f t="shared" si="6"/>
        <v>4.3942403177755773E-2</v>
      </c>
      <c r="O50" s="65"/>
      <c r="P50" s="65"/>
      <c r="Q50" s="49">
        <v>5.1249999999999997E-2</v>
      </c>
      <c r="R50" s="66">
        <f t="shared" si="3"/>
        <v>1.28125</v>
      </c>
      <c r="S50" s="66">
        <f t="shared" si="4"/>
        <v>1.28125</v>
      </c>
      <c r="T50" s="44">
        <v>0</v>
      </c>
      <c r="U50" s="44">
        <v>25</v>
      </c>
      <c r="V50" s="44">
        <v>5.3212198713333345</v>
      </c>
      <c r="X50" s="67" t="s">
        <v>853</v>
      </c>
      <c r="Z50" s="23"/>
      <c r="AB50" s="14"/>
      <c r="AC50" s="15"/>
      <c r="AD50" s="68">
        <v>41</v>
      </c>
      <c r="AE50" s="69" t="s">
        <v>854</v>
      </c>
      <c r="AF50" s="70" t="s">
        <v>855</v>
      </c>
      <c r="AG50" s="70" t="s">
        <v>856</v>
      </c>
      <c r="AH50" s="70" t="s">
        <v>857</v>
      </c>
      <c r="AI50" s="70" t="s">
        <v>858</v>
      </c>
      <c r="AJ50" s="70" t="s">
        <v>859</v>
      </c>
      <c r="AK50" s="71" t="s">
        <v>860</v>
      </c>
      <c r="AL50" s="72" t="s">
        <v>861</v>
      </c>
      <c r="AM50" s="73" t="s">
        <v>862</v>
      </c>
      <c r="AN50" s="73" t="s">
        <v>863</v>
      </c>
      <c r="AO50" s="62" t="s">
        <v>864</v>
      </c>
      <c r="AP50" s="63" t="s">
        <v>865</v>
      </c>
      <c r="AQ50" s="63" t="s">
        <v>866</v>
      </c>
      <c r="AR50" s="65"/>
      <c r="AS50" s="65"/>
      <c r="AT50" s="75" t="s">
        <v>867</v>
      </c>
      <c r="AU50" s="66" t="s">
        <v>868</v>
      </c>
      <c r="AV50" s="66" t="s">
        <v>869</v>
      </c>
      <c r="AW50" s="76" t="s">
        <v>870</v>
      </c>
      <c r="AX50" s="76" t="s">
        <v>871</v>
      </c>
      <c r="AY50" s="77" t="s">
        <v>872</v>
      </c>
    </row>
    <row r="51" spans="2:51" ht="15" customHeight="1" outlineLevel="1" thickBot="1">
      <c r="B51" s="43" t="s">
        <v>5987</v>
      </c>
      <c r="C51" s="334">
        <v>0</v>
      </c>
      <c r="D51" s="334">
        <v>0</v>
      </c>
      <c r="E51" s="334" t="s">
        <v>5908</v>
      </c>
      <c r="F51" s="334">
        <v>0</v>
      </c>
      <c r="G51" s="334">
        <v>0</v>
      </c>
      <c r="H51" s="334">
        <v>0</v>
      </c>
      <c r="I51" s="334">
        <v>16.506849315068493</v>
      </c>
      <c r="J51" s="44">
        <v>25</v>
      </c>
      <c r="K51" s="44">
        <v>25</v>
      </c>
      <c r="L51" s="62">
        <f t="shared" si="0"/>
        <v>412.67123287671234</v>
      </c>
      <c r="M51" s="63">
        <f t="shared" si="5"/>
        <v>3.5714285714285809E-2</v>
      </c>
      <c r="N51" s="64">
        <f t="shared" si="6"/>
        <v>4.3942403177755773E-2</v>
      </c>
      <c r="O51" s="65"/>
      <c r="P51" s="65"/>
      <c r="Q51" s="49">
        <v>5.1249999999999997E-2</v>
      </c>
      <c r="R51" s="66">
        <f t="shared" si="3"/>
        <v>1.28125</v>
      </c>
      <c r="S51" s="66">
        <f t="shared" si="4"/>
        <v>1.28125</v>
      </c>
      <c r="T51" s="44">
        <v>0</v>
      </c>
      <c r="U51" s="44">
        <v>25</v>
      </c>
      <c r="V51" s="44">
        <v>5.3212198713333345</v>
      </c>
      <c r="X51" s="67" t="s">
        <v>873</v>
      </c>
      <c r="Z51" s="23"/>
      <c r="AB51" s="14"/>
      <c r="AC51" s="15"/>
      <c r="AD51" s="68">
        <v>42</v>
      </c>
      <c r="AE51" s="69" t="s">
        <v>874</v>
      </c>
      <c r="AF51" s="70" t="s">
        <v>875</v>
      </c>
      <c r="AG51" s="70" t="s">
        <v>876</v>
      </c>
      <c r="AH51" s="70" t="s">
        <v>877</v>
      </c>
      <c r="AI51" s="70" t="s">
        <v>878</v>
      </c>
      <c r="AJ51" s="70" t="s">
        <v>879</v>
      </c>
      <c r="AK51" s="71" t="s">
        <v>880</v>
      </c>
      <c r="AL51" s="72" t="s">
        <v>881</v>
      </c>
      <c r="AM51" s="73" t="s">
        <v>882</v>
      </c>
      <c r="AN51" s="73" t="s">
        <v>883</v>
      </c>
      <c r="AO51" s="62" t="s">
        <v>884</v>
      </c>
      <c r="AP51" s="63" t="s">
        <v>885</v>
      </c>
      <c r="AQ51" s="63" t="s">
        <v>886</v>
      </c>
      <c r="AR51" s="65"/>
      <c r="AS51" s="65"/>
      <c r="AT51" s="75" t="s">
        <v>887</v>
      </c>
      <c r="AU51" s="66" t="s">
        <v>888</v>
      </c>
      <c r="AV51" s="66" t="s">
        <v>889</v>
      </c>
      <c r="AW51" s="76" t="s">
        <v>890</v>
      </c>
      <c r="AX51" s="76" t="s">
        <v>891</v>
      </c>
      <c r="AY51" s="77" t="s">
        <v>892</v>
      </c>
    </row>
    <row r="52" spans="2:51" ht="15" customHeight="1" outlineLevel="1" thickBot="1">
      <c r="B52" s="43" t="s">
        <v>5988</v>
      </c>
      <c r="C52" s="334">
        <v>0</v>
      </c>
      <c r="D52" s="334">
        <v>0</v>
      </c>
      <c r="E52" s="334" t="s">
        <v>5908</v>
      </c>
      <c r="F52" s="334">
        <v>0</v>
      </c>
      <c r="G52" s="334">
        <v>0</v>
      </c>
      <c r="H52" s="334">
        <v>0</v>
      </c>
      <c r="I52" s="334">
        <v>16.506849315068493</v>
      </c>
      <c r="J52" s="44">
        <v>250</v>
      </c>
      <c r="K52" s="44">
        <v>250</v>
      </c>
      <c r="L52" s="62">
        <f t="shared" si="0"/>
        <v>4126.7123287671229</v>
      </c>
      <c r="M52" s="63">
        <f t="shared" si="5"/>
        <v>3.5714285714285809E-2</v>
      </c>
      <c r="N52" s="64">
        <f t="shared" si="6"/>
        <v>4.3942403177755773E-2</v>
      </c>
      <c r="O52" s="65"/>
      <c r="P52" s="65"/>
      <c r="Q52" s="49">
        <v>5.1249999999999997E-2</v>
      </c>
      <c r="R52" s="66">
        <f t="shared" si="3"/>
        <v>12.8125</v>
      </c>
      <c r="S52" s="66">
        <f t="shared" si="4"/>
        <v>12.8125</v>
      </c>
      <c r="T52" s="44">
        <v>0</v>
      </c>
      <c r="U52" s="44">
        <v>250</v>
      </c>
      <c r="V52" s="44">
        <v>63.271260449499998</v>
      </c>
      <c r="X52" s="67" t="s">
        <v>893</v>
      </c>
      <c r="Z52" s="23"/>
      <c r="AB52" s="14"/>
      <c r="AC52" s="15"/>
      <c r="AD52" s="68">
        <v>43</v>
      </c>
      <c r="AE52" s="69" t="s">
        <v>894</v>
      </c>
      <c r="AF52" s="70" t="s">
        <v>895</v>
      </c>
      <c r="AG52" s="70" t="s">
        <v>896</v>
      </c>
      <c r="AH52" s="70" t="s">
        <v>897</v>
      </c>
      <c r="AI52" s="70" t="s">
        <v>898</v>
      </c>
      <c r="AJ52" s="70" t="s">
        <v>899</v>
      </c>
      <c r="AK52" s="71" t="s">
        <v>900</v>
      </c>
      <c r="AL52" s="72" t="s">
        <v>901</v>
      </c>
      <c r="AM52" s="73" t="s">
        <v>902</v>
      </c>
      <c r="AN52" s="73" t="s">
        <v>903</v>
      </c>
      <c r="AO52" s="62" t="s">
        <v>904</v>
      </c>
      <c r="AP52" s="63" t="s">
        <v>905</v>
      </c>
      <c r="AQ52" s="63" t="s">
        <v>906</v>
      </c>
      <c r="AR52" s="65"/>
      <c r="AS52" s="65"/>
      <c r="AT52" s="75" t="s">
        <v>907</v>
      </c>
      <c r="AU52" s="66" t="s">
        <v>908</v>
      </c>
      <c r="AV52" s="66" t="s">
        <v>909</v>
      </c>
      <c r="AW52" s="76" t="s">
        <v>910</v>
      </c>
      <c r="AX52" s="76" t="s">
        <v>911</v>
      </c>
      <c r="AY52" s="77" t="s">
        <v>912</v>
      </c>
    </row>
    <row r="53" spans="2:51" ht="15" customHeight="1" outlineLevel="1" thickBot="1">
      <c r="B53" s="43" t="s">
        <v>5989</v>
      </c>
      <c r="C53" s="334">
        <v>0</v>
      </c>
      <c r="D53" s="334">
        <v>0</v>
      </c>
      <c r="E53" s="334" t="s">
        <v>5908</v>
      </c>
      <c r="F53" s="334">
        <v>0</v>
      </c>
      <c r="G53" s="334">
        <v>0</v>
      </c>
      <c r="H53" s="334">
        <v>0</v>
      </c>
      <c r="I53" s="334">
        <v>16.506849315068493</v>
      </c>
      <c r="J53" s="44">
        <v>200</v>
      </c>
      <c r="K53" s="44">
        <v>200</v>
      </c>
      <c r="L53" s="62">
        <f t="shared" si="0"/>
        <v>3301.3698630136987</v>
      </c>
      <c r="M53" s="63">
        <f t="shared" si="5"/>
        <v>3.5714285714285809E-2</v>
      </c>
      <c r="N53" s="64">
        <f t="shared" si="6"/>
        <v>4.3942403177755773E-2</v>
      </c>
      <c r="O53" s="65"/>
      <c r="P53" s="65"/>
      <c r="Q53" s="49">
        <v>5.1249999999999997E-2</v>
      </c>
      <c r="R53" s="66">
        <f t="shared" si="3"/>
        <v>10.25</v>
      </c>
      <c r="S53" s="66">
        <f t="shared" si="4"/>
        <v>10.25</v>
      </c>
      <c r="T53" s="44">
        <v>0</v>
      </c>
      <c r="U53" s="44">
        <v>200</v>
      </c>
      <c r="V53" s="44">
        <v>103.76018052969999</v>
      </c>
      <c r="X53" s="67" t="s">
        <v>913</v>
      </c>
      <c r="Z53" s="23"/>
      <c r="AB53" s="14"/>
      <c r="AC53" s="15"/>
      <c r="AD53" s="68">
        <v>44</v>
      </c>
      <c r="AE53" s="69" t="s">
        <v>914</v>
      </c>
      <c r="AF53" s="70" t="s">
        <v>915</v>
      </c>
      <c r="AG53" s="70" t="s">
        <v>916</v>
      </c>
      <c r="AH53" s="70" t="s">
        <v>917</v>
      </c>
      <c r="AI53" s="70" t="s">
        <v>918</v>
      </c>
      <c r="AJ53" s="70" t="s">
        <v>919</v>
      </c>
      <c r="AK53" s="71" t="s">
        <v>920</v>
      </c>
      <c r="AL53" s="72" t="s">
        <v>921</v>
      </c>
      <c r="AM53" s="73" t="s">
        <v>922</v>
      </c>
      <c r="AN53" s="73" t="s">
        <v>923</v>
      </c>
      <c r="AO53" s="62" t="s">
        <v>924</v>
      </c>
      <c r="AP53" s="63" t="s">
        <v>925</v>
      </c>
      <c r="AQ53" s="63" t="s">
        <v>926</v>
      </c>
      <c r="AR53" s="65"/>
      <c r="AS53" s="65"/>
      <c r="AT53" s="75" t="s">
        <v>927</v>
      </c>
      <c r="AU53" s="66" t="s">
        <v>928</v>
      </c>
      <c r="AV53" s="66" t="s">
        <v>929</v>
      </c>
      <c r="AW53" s="76" t="s">
        <v>930</v>
      </c>
      <c r="AX53" s="76" t="s">
        <v>931</v>
      </c>
      <c r="AY53" s="77" t="s">
        <v>932</v>
      </c>
    </row>
    <row r="54" spans="2:51" ht="15" customHeight="1" outlineLevel="1" thickBot="1">
      <c r="B54" s="43" t="s">
        <v>5990</v>
      </c>
      <c r="C54" s="334">
        <v>0</v>
      </c>
      <c r="D54" s="334">
        <v>0</v>
      </c>
      <c r="E54" s="334" t="s">
        <v>5908</v>
      </c>
      <c r="F54" s="334">
        <v>0</v>
      </c>
      <c r="G54" s="334">
        <v>0</v>
      </c>
      <c r="H54" s="334">
        <v>0</v>
      </c>
      <c r="I54" s="334">
        <v>10.868493150684932</v>
      </c>
      <c r="J54" s="44">
        <v>200</v>
      </c>
      <c r="K54" s="44">
        <v>200</v>
      </c>
      <c r="L54" s="62">
        <f t="shared" si="0"/>
        <v>2173.6986301369866</v>
      </c>
      <c r="M54" s="63">
        <f t="shared" si="5"/>
        <v>4.3992048681541718E-2</v>
      </c>
      <c r="N54" s="64">
        <f t="shared" si="6"/>
        <v>5.2285927916350339E-2</v>
      </c>
      <c r="O54" s="65"/>
      <c r="P54" s="65"/>
      <c r="Q54" s="49">
        <v>5.9651929411764705E-2</v>
      </c>
      <c r="R54" s="66">
        <f t="shared" si="3"/>
        <v>11.93038588235294</v>
      </c>
      <c r="S54" s="66">
        <f t="shared" si="4"/>
        <v>11.93038588235294</v>
      </c>
      <c r="T54" s="44">
        <v>0</v>
      </c>
      <c r="U54" s="44">
        <v>200</v>
      </c>
      <c r="V54" s="44">
        <v>104.17085472601948</v>
      </c>
      <c r="X54" s="67" t="s">
        <v>933</v>
      </c>
      <c r="Z54" s="23"/>
      <c r="AB54" s="14"/>
      <c r="AC54" s="15"/>
      <c r="AD54" s="68">
        <v>45</v>
      </c>
      <c r="AE54" s="69" t="s">
        <v>934</v>
      </c>
      <c r="AF54" s="70" t="s">
        <v>935</v>
      </c>
      <c r="AG54" s="70" t="s">
        <v>936</v>
      </c>
      <c r="AH54" s="70" t="s">
        <v>937</v>
      </c>
      <c r="AI54" s="70" t="s">
        <v>938</v>
      </c>
      <c r="AJ54" s="70" t="s">
        <v>939</v>
      </c>
      <c r="AK54" s="71" t="s">
        <v>940</v>
      </c>
      <c r="AL54" s="72" t="s">
        <v>941</v>
      </c>
      <c r="AM54" s="73" t="s">
        <v>942</v>
      </c>
      <c r="AN54" s="73" t="s">
        <v>943</v>
      </c>
      <c r="AO54" s="62" t="s">
        <v>944</v>
      </c>
      <c r="AP54" s="63" t="s">
        <v>945</v>
      </c>
      <c r="AQ54" s="63" t="s">
        <v>946</v>
      </c>
      <c r="AR54" s="65"/>
      <c r="AS54" s="65"/>
      <c r="AT54" s="75" t="s">
        <v>947</v>
      </c>
      <c r="AU54" s="66" t="s">
        <v>948</v>
      </c>
      <c r="AV54" s="66" t="s">
        <v>949</v>
      </c>
      <c r="AW54" s="76" t="s">
        <v>950</v>
      </c>
      <c r="AX54" s="76" t="s">
        <v>951</v>
      </c>
      <c r="AY54" s="77" t="s">
        <v>952</v>
      </c>
    </row>
    <row r="55" spans="2:51" ht="15" customHeight="1" outlineLevel="1" thickBot="1">
      <c r="B55" s="43" t="s">
        <v>5991</v>
      </c>
      <c r="C55" s="334">
        <v>0</v>
      </c>
      <c r="D55" s="334">
        <v>0</v>
      </c>
      <c r="E55" s="334" t="s">
        <v>5908</v>
      </c>
      <c r="F55" s="334">
        <v>0</v>
      </c>
      <c r="G55" s="334">
        <v>0</v>
      </c>
      <c r="H55" s="334">
        <v>0</v>
      </c>
      <c r="I55" s="334">
        <v>17.399999999999999</v>
      </c>
      <c r="J55" s="44">
        <v>94.051257939999999</v>
      </c>
      <c r="K55" s="44">
        <v>94.051257939999999</v>
      </c>
      <c r="L55" s="62">
        <f t="shared" si="0"/>
        <v>1636.491888156</v>
      </c>
      <c r="M55" s="63">
        <f t="shared" si="5"/>
        <v>4.6403940886699635E-2</v>
      </c>
      <c r="N55" s="64">
        <f t="shared" si="6"/>
        <v>5.4716981132075571E-2</v>
      </c>
      <c r="O55" s="65"/>
      <c r="P55" s="65"/>
      <c r="Q55" s="49">
        <v>6.2100000000000002E-2</v>
      </c>
      <c r="R55" s="66">
        <f t="shared" si="3"/>
        <v>5.840583118074</v>
      </c>
      <c r="S55" s="66">
        <f t="shared" si="4"/>
        <v>5.840583118074</v>
      </c>
      <c r="T55" s="44">
        <v>0</v>
      </c>
      <c r="U55" s="44">
        <v>94.051257939999999</v>
      </c>
      <c r="V55" s="44">
        <v>62.54722881261555</v>
      </c>
      <c r="X55" s="67" t="s">
        <v>953</v>
      </c>
      <c r="Z55" s="23"/>
      <c r="AB55" s="14"/>
      <c r="AC55" s="15"/>
      <c r="AD55" s="68">
        <v>46</v>
      </c>
      <c r="AE55" s="69" t="s">
        <v>954</v>
      </c>
      <c r="AF55" s="70" t="s">
        <v>955</v>
      </c>
      <c r="AG55" s="70" t="s">
        <v>956</v>
      </c>
      <c r="AH55" s="70" t="s">
        <v>957</v>
      </c>
      <c r="AI55" s="70" t="s">
        <v>958</v>
      </c>
      <c r="AJ55" s="70" t="s">
        <v>959</v>
      </c>
      <c r="AK55" s="71" t="s">
        <v>960</v>
      </c>
      <c r="AL55" s="72" t="s">
        <v>961</v>
      </c>
      <c r="AM55" s="73" t="s">
        <v>962</v>
      </c>
      <c r="AN55" s="73" t="s">
        <v>963</v>
      </c>
      <c r="AO55" s="62" t="s">
        <v>964</v>
      </c>
      <c r="AP55" s="63" t="s">
        <v>965</v>
      </c>
      <c r="AQ55" s="63" t="s">
        <v>966</v>
      </c>
      <c r="AR55" s="65"/>
      <c r="AS55" s="65"/>
      <c r="AT55" s="75" t="s">
        <v>967</v>
      </c>
      <c r="AU55" s="66" t="s">
        <v>968</v>
      </c>
      <c r="AV55" s="66" t="s">
        <v>969</v>
      </c>
      <c r="AW55" s="76" t="s">
        <v>970</v>
      </c>
      <c r="AX55" s="76" t="s">
        <v>971</v>
      </c>
      <c r="AY55" s="77" t="s">
        <v>972</v>
      </c>
    </row>
    <row r="56" spans="2:51" ht="15" customHeight="1" outlineLevel="1" thickBot="1">
      <c r="B56" s="43" t="s">
        <v>5992</v>
      </c>
      <c r="C56" s="334">
        <v>0</v>
      </c>
      <c r="D56" s="334">
        <v>0</v>
      </c>
      <c r="E56" s="334" t="s">
        <v>5908</v>
      </c>
      <c r="F56" s="334">
        <v>0</v>
      </c>
      <c r="G56" s="334">
        <v>0</v>
      </c>
      <c r="H56" s="334">
        <v>0</v>
      </c>
      <c r="I56" s="334">
        <v>37.049315068493151</v>
      </c>
      <c r="J56" s="44">
        <v>114.849901</v>
      </c>
      <c r="K56" s="44">
        <v>114.849901</v>
      </c>
      <c r="L56" s="62">
        <f t="shared" si="0"/>
        <v>4255.1101677342467</v>
      </c>
      <c r="M56" s="63">
        <f t="shared" si="5"/>
        <v>6.1458128078817786E-2</v>
      </c>
      <c r="N56" s="64">
        <f t="shared" si="6"/>
        <v>6.9890764647467796E-2</v>
      </c>
      <c r="O56" s="65"/>
      <c r="P56" s="65"/>
      <c r="Q56" s="49">
        <v>7.7380000000000004E-2</v>
      </c>
      <c r="R56" s="66">
        <f t="shared" si="3"/>
        <v>8.8870853393800004</v>
      </c>
      <c r="S56" s="66">
        <f t="shared" si="4"/>
        <v>8.8870853393800004</v>
      </c>
      <c r="T56" s="44">
        <v>0</v>
      </c>
      <c r="U56" s="44">
        <v>114.849901</v>
      </c>
      <c r="V56" s="44">
        <v>184.09759958304849</v>
      </c>
      <c r="X56" s="67" t="s">
        <v>973</v>
      </c>
      <c r="Z56" s="23"/>
      <c r="AB56" s="14"/>
      <c r="AC56" s="15"/>
      <c r="AD56" s="68">
        <v>47</v>
      </c>
      <c r="AE56" s="69" t="s">
        <v>974</v>
      </c>
      <c r="AF56" s="70" t="s">
        <v>975</v>
      </c>
      <c r="AG56" s="70" t="s">
        <v>976</v>
      </c>
      <c r="AH56" s="70" t="s">
        <v>977</v>
      </c>
      <c r="AI56" s="70" t="s">
        <v>978</v>
      </c>
      <c r="AJ56" s="70" t="s">
        <v>979</v>
      </c>
      <c r="AK56" s="71" t="s">
        <v>980</v>
      </c>
      <c r="AL56" s="72" t="s">
        <v>981</v>
      </c>
      <c r="AM56" s="73" t="s">
        <v>982</v>
      </c>
      <c r="AN56" s="73" t="s">
        <v>983</v>
      </c>
      <c r="AO56" s="62" t="s">
        <v>984</v>
      </c>
      <c r="AP56" s="63" t="s">
        <v>985</v>
      </c>
      <c r="AQ56" s="63" t="s">
        <v>986</v>
      </c>
      <c r="AR56" s="65"/>
      <c r="AS56" s="65"/>
      <c r="AT56" s="75" t="s">
        <v>987</v>
      </c>
      <c r="AU56" s="66" t="s">
        <v>988</v>
      </c>
      <c r="AV56" s="66" t="s">
        <v>989</v>
      </c>
      <c r="AW56" s="76" t="s">
        <v>990</v>
      </c>
      <c r="AX56" s="76" t="s">
        <v>991</v>
      </c>
      <c r="AY56" s="77" t="s">
        <v>992</v>
      </c>
    </row>
    <row r="57" spans="2:51" ht="15" customHeight="1" outlineLevel="1" thickBot="1">
      <c r="B57" s="43" t="s">
        <v>5993</v>
      </c>
      <c r="C57" s="334">
        <v>0</v>
      </c>
      <c r="D57" s="334">
        <v>0</v>
      </c>
      <c r="E57" s="334" t="s">
        <v>5908</v>
      </c>
      <c r="F57" s="334">
        <v>0</v>
      </c>
      <c r="G57" s="334">
        <v>0</v>
      </c>
      <c r="H57" s="334">
        <v>0</v>
      </c>
      <c r="I57" s="334">
        <v>10.824657534246576</v>
      </c>
      <c r="J57" s="44">
        <v>200</v>
      </c>
      <c r="K57" s="44">
        <v>200</v>
      </c>
      <c r="L57" s="62">
        <f t="shared" si="0"/>
        <v>2164.9315068493152</v>
      </c>
      <c r="M57" s="63">
        <f t="shared" si="5"/>
        <v>-5.2807881773396792E-3</v>
      </c>
      <c r="N57" s="64">
        <f t="shared" si="6"/>
        <v>2.6216484607748392E-3</v>
      </c>
      <c r="O57" s="65"/>
      <c r="P57" s="65"/>
      <c r="Q57" s="49">
        <v>9.6399999999999993E-3</v>
      </c>
      <c r="R57" s="66">
        <f t="shared" si="3"/>
        <v>1.9279999999999999</v>
      </c>
      <c r="S57" s="66">
        <f t="shared" si="4"/>
        <v>1.9279999999999999</v>
      </c>
      <c r="T57" s="44">
        <v>0</v>
      </c>
      <c r="U57" s="44">
        <v>200</v>
      </c>
      <c r="V57" s="44">
        <v>199.55814645999999</v>
      </c>
      <c r="X57" s="67" t="s">
        <v>993</v>
      </c>
      <c r="Z57" s="23"/>
      <c r="AB57" s="14"/>
      <c r="AC57" s="15"/>
      <c r="AD57" s="68">
        <v>48</v>
      </c>
      <c r="AE57" s="69" t="s">
        <v>994</v>
      </c>
      <c r="AF57" s="70" t="s">
        <v>995</v>
      </c>
      <c r="AG57" s="70" t="s">
        <v>996</v>
      </c>
      <c r="AH57" s="70" t="s">
        <v>997</v>
      </c>
      <c r="AI57" s="70" t="s">
        <v>998</v>
      </c>
      <c r="AJ57" s="70" t="s">
        <v>999</v>
      </c>
      <c r="AK57" s="71" t="s">
        <v>1000</v>
      </c>
      <c r="AL57" s="72" t="s">
        <v>1001</v>
      </c>
      <c r="AM57" s="73" t="s">
        <v>1002</v>
      </c>
      <c r="AN57" s="73" t="s">
        <v>1003</v>
      </c>
      <c r="AO57" s="62" t="s">
        <v>1004</v>
      </c>
      <c r="AP57" s="63" t="s">
        <v>1005</v>
      </c>
      <c r="AQ57" s="63" t="s">
        <v>1006</v>
      </c>
      <c r="AR57" s="65"/>
      <c r="AS57" s="65"/>
      <c r="AT57" s="75" t="s">
        <v>1007</v>
      </c>
      <c r="AU57" s="66" t="s">
        <v>1008</v>
      </c>
      <c r="AV57" s="66" t="s">
        <v>1009</v>
      </c>
      <c r="AW57" s="76" t="s">
        <v>1010</v>
      </c>
      <c r="AX57" s="76" t="s">
        <v>1011</v>
      </c>
      <c r="AY57" s="77" t="s">
        <v>1012</v>
      </c>
    </row>
    <row r="58" spans="2:51" ht="15" customHeight="1" outlineLevel="1" thickBot="1">
      <c r="B58" s="43" t="s">
        <v>5994</v>
      </c>
      <c r="C58" s="334">
        <v>0</v>
      </c>
      <c r="D58" s="334">
        <v>0</v>
      </c>
      <c r="E58" s="334" t="s">
        <v>5908</v>
      </c>
      <c r="F58" s="334">
        <v>0</v>
      </c>
      <c r="G58" s="334">
        <v>0</v>
      </c>
      <c r="H58" s="334">
        <v>0</v>
      </c>
      <c r="I58" s="334">
        <v>2.8191780821917809</v>
      </c>
      <c r="J58" s="44">
        <v>100</v>
      </c>
      <c r="K58" s="44">
        <v>100</v>
      </c>
      <c r="L58" s="62">
        <f t="shared" si="0"/>
        <v>281.91780821917808</v>
      </c>
      <c r="M58" s="63">
        <f t="shared" si="5"/>
        <v>-4.5418719211822722E-3</v>
      </c>
      <c r="N58" s="64">
        <f t="shared" si="6"/>
        <v>3.3664349553128581E-3</v>
      </c>
      <c r="O58" s="65"/>
      <c r="P58" s="65"/>
      <c r="Q58" s="49">
        <v>1.039E-2</v>
      </c>
      <c r="R58" s="66">
        <f t="shared" si="3"/>
        <v>1.0389999999999999</v>
      </c>
      <c r="S58" s="66">
        <f t="shared" si="4"/>
        <v>1.0389999999999999</v>
      </c>
      <c r="T58" s="44">
        <v>0</v>
      </c>
      <c r="U58" s="44">
        <v>100</v>
      </c>
      <c r="V58" s="44">
        <v>100.52554996000001</v>
      </c>
      <c r="X58" s="67" t="s">
        <v>1013</v>
      </c>
      <c r="Z58" s="23"/>
      <c r="AB58" s="14"/>
      <c r="AC58" s="15"/>
      <c r="AD58" s="68">
        <v>49</v>
      </c>
      <c r="AE58" s="69" t="s">
        <v>1014</v>
      </c>
      <c r="AF58" s="70" t="s">
        <v>1015</v>
      </c>
      <c r="AG58" s="70" t="s">
        <v>1016</v>
      </c>
      <c r="AH58" s="70" t="s">
        <v>1017</v>
      </c>
      <c r="AI58" s="70" t="s">
        <v>1018</v>
      </c>
      <c r="AJ58" s="70" t="s">
        <v>1019</v>
      </c>
      <c r="AK58" s="71" t="s">
        <v>1020</v>
      </c>
      <c r="AL58" s="72" t="s">
        <v>1021</v>
      </c>
      <c r="AM58" s="73" t="s">
        <v>1022</v>
      </c>
      <c r="AN58" s="73" t="s">
        <v>1023</v>
      </c>
      <c r="AO58" s="62" t="s">
        <v>1024</v>
      </c>
      <c r="AP58" s="63" t="s">
        <v>1025</v>
      </c>
      <c r="AQ58" s="63" t="s">
        <v>1026</v>
      </c>
      <c r="AR58" s="65"/>
      <c r="AS58" s="65"/>
      <c r="AT58" s="75" t="s">
        <v>1027</v>
      </c>
      <c r="AU58" s="66" t="s">
        <v>1028</v>
      </c>
      <c r="AV58" s="66" t="s">
        <v>1029</v>
      </c>
      <c r="AW58" s="76" t="s">
        <v>1030</v>
      </c>
      <c r="AX58" s="76" t="s">
        <v>1031</v>
      </c>
      <c r="AY58" s="77" t="s">
        <v>1032</v>
      </c>
    </row>
    <row r="59" spans="2:51" ht="15" customHeight="1" outlineLevel="1" thickBot="1">
      <c r="B59" s="43" t="s">
        <v>5995</v>
      </c>
      <c r="C59" s="334">
        <v>0</v>
      </c>
      <c r="D59" s="334">
        <v>0</v>
      </c>
      <c r="E59" s="334" t="s">
        <v>5908</v>
      </c>
      <c r="F59" s="334">
        <v>0</v>
      </c>
      <c r="G59" s="334">
        <v>0</v>
      </c>
      <c r="H59" s="334">
        <v>0</v>
      </c>
      <c r="I59" s="334">
        <v>10.824657534246576</v>
      </c>
      <c r="J59" s="44">
        <v>50</v>
      </c>
      <c r="K59" s="44">
        <v>50</v>
      </c>
      <c r="L59" s="62">
        <f t="shared" si="0"/>
        <v>541.23287671232879</v>
      </c>
      <c r="M59" s="63">
        <f t="shared" si="5"/>
        <v>-4.5418719211822722E-3</v>
      </c>
      <c r="N59" s="64">
        <f t="shared" si="6"/>
        <v>3.3664349553128581E-3</v>
      </c>
      <c r="O59" s="65"/>
      <c r="P59" s="65"/>
      <c r="Q59" s="49">
        <v>1.039E-2</v>
      </c>
      <c r="R59" s="66">
        <f t="shared" si="3"/>
        <v>0.51949999999999996</v>
      </c>
      <c r="S59" s="66">
        <f t="shared" si="4"/>
        <v>0.51949999999999996</v>
      </c>
      <c r="T59" s="44">
        <v>0</v>
      </c>
      <c r="U59" s="44">
        <v>50</v>
      </c>
      <c r="V59" s="44">
        <v>50</v>
      </c>
      <c r="X59" s="67" t="s">
        <v>1033</v>
      </c>
      <c r="Z59" s="23"/>
      <c r="AB59" s="14"/>
      <c r="AC59" s="15"/>
      <c r="AD59" s="68">
        <v>50</v>
      </c>
      <c r="AE59" s="69" t="s">
        <v>1034</v>
      </c>
      <c r="AF59" s="70" t="s">
        <v>1035</v>
      </c>
      <c r="AG59" s="70" t="s">
        <v>1036</v>
      </c>
      <c r="AH59" s="70" t="s">
        <v>1037</v>
      </c>
      <c r="AI59" s="70" t="s">
        <v>1038</v>
      </c>
      <c r="AJ59" s="70" t="s">
        <v>1039</v>
      </c>
      <c r="AK59" s="71" t="s">
        <v>1040</v>
      </c>
      <c r="AL59" s="72" t="s">
        <v>1041</v>
      </c>
      <c r="AM59" s="73" t="s">
        <v>1042</v>
      </c>
      <c r="AN59" s="73" t="s">
        <v>1043</v>
      </c>
      <c r="AO59" s="62" t="s">
        <v>1044</v>
      </c>
      <c r="AP59" s="63" t="s">
        <v>1045</v>
      </c>
      <c r="AQ59" s="63" t="s">
        <v>1046</v>
      </c>
      <c r="AR59" s="65"/>
      <c r="AS59" s="65"/>
      <c r="AT59" s="75" t="s">
        <v>1047</v>
      </c>
      <c r="AU59" s="66" t="s">
        <v>1048</v>
      </c>
      <c r="AV59" s="66" t="s">
        <v>1049</v>
      </c>
      <c r="AW59" s="76" t="s">
        <v>1050</v>
      </c>
      <c r="AX59" s="76" t="s">
        <v>1051</v>
      </c>
      <c r="AY59" s="77" t="s">
        <v>1052</v>
      </c>
    </row>
    <row r="60" spans="2:51" ht="15.75" thickBot="1">
      <c r="B60" s="43" t="s">
        <v>5996</v>
      </c>
      <c r="C60" s="334">
        <v>0</v>
      </c>
      <c r="D60" s="334">
        <v>0</v>
      </c>
      <c r="E60" s="334" t="s">
        <v>5908</v>
      </c>
      <c r="F60" s="334">
        <v>0</v>
      </c>
      <c r="G60" s="334">
        <v>0</v>
      </c>
      <c r="H60" s="334">
        <v>0</v>
      </c>
      <c r="I60" s="334">
        <v>2.8191780821917809</v>
      </c>
      <c r="J60" s="44">
        <v>150</v>
      </c>
      <c r="K60" s="44">
        <v>150</v>
      </c>
      <c r="L60" s="62">
        <f t="shared" si="0"/>
        <v>422.87671232876716</v>
      </c>
      <c r="M60" s="63">
        <f t="shared" si="5"/>
        <v>-4.5399014778324531E-3</v>
      </c>
      <c r="N60" s="64">
        <f t="shared" si="6"/>
        <v>3.3684210526316871E-3</v>
      </c>
      <c r="O60" s="65"/>
      <c r="P60" s="65"/>
      <c r="Q60" s="49">
        <v>1.0392E-2</v>
      </c>
      <c r="R60" s="66">
        <f t="shared" si="3"/>
        <v>1.5588</v>
      </c>
      <c r="S60" s="66">
        <f t="shared" si="4"/>
        <v>1.5588</v>
      </c>
      <c r="T60" s="44">
        <v>0</v>
      </c>
      <c r="U60" s="44">
        <v>150</v>
      </c>
      <c r="V60" s="44">
        <v>150.55085262</v>
      </c>
      <c r="X60" s="67" t="s">
        <v>1053</v>
      </c>
      <c r="Z60" s="23"/>
      <c r="AB60" s="14"/>
      <c r="AC60" s="15"/>
      <c r="AD60" s="68">
        <v>51</v>
      </c>
      <c r="AE60" s="69" t="s">
        <v>1054</v>
      </c>
      <c r="AF60" s="70" t="s">
        <v>1055</v>
      </c>
      <c r="AG60" s="70" t="s">
        <v>1056</v>
      </c>
      <c r="AH60" s="70" t="s">
        <v>1057</v>
      </c>
      <c r="AI60" s="70" t="s">
        <v>1058</v>
      </c>
      <c r="AJ60" s="70" t="s">
        <v>1059</v>
      </c>
      <c r="AK60" s="71" t="s">
        <v>1060</v>
      </c>
      <c r="AL60" s="72" t="s">
        <v>1061</v>
      </c>
      <c r="AM60" s="73" t="s">
        <v>1062</v>
      </c>
      <c r="AN60" s="73" t="s">
        <v>1063</v>
      </c>
      <c r="AO60" s="62" t="s">
        <v>1064</v>
      </c>
      <c r="AP60" s="63" t="s">
        <v>1065</v>
      </c>
      <c r="AQ60" s="63" t="s">
        <v>1066</v>
      </c>
      <c r="AR60" s="65"/>
      <c r="AS60" s="65"/>
      <c r="AT60" s="75" t="s">
        <v>1067</v>
      </c>
      <c r="AU60" s="66" t="s">
        <v>1068</v>
      </c>
      <c r="AV60" s="66" t="s">
        <v>1069</v>
      </c>
      <c r="AW60" s="76" t="s">
        <v>1070</v>
      </c>
      <c r="AX60" s="76" t="s">
        <v>1071</v>
      </c>
      <c r="AY60" s="77" t="s">
        <v>1072</v>
      </c>
    </row>
    <row r="61" spans="2:51" ht="15" customHeight="1" outlineLevel="1" thickBot="1">
      <c r="B61" s="43" t="s">
        <v>5997</v>
      </c>
      <c r="C61" s="334">
        <v>0</v>
      </c>
      <c r="D61" s="334">
        <v>0</v>
      </c>
      <c r="E61" s="334" t="s">
        <v>5908</v>
      </c>
      <c r="F61" s="334">
        <v>0</v>
      </c>
      <c r="G61" s="334">
        <v>0</v>
      </c>
      <c r="H61" s="334">
        <v>0</v>
      </c>
      <c r="I61" s="334">
        <v>6.0931506849315067</v>
      </c>
      <c r="J61" s="44">
        <v>250</v>
      </c>
      <c r="K61" s="44">
        <v>250</v>
      </c>
      <c r="L61" s="62">
        <f t="shared" si="0"/>
        <v>1523.2876712328766</v>
      </c>
      <c r="M61" s="63">
        <f t="shared" si="5"/>
        <v>-5.0364532019704367E-3</v>
      </c>
      <c r="N61" s="64">
        <f t="shared" si="6"/>
        <v>2.8679245283018684E-3</v>
      </c>
      <c r="O61" s="65"/>
      <c r="P61" s="65"/>
      <c r="Q61" s="49">
        <v>9.8879999999999992E-3</v>
      </c>
      <c r="R61" s="66">
        <f t="shared" si="3"/>
        <v>2.472</v>
      </c>
      <c r="S61" s="66">
        <f t="shared" si="4"/>
        <v>2.472</v>
      </c>
      <c r="T61" s="44">
        <v>0</v>
      </c>
      <c r="U61" s="44">
        <v>250</v>
      </c>
      <c r="V61" s="44">
        <v>249.95814994999998</v>
      </c>
      <c r="X61" s="67" t="s">
        <v>1073</v>
      </c>
      <c r="Z61" s="23"/>
      <c r="AB61" s="14"/>
      <c r="AC61" s="15"/>
      <c r="AD61" s="68">
        <v>52</v>
      </c>
      <c r="AE61" s="69" t="s">
        <v>1074</v>
      </c>
      <c r="AF61" s="70" t="s">
        <v>1075</v>
      </c>
      <c r="AG61" s="70" t="s">
        <v>1076</v>
      </c>
      <c r="AH61" s="70" t="s">
        <v>1077</v>
      </c>
      <c r="AI61" s="70" t="s">
        <v>1078</v>
      </c>
      <c r="AJ61" s="70" t="s">
        <v>1079</v>
      </c>
      <c r="AK61" s="71" t="s">
        <v>1080</v>
      </c>
      <c r="AL61" s="72" t="s">
        <v>1081</v>
      </c>
      <c r="AM61" s="73" t="s">
        <v>1082</v>
      </c>
      <c r="AN61" s="73" t="s">
        <v>1083</v>
      </c>
      <c r="AO61" s="62" t="s">
        <v>1084</v>
      </c>
      <c r="AP61" s="63" t="s">
        <v>1085</v>
      </c>
      <c r="AQ61" s="63" t="s">
        <v>1086</v>
      </c>
      <c r="AR61" s="65"/>
      <c r="AS61" s="65"/>
      <c r="AT61" s="75" t="s">
        <v>1087</v>
      </c>
      <c r="AU61" s="66" t="s">
        <v>1088</v>
      </c>
      <c r="AV61" s="66" t="s">
        <v>1089</v>
      </c>
      <c r="AW61" s="76" t="s">
        <v>1090</v>
      </c>
      <c r="AX61" s="76" t="s">
        <v>1091</v>
      </c>
      <c r="AY61" s="77" t="s">
        <v>1092</v>
      </c>
    </row>
    <row r="62" spans="2:51" ht="15" customHeight="1" outlineLevel="1" thickBot="1">
      <c r="B62" s="43" t="s">
        <v>5993</v>
      </c>
      <c r="C62" s="334">
        <v>0</v>
      </c>
      <c r="D62" s="334">
        <v>0</v>
      </c>
      <c r="E62" s="334" t="s">
        <v>5908</v>
      </c>
      <c r="F62" s="334">
        <v>0</v>
      </c>
      <c r="G62" s="334">
        <v>0</v>
      </c>
      <c r="H62" s="334">
        <v>0</v>
      </c>
      <c r="I62" s="334">
        <v>2.0904109589041098</v>
      </c>
      <c r="J62" s="44">
        <v>200</v>
      </c>
      <c r="K62" s="44">
        <v>200</v>
      </c>
      <c r="L62" s="62">
        <f t="shared" si="0"/>
        <v>418.08219178082197</v>
      </c>
      <c r="M62" s="63">
        <f t="shared" si="5"/>
        <v>-5.4847290640392954E-3</v>
      </c>
      <c r="N62" s="64">
        <f t="shared" si="6"/>
        <v>2.4160873882821399E-3</v>
      </c>
      <c r="O62" s="65"/>
      <c r="P62" s="65"/>
      <c r="Q62" s="49">
        <v>9.4330000000000004E-3</v>
      </c>
      <c r="R62" s="66">
        <f t="shared" si="3"/>
        <v>1.8866000000000001</v>
      </c>
      <c r="S62" s="66">
        <f t="shared" si="4"/>
        <v>1.8866000000000001</v>
      </c>
      <c r="T62" s="44">
        <v>0</v>
      </c>
      <c r="U62" s="44">
        <v>200</v>
      </c>
      <c r="V62" s="44">
        <v>199.51304647999999</v>
      </c>
      <c r="X62" s="67" t="s">
        <v>1093</v>
      </c>
      <c r="Z62" s="23"/>
      <c r="AB62" s="14"/>
      <c r="AC62" s="15"/>
      <c r="AD62" s="68">
        <v>53</v>
      </c>
      <c r="AE62" s="69" t="s">
        <v>1094</v>
      </c>
      <c r="AF62" s="70" t="s">
        <v>1095</v>
      </c>
      <c r="AG62" s="70" t="s">
        <v>1096</v>
      </c>
      <c r="AH62" s="70" t="s">
        <v>1097</v>
      </c>
      <c r="AI62" s="70" t="s">
        <v>1098</v>
      </c>
      <c r="AJ62" s="70" t="s">
        <v>1099</v>
      </c>
      <c r="AK62" s="71" t="s">
        <v>1100</v>
      </c>
      <c r="AL62" s="72" t="s">
        <v>1101</v>
      </c>
      <c r="AM62" s="73" t="s">
        <v>1102</v>
      </c>
      <c r="AN62" s="73" t="s">
        <v>1103</v>
      </c>
      <c r="AO62" s="62" t="s">
        <v>1104</v>
      </c>
      <c r="AP62" s="63" t="s">
        <v>1105</v>
      </c>
      <c r="AQ62" s="63" t="s">
        <v>1106</v>
      </c>
      <c r="AR62" s="65"/>
      <c r="AS62" s="65"/>
      <c r="AT62" s="75" t="s">
        <v>1107</v>
      </c>
      <c r="AU62" s="66" t="s">
        <v>1108</v>
      </c>
      <c r="AV62" s="66" t="s">
        <v>1109</v>
      </c>
      <c r="AW62" s="76" t="s">
        <v>1110</v>
      </c>
      <c r="AX62" s="76" t="s">
        <v>1111</v>
      </c>
      <c r="AY62" s="77" t="s">
        <v>1112</v>
      </c>
    </row>
    <row r="63" spans="2:51" ht="15" customHeight="1" outlineLevel="1" thickBot="1">
      <c r="B63" s="43" t="s">
        <v>5998</v>
      </c>
      <c r="C63" s="334">
        <v>0</v>
      </c>
      <c r="D63" s="334">
        <v>0</v>
      </c>
      <c r="E63" s="334" t="s">
        <v>5908</v>
      </c>
      <c r="F63" s="334">
        <v>0</v>
      </c>
      <c r="G63" s="334">
        <v>0</v>
      </c>
      <c r="H63" s="334">
        <v>0</v>
      </c>
      <c r="I63" s="334">
        <v>2.0904109589041098</v>
      </c>
      <c r="J63" s="44">
        <v>100</v>
      </c>
      <c r="K63" s="44">
        <v>100</v>
      </c>
      <c r="L63" s="62">
        <f t="shared" si="0"/>
        <v>209.04109589041099</v>
      </c>
      <c r="M63" s="63">
        <f t="shared" si="5"/>
        <v>-4.9142857142857599E-3</v>
      </c>
      <c r="N63" s="64">
        <f t="shared" si="6"/>
        <v>2.991062562065494E-3</v>
      </c>
      <c r="O63" s="65"/>
      <c r="P63" s="65"/>
      <c r="Q63" s="49">
        <v>1.0012E-2</v>
      </c>
      <c r="R63" s="66">
        <f t="shared" si="3"/>
        <v>1.0012000000000001</v>
      </c>
      <c r="S63" s="66">
        <f t="shared" si="4"/>
        <v>1.0012000000000001</v>
      </c>
      <c r="T63" s="44">
        <v>0</v>
      </c>
      <c r="U63" s="44">
        <v>100</v>
      </c>
      <c r="V63" s="44">
        <v>100.18112932000001</v>
      </c>
      <c r="X63" s="67" t="s">
        <v>1113</v>
      </c>
      <c r="Z63" s="23"/>
      <c r="AB63" s="14"/>
      <c r="AC63" s="15"/>
      <c r="AD63" s="68">
        <v>54</v>
      </c>
      <c r="AE63" s="69" t="s">
        <v>1114</v>
      </c>
      <c r="AF63" s="70" t="s">
        <v>1115</v>
      </c>
      <c r="AG63" s="70" t="s">
        <v>1116</v>
      </c>
      <c r="AH63" s="70" t="s">
        <v>1117</v>
      </c>
      <c r="AI63" s="70" t="s">
        <v>1118</v>
      </c>
      <c r="AJ63" s="70" t="s">
        <v>1119</v>
      </c>
      <c r="AK63" s="71" t="s">
        <v>1120</v>
      </c>
      <c r="AL63" s="72" t="s">
        <v>1121</v>
      </c>
      <c r="AM63" s="73" t="s">
        <v>1122</v>
      </c>
      <c r="AN63" s="73" t="s">
        <v>1123</v>
      </c>
      <c r="AO63" s="62" t="s">
        <v>1124</v>
      </c>
      <c r="AP63" s="63" t="s">
        <v>1125</v>
      </c>
      <c r="AQ63" s="63" t="s">
        <v>1126</v>
      </c>
      <c r="AR63" s="65"/>
      <c r="AS63" s="65"/>
      <c r="AT63" s="75" t="s">
        <v>1127</v>
      </c>
      <c r="AU63" s="66" t="s">
        <v>1128</v>
      </c>
      <c r="AV63" s="66" t="s">
        <v>1129</v>
      </c>
      <c r="AW63" s="76" t="s">
        <v>1130</v>
      </c>
      <c r="AX63" s="76" t="s">
        <v>1131</v>
      </c>
      <c r="AY63" s="77" t="s">
        <v>1132</v>
      </c>
    </row>
    <row r="64" spans="2:51" ht="15" customHeight="1" outlineLevel="1" thickBot="1">
      <c r="B64" s="43" t="s">
        <v>5999</v>
      </c>
      <c r="C64" s="334">
        <v>0</v>
      </c>
      <c r="D64" s="334">
        <v>0</v>
      </c>
      <c r="E64" s="334" t="s">
        <v>5908</v>
      </c>
      <c r="F64" s="334">
        <v>0</v>
      </c>
      <c r="G64" s="334">
        <v>0</v>
      </c>
      <c r="H64" s="334">
        <v>0</v>
      </c>
      <c r="I64" s="334">
        <v>3.7041095890410958</v>
      </c>
      <c r="J64" s="44">
        <v>100</v>
      </c>
      <c r="K64" s="44">
        <v>100</v>
      </c>
      <c r="L64" s="62">
        <f t="shared" si="0"/>
        <v>370.41095890410958</v>
      </c>
      <c r="M64" s="63">
        <f t="shared" si="5"/>
        <v>-3.7733990147783558E-3</v>
      </c>
      <c r="N64" s="64">
        <f t="shared" si="6"/>
        <v>4.1410129096326465E-3</v>
      </c>
      <c r="O64" s="65"/>
      <c r="P64" s="65"/>
      <c r="Q64" s="49">
        <v>1.1169999999999999E-2</v>
      </c>
      <c r="R64" s="66">
        <f t="shared" si="3"/>
        <v>1.117</v>
      </c>
      <c r="S64" s="66">
        <f t="shared" si="4"/>
        <v>1.117</v>
      </c>
      <c r="T64" s="44">
        <v>0</v>
      </c>
      <c r="U64" s="44">
        <v>100</v>
      </c>
      <c r="V64" s="44">
        <v>101.02426936000001</v>
      </c>
      <c r="X64" s="67" t="s">
        <v>1133</v>
      </c>
      <c r="Z64" s="23"/>
      <c r="AB64" s="14"/>
      <c r="AC64" s="15"/>
      <c r="AD64" s="68">
        <v>55</v>
      </c>
      <c r="AE64" s="69" t="s">
        <v>1134</v>
      </c>
      <c r="AF64" s="70" t="s">
        <v>1135</v>
      </c>
      <c r="AG64" s="70" t="s">
        <v>1136</v>
      </c>
      <c r="AH64" s="70" t="s">
        <v>1137</v>
      </c>
      <c r="AI64" s="70" t="s">
        <v>1138</v>
      </c>
      <c r="AJ64" s="70" t="s">
        <v>1139</v>
      </c>
      <c r="AK64" s="71" t="s">
        <v>1140</v>
      </c>
      <c r="AL64" s="72" t="s">
        <v>1141</v>
      </c>
      <c r="AM64" s="73" t="s">
        <v>1142</v>
      </c>
      <c r="AN64" s="73" t="s">
        <v>1143</v>
      </c>
      <c r="AO64" s="62" t="s">
        <v>1144</v>
      </c>
      <c r="AP64" s="63" t="s">
        <v>1145</v>
      </c>
      <c r="AQ64" s="63" t="s">
        <v>1146</v>
      </c>
      <c r="AR64" s="65"/>
      <c r="AS64" s="65"/>
      <c r="AT64" s="75" t="s">
        <v>1147</v>
      </c>
      <c r="AU64" s="66" t="s">
        <v>1148</v>
      </c>
      <c r="AV64" s="66" t="s">
        <v>1149</v>
      </c>
      <c r="AW64" s="76" t="s">
        <v>1150</v>
      </c>
      <c r="AX64" s="76" t="s">
        <v>1151</v>
      </c>
      <c r="AY64" s="77" t="s">
        <v>1152</v>
      </c>
    </row>
    <row r="65" spans="2:51" ht="15" customHeight="1" outlineLevel="1" thickBot="1">
      <c r="B65" s="43" t="s">
        <v>5999</v>
      </c>
      <c r="C65" s="334">
        <v>0</v>
      </c>
      <c r="D65" s="334">
        <v>0</v>
      </c>
      <c r="E65" s="334" t="s">
        <v>5908</v>
      </c>
      <c r="F65" s="334">
        <v>0</v>
      </c>
      <c r="G65" s="334">
        <v>0</v>
      </c>
      <c r="H65" s="334">
        <v>0</v>
      </c>
      <c r="I65" s="334">
        <v>3.978082191780822</v>
      </c>
      <c r="J65" s="44">
        <v>100</v>
      </c>
      <c r="K65" s="44">
        <v>100</v>
      </c>
      <c r="L65" s="62">
        <f t="shared" si="0"/>
        <v>397.8082191780822</v>
      </c>
      <c r="M65" s="63">
        <f t="shared" si="5"/>
        <v>-4.4137931034481381E-3</v>
      </c>
      <c r="N65" s="64">
        <f t="shared" si="6"/>
        <v>3.4955312810329708E-3</v>
      </c>
      <c r="O65" s="65"/>
      <c r="P65" s="65"/>
      <c r="Q65" s="49">
        <v>1.052E-2</v>
      </c>
      <c r="R65" s="66">
        <f t="shared" si="3"/>
        <v>1.052</v>
      </c>
      <c r="S65" s="66">
        <f t="shared" si="4"/>
        <v>1.052</v>
      </c>
      <c r="T65" s="44">
        <v>0</v>
      </c>
      <c r="U65" s="44">
        <v>100</v>
      </c>
      <c r="V65" s="44">
        <v>100.64046499</v>
      </c>
      <c r="X65" s="67" t="s">
        <v>1153</v>
      </c>
      <c r="Z65" s="23"/>
      <c r="AB65" s="14"/>
      <c r="AC65" s="15"/>
      <c r="AD65" s="68">
        <v>56</v>
      </c>
      <c r="AE65" s="69" t="s">
        <v>1154</v>
      </c>
      <c r="AF65" s="70" t="s">
        <v>1155</v>
      </c>
      <c r="AG65" s="70" t="s">
        <v>1156</v>
      </c>
      <c r="AH65" s="70" t="s">
        <v>1157</v>
      </c>
      <c r="AI65" s="70" t="s">
        <v>1158</v>
      </c>
      <c r="AJ65" s="70" t="s">
        <v>1159</v>
      </c>
      <c r="AK65" s="71" t="s">
        <v>1160</v>
      </c>
      <c r="AL65" s="72" t="s">
        <v>1161</v>
      </c>
      <c r="AM65" s="73" t="s">
        <v>1162</v>
      </c>
      <c r="AN65" s="73" t="s">
        <v>1163</v>
      </c>
      <c r="AO65" s="62" t="s">
        <v>1164</v>
      </c>
      <c r="AP65" s="63" t="s">
        <v>1165</v>
      </c>
      <c r="AQ65" s="63" t="s">
        <v>1166</v>
      </c>
      <c r="AR65" s="65"/>
      <c r="AS65" s="65"/>
      <c r="AT65" s="75" t="s">
        <v>1167</v>
      </c>
      <c r="AU65" s="66" t="s">
        <v>1168</v>
      </c>
      <c r="AV65" s="66" t="s">
        <v>1169</v>
      </c>
      <c r="AW65" s="76" t="s">
        <v>1170</v>
      </c>
      <c r="AX65" s="76" t="s">
        <v>1171</v>
      </c>
      <c r="AY65" s="77" t="s">
        <v>1172</v>
      </c>
    </row>
    <row r="66" spans="2:51" ht="15" customHeight="1" outlineLevel="1" thickBot="1">
      <c r="B66" s="43" t="s">
        <v>6000</v>
      </c>
      <c r="C66" s="334">
        <v>0</v>
      </c>
      <c r="D66" s="334">
        <v>0</v>
      </c>
      <c r="E66" s="334" t="s">
        <v>5908</v>
      </c>
      <c r="F66" s="334">
        <v>0</v>
      </c>
      <c r="G66" s="334">
        <v>0</v>
      </c>
      <c r="H66" s="334">
        <v>0</v>
      </c>
      <c r="I66" s="334">
        <v>3.7041095890410958</v>
      </c>
      <c r="J66" s="44">
        <v>43.554407119999993</v>
      </c>
      <c r="K66" s="44">
        <v>43.554407119999993</v>
      </c>
      <c r="L66" s="62">
        <f t="shared" si="0"/>
        <v>161.33029705819175</v>
      </c>
      <c r="M66" s="63">
        <f t="shared" si="5"/>
        <v>-3.8216748768472586E-3</v>
      </c>
      <c r="N66" s="64">
        <f t="shared" si="6"/>
        <v>4.0923535253227783E-3</v>
      </c>
      <c r="O66" s="65"/>
      <c r="P66" s="65"/>
      <c r="Q66" s="49">
        <v>1.1121000000000001E-2</v>
      </c>
      <c r="R66" s="66">
        <f t="shared" si="3"/>
        <v>0.48436856158151997</v>
      </c>
      <c r="S66" s="66">
        <f t="shared" si="4"/>
        <v>0.48436856158151997</v>
      </c>
      <c r="T66" s="44">
        <v>0</v>
      </c>
      <c r="U66" s="44">
        <v>43.554407119999993</v>
      </c>
      <c r="V66" s="44">
        <v>43.982528070000001</v>
      </c>
      <c r="X66" s="67" t="s">
        <v>1173</v>
      </c>
      <c r="Z66" s="23"/>
      <c r="AB66" s="14"/>
      <c r="AC66" s="15"/>
      <c r="AD66" s="68">
        <v>57</v>
      </c>
      <c r="AE66" s="69" t="s">
        <v>1174</v>
      </c>
      <c r="AF66" s="70" t="s">
        <v>1175</v>
      </c>
      <c r="AG66" s="70" t="s">
        <v>1176</v>
      </c>
      <c r="AH66" s="70" t="s">
        <v>1177</v>
      </c>
      <c r="AI66" s="70" t="s">
        <v>1178</v>
      </c>
      <c r="AJ66" s="70" t="s">
        <v>1179</v>
      </c>
      <c r="AK66" s="71" t="s">
        <v>1180</v>
      </c>
      <c r="AL66" s="72" t="s">
        <v>1181</v>
      </c>
      <c r="AM66" s="73" t="s">
        <v>1182</v>
      </c>
      <c r="AN66" s="73" t="s">
        <v>1183</v>
      </c>
      <c r="AO66" s="62" t="s">
        <v>1184</v>
      </c>
      <c r="AP66" s="63" t="s">
        <v>1185</v>
      </c>
      <c r="AQ66" s="63" t="s">
        <v>1186</v>
      </c>
      <c r="AR66" s="65"/>
      <c r="AS66" s="65"/>
      <c r="AT66" s="75" t="s">
        <v>1187</v>
      </c>
      <c r="AU66" s="66" t="s">
        <v>1188</v>
      </c>
      <c r="AV66" s="66" t="s">
        <v>1189</v>
      </c>
      <c r="AW66" s="76" t="s">
        <v>1190</v>
      </c>
      <c r="AX66" s="76" t="s">
        <v>1191</v>
      </c>
      <c r="AY66" s="77" t="s">
        <v>1192</v>
      </c>
    </row>
    <row r="67" spans="2:51" ht="15" customHeight="1" outlineLevel="1" thickBot="1">
      <c r="B67" s="43" t="s">
        <v>5999</v>
      </c>
      <c r="C67" s="334">
        <v>0</v>
      </c>
      <c r="D67" s="334">
        <v>0</v>
      </c>
      <c r="E67" s="334" t="s">
        <v>5908</v>
      </c>
      <c r="F67" s="334">
        <v>0</v>
      </c>
      <c r="G67" s="334">
        <v>0</v>
      </c>
      <c r="H67" s="334">
        <v>0</v>
      </c>
      <c r="I67" s="334">
        <v>3.978082191780822</v>
      </c>
      <c r="J67" s="44">
        <v>100</v>
      </c>
      <c r="K67" s="44">
        <v>100</v>
      </c>
      <c r="L67" s="62">
        <f t="shared" si="0"/>
        <v>397.8082191780822</v>
      </c>
      <c r="M67" s="63">
        <f t="shared" si="5"/>
        <v>-3.6453201970441107E-3</v>
      </c>
      <c r="N67" s="64">
        <f t="shared" si="6"/>
        <v>4.2701092353527592E-3</v>
      </c>
      <c r="O67" s="65"/>
      <c r="P67" s="65"/>
      <c r="Q67" s="49">
        <v>1.1299999999999999E-2</v>
      </c>
      <c r="R67" s="66">
        <f t="shared" si="3"/>
        <v>1.1299999999999999</v>
      </c>
      <c r="S67" s="66">
        <f t="shared" si="4"/>
        <v>1.1299999999999999</v>
      </c>
      <c r="T67" s="44">
        <v>0</v>
      </c>
      <c r="U67" s="44">
        <v>100</v>
      </c>
      <c r="V67" s="44">
        <v>101.30853918000001</v>
      </c>
      <c r="X67" s="67" t="s">
        <v>1193</v>
      </c>
      <c r="Z67" s="23"/>
      <c r="AB67" s="14"/>
      <c r="AC67" s="15"/>
      <c r="AD67" s="68">
        <v>58</v>
      </c>
      <c r="AE67" s="69" t="s">
        <v>1194</v>
      </c>
      <c r="AF67" s="70" t="s">
        <v>1195</v>
      </c>
      <c r="AG67" s="70" t="s">
        <v>1196</v>
      </c>
      <c r="AH67" s="70" t="s">
        <v>1197</v>
      </c>
      <c r="AI67" s="70" t="s">
        <v>1198</v>
      </c>
      <c r="AJ67" s="70" t="s">
        <v>1199</v>
      </c>
      <c r="AK67" s="71" t="s">
        <v>1200</v>
      </c>
      <c r="AL67" s="72" t="s">
        <v>1201</v>
      </c>
      <c r="AM67" s="73" t="s">
        <v>1202</v>
      </c>
      <c r="AN67" s="73" t="s">
        <v>1203</v>
      </c>
      <c r="AO67" s="62" t="s">
        <v>1204</v>
      </c>
      <c r="AP67" s="63" t="s">
        <v>1205</v>
      </c>
      <c r="AQ67" s="63" t="s">
        <v>1206</v>
      </c>
      <c r="AR67" s="65"/>
      <c r="AS67" s="65"/>
      <c r="AT67" s="75" t="s">
        <v>1207</v>
      </c>
      <c r="AU67" s="66" t="s">
        <v>1208</v>
      </c>
      <c r="AV67" s="66" t="s">
        <v>1209</v>
      </c>
      <c r="AW67" s="76" t="s">
        <v>1210</v>
      </c>
      <c r="AX67" s="76" t="s">
        <v>1211</v>
      </c>
      <c r="AY67" s="77" t="s">
        <v>1212</v>
      </c>
    </row>
    <row r="68" spans="2:51" ht="15" customHeight="1" outlineLevel="1" thickBot="1">
      <c r="B68" s="43" t="s">
        <v>6001</v>
      </c>
      <c r="C68" s="334">
        <v>0</v>
      </c>
      <c r="D68" s="334">
        <v>0</v>
      </c>
      <c r="E68" s="334" t="s">
        <v>5908</v>
      </c>
      <c r="F68" s="334">
        <v>0</v>
      </c>
      <c r="G68" s="334">
        <v>0</v>
      </c>
      <c r="H68" s="334">
        <v>0</v>
      </c>
      <c r="I68" s="334">
        <v>7.065753424657534</v>
      </c>
      <c r="J68" s="44">
        <v>60</v>
      </c>
      <c r="K68" s="44">
        <v>60</v>
      </c>
      <c r="L68" s="62">
        <f t="shared" si="0"/>
        <v>423.94520547945206</v>
      </c>
      <c r="M68" s="63">
        <f t="shared" si="5"/>
        <v>-2.1280788177339138E-3</v>
      </c>
      <c r="N68" s="64">
        <f t="shared" si="6"/>
        <v>5.7994041708044897E-3</v>
      </c>
      <c r="O68" s="65"/>
      <c r="P68" s="65"/>
      <c r="Q68" s="49">
        <v>1.2840000000000001E-2</v>
      </c>
      <c r="R68" s="66">
        <f t="shared" si="3"/>
        <v>0.77040000000000008</v>
      </c>
      <c r="S68" s="66">
        <f t="shared" si="4"/>
        <v>0.77040000000000008</v>
      </c>
      <c r="T68" s="44">
        <v>0</v>
      </c>
      <c r="U68" s="44">
        <v>60</v>
      </c>
      <c r="V68" s="44">
        <v>63.654569889999998</v>
      </c>
      <c r="X68" s="67" t="s">
        <v>1213</v>
      </c>
      <c r="Z68" s="23"/>
      <c r="AB68" s="14"/>
      <c r="AC68" s="15"/>
      <c r="AD68" s="68">
        <v>59</v>
      </c>
      <c r="AE68" s="69" t="s">
        <v>1214</v>
      </c>
      <c r="AF68" s="70" t="s">
        <v>1215</v>
      </c>
      <c r="AG68" s="70" t="s">
        <v>1216</v>
      </c>
      <c r="AH68" s="70" t="s">
        <v>1217</v>
      </c>
      <c r="AI68" s="70" t="s">
        <v>1218</v>
      </c>
      <c r="AJ68" s="70" t="s">
        <v>1219</v>
      </c>
      <c r="AK68" s="71" t="s">
        <v>1220</v>
      </c>
      <c r="AL68" s="72" t="s">
        <v>1221</v>
      </c>
      <c r="AM68" s="73" t="s">
        <v>1222</v>
      </c>
      <c r="AN68" s="73" t="s">
        <v>1223</v>
      </c>
      <c r="AO68" s="62" t="s">
        <v>1224</v>
      </c>
      <c r="AP68" s="63" t="s">
        <v>1225</v>
      </c>
      <c r="AQ68" s="63" t="s">
        <v>1226</v>
      </c>
      <c r="AR68" s="65"/>
      <c r="AS68" s="65"/>
      <c r="AT68" s="75" t="s">
        <v>1227</v>
      </c>
      <c r="AU68" s="66" t="s">
        <v>1228</v>
      </c>
      <c r="AV68" s="66" t="s">
        <v>1229</v>
      </c>
      <c r="AW68" s="76" t="s">
        <v>1230</v>
      </c>
      <c r="AX68" s="76" t="s">
        <v>1231</v>
      </c>
      <c r="AY68" s="77" t="s">
        <v>1232</v>
      </c>
    </row>
    <row r="69" spans="2:51" ht="15" customHeight="1" outlineLevel="1" thickBot="1">
      <c r="B69" s="43" t="s">
        <v>6002</v>
      </c>
      <c r="C69" s="334">
        <v>0</v>
      </c>
      <c r="D69" s="334">
        <v>0</v>
      </c>
      <c r="E69" s="334" t="s">
        <v>5908</v>
      </c>
      <c r="F69" s="334">
        <v>0</v>
      </c>
      <c r="G69" s="334">
        <v>0</v>
      </c>
      <c r="H69" s="334">
        <v>0</v>
      </c>
      <c r="I69" s="334">
        <v>11.983561643835616</v>
      </c>
      <c r="J69" s="44">
        <v>40</v>
      </c>
      <c r="K69" s="44">
        <v>40</v>
      </c>
      <c r="L69" s="62">
        <f t="shared" si="0"/>
        <v>479.34246575342462</v>
      </c>
      <c r="M69" s="63">
        <f t="shared" si="5"/>
        <v>-2.1280788177339138E-3</v>
      </c>
      <c r="N69" s="64">
        <f t="shared" si="6"/>
        <v>5.7994041708044897E-3</v>
      </c>
      <c r="O69" s="65"/>
      <c r="P69" s="65"/>
      <c r="Q69" s="49">
        <v>1.2840000000000001E-2</v>
      </c>
      <c r="R69" s="66">
        <f t="shared" si="3"/>
        <v>0.51360000000000006</v>
      </c>
      <c r="S69" s="66">
        <f t="shared" si="4"/>
        <v>0.51360000000000006</v>
      </c>
      <c r="T69" s="44">
        <v>0</v>
      </c>
      <c r="U69" s="44">
        <v>40</v>
      </c>
      <c r="V69" s="44">
        <v>40</v>
      </c>
      <c r="X69" s="67" t="s">
        <v>1233</v>
      </c>
      <c r="Z69" s="23"/>
      <c r="AB69" s="14"/>
      <c r="AC69" s="15"/>
      <c r="AD69" s="68">
        <v>60</v>
      </c>
      <c r="AE69" s="69" t="s">
        <v>1234</v>
      </c>
      <c r="AF69" s="70" t="s">
        <v>1235</v>
      </c>
      <c r="AG69" s="70" t="s">
        <v>1236</v>
      </c>
      <c r="AH69" s="70" t="s">
        <v>1237</v>
      </c>
      <c r="AI69" s="70" t="s">
        <v>1238</v>
      </c>
      <c r="AJ69" s="70" t="s">
        <v>1239</v>
      </c>
      <c r="AK69" s="71" t="s">
        <v>1240</v>
      </c>
      <c r="AL69" s="72" t="s">
        <v>1241</v>
      </c>
      <c r="AM69" s="73" t="s">
        <v>1242</v>
      </c>
      <c r="AN69" s="73" t="s">
        <v>1243</v>
      </c>
      <c r="AO69" s="62" t="s">
        <v>1244</v>
      </c>
      <c r="AP69" s="63" t="s">
        <v>1245</v>
      </c>
      <c r="AQ69" s="63" t="s">
        <v>1246</v>
      </c>
      <c r="AR69" s="65"/>
      <c r="AS69" s="65"/>
      <c r="AT69" s="75" t="s">
        <v>1247</v>
      </c>
      <c r="AU69" s="66" t="s">
        <v>1248</v>
      </c>
      <c r="AV69" s="66" t="s">
        <v>1249</v>
      </c>
      <c r="AW69" s="76" t="s">
        <v>1250</v>
      </c>
      <c r="AX69" s="76" t="s">
        <v>1251</v>
      </c>
      <c r="AY69" s="77" t="s">
        <v>1252</v>
      </c>
    </row>
    <row r="70" spans="2:51" ht="15" customHeight="1" outlineLevel="1" thickBot="1">
      <c r="B70" s="43" t="s">
        <v>6003</v>
      </c>
      <c r="C70" s="334">
        <v>0</v>
      </c>
      <c r="D70" s="334">
        <v>0</v>
      </c>
      <c r="E70" s="334" t="s">
        <v>5908</v>
      </c>
      <c r="F70" s="334">
        <v>0</v>
      </c>
      <c r="G70" s="334">
        <v>0</v>
      </c>
      <c r="H70" s="334">
        <v>0</v>
      </c>
      <c r="I70" s="334">
        <v>8.9808219178082194</v>
      </c>
      <c r="J70" s="44">
        <v>50</v>
      </c>
      <c r="K70" s="44">
        <v>50</v>
      </c>
      <c r="L70" s="62">
        <f t="shared" si="0"/>
        <v>449.04109589041099</v>
      </c>
      <c r="M70" s="63">
        <f t="shared" si="5"/>
        <v>-2.1280788177339138E-3</v>
      </c>
      <c r="N70" s="64">
        <f t="shared" si="6"/>
        <v>5.7994041708044897E-3</v>
      </c>
      <c r="O70" s="65"/>
      <c r="P70" s="65"/>
      <c r="Q70" s="49">
        <v>1.2840000000000001E-2</v>
      </c>
      <c r="R70" s="66">
        <f t="shared" si="3"/>
        <v>0.64200000000000002</v>
      </c>
      <c r="S70" s="66">
        <f t="shared" si="4"/>
        <v>0.64200000000000002</v>
      </c>
      <c r="T70" s="44">
        <v>0</v>
      </c>
      <c r="U70" s="44">
        <v>50</v>
      </c>
      <c r="V70" s="44">
        <v>50</v>
      </c>
      <c r="X70" s="67" t="s">
        <v>1253</v>
      </c>
      <c r="Z70" s="23"/>
      <c r="AB70" s="14"/>
      <c r="AC70" s="15"/>
      <c r="AD70" s="68">
        <v>61</v>
      </c>
      <c r="AE70" s="69" t="s">
        <v>1254</v>
      </c>
      <c r="AF70" s="70" t="s">
        <v>1255</v>
      </c>
      <c r="AG70" s="70" t="s">
        <v>1256</v>
      </c>
      <c r="AH70" s="70" t="s">
        <v>1257</v>
      </c>
      <c r="AI70" s="70" t="s">
        <v>1258</v>
      </c>
      <c r="AJ70" s="70" t="s">
        <v>1259</v>
      </c>
      <c r="AK70" s="71" t="s">
        <v>1260</v>
      </c>
      <c r="AL70" s="72" t="s">
        <v>1261</v>
      </c>
      <c r="AM70" s="73" t="s">
        <v>1262</v>
      </c>
      <c r="AN70" s="73" t="s">
        <v>1263</v>
      </c>
      <c r="AO70" s="62" t="s">
        <v>1264</v>
      </c>
      <c r="AP70" s="63" t="s">
        <v>1265</v>
      </c>
      <c r="AQ70" s="63" t="s">
        <v>1266</v>
      </c>
      <c r="AR70" s="65"/>
      <c r="AS70" s="65"/>
      <c r="AT70" s="75" t="s">
        <v>1267</v>
      </c>
      <c r="AU70" s="66" t="s">
        <v>1268</v>
      </c>
      <c r="AV70" s="66" t="s">
        <v>1269</v>
      </c>
      <c r="AW70" s="76" t="s">
        <v>1270</v>
      </c>
      <c r="AX70" s="76" t="s">
        <v>1271</v>
      </c>
      <c r="AY70" s="77" t="s">
        <v>1272</v>
      </c>
    </row>
    <row r="71" spans="2:51" ht="15" customHeight="1" outlineLevel="1" thickBot="1">
      <c r="B71" s="43" t="s">
        <v>5996</v>
      </c>
      <c r="C71" s="334">
        <v>0</v>
      </c>
      <c r="D71" s="334">
        <v>0</v>
      </c>
      <c r="E71" s="334" t="s">
        <v>5908</v>
      </c>
      <c r="F71" s="334">
        <v>0</v>
      </c>
      <c r="G71" s="334">
        <v>0</v>
      </c>
      <c r="H71" s="334">
        <v>0</v>
      </c>
      <c r="I71" s="334">
        <v>7.065753424657534</v>
      </c>
      <c r="J71" s="44">
        <v>150</v>
      </c>
      <c r="K71" s="44">
        <v>150</v>
      </c>
      <c r="L71" s="62">
        <f t="shared" si="0"/>
        <v>1059.8630136986301</v>
      </c>
      <c r="M71" s="63">
        <f t="shared" si="5"/>
        <v>-2.4778325123151479E-3</v>
      </c>
      <c r="N71" s="64">
        <f t="shared" si="6"/>
        <v>5.4468718967231045E-3</v>
      </c>
      <c r="O71" s="65"/>
      <c r="P71" s="65"/>
      <c r="Q71" s="49">
        <v>1.2485E-2</v>
      </c>
      <c r="R71" s="66">
        <f t="shared" si="3"/>
        <v>1.8727499999999999</v>
      </c>
      <c r="S71" s="66">
        <f t="shared" si="4"/>
        <v>1.8727499999999999</v>
      </c>
      <c r="T71" s="44">
        <v>0</v>
      </c>
      <c r="U71" s="44">
        <v>150</v>
      </c>
      <c r="V71" s="44">
        <v>153.20449898000001</v>
      </c>
      <c r="X71" s="67" t="s">
        <v>1273</v>
      </c>
      <c r="Z71" s="23"/>
      <c r="AB71" s="14"/>
      <c r="AC71" s="15"/>
      <c r="AD71" s="68">
        <v>62</v>
      </c>
      <c r="AE71" s="69" t="s">
        <v>1274</v>
      </c>
      <c r="AF71" s="70" t="s">
        <v>1275</v>
      </c>
      <c r="AG71" s="70" t="s">
        <v>1276</v>
      </c>
      <c r="AH71" s="70" t="s">
        <v>1277</v>
      </c>
      <c r="AI71" s="70" t="s">
        <v>1278</v>
      </c>
      <c r="AJ71" s="70" t="s">
        <v>1279</v>
      </c>
      <c r="AK71" s="71" t="s">
        <v>1280</v>
      </c>
      <c r="AL71" s="72" t="s">
        <v>1281</v>
      </c>
      <c r="AM71" s="73" t="s">
        <v>1282</v>
      </c>
      <c r="AN71" s="73" t="s">
        <v>1283</v>
      </c>
      <c r="AO71" s="62" t="s">
        <v>1284</v>
      </c>
      <c r="AP71" s="63" t="s">
        <v>1285</v>
      </c>
      <c r="AQ71" s="63" t="s">
        <v>1286</v>
      </c>
      <c r="AR71" s="65"/>
      <c r="AS71" s="65"/>
      <c r="AT71" s="75" t="s">
        <v>1287</v>
      </c>
      <c r="AU71" s="66" t="s">
        <v>1288</v>
      </c>
      <c r="AV71" s="66" t="s">
        <v>1289</v>
      </c>
      <c r="AW71" s="76" t="s">
        <v>1290</v>
      </c>
      <c r="AX71" s="76" t="s">
        <v>1291</v>
      </c>
      <c r="AY71" s="77" t="s">
        <v>1292</v>
      </c>
    </row>
    <row r="72" spans="2:51" ht="15" customHeight="1" outlineLevel="1" thickBot="1">
      <c r="B72" s="43" t="s">
        <v>6004</v>
      </c>
      <c r="C72" s="334">
        <v>0</v>
      </c>
      <c r="D72" s="334">
        <v>0</v>
      </c>
      <c r="E72" s="334" t="s">
        <v>5908</v>
      </c>
      <c r="F72" s="334">
        <v>0</v>
      </c>
      <c r="G72" s="334">
        <v>0</v>
      </c>
      <c r="H72" s="334">
        <v>0</v>
      </c>
      <c r="I72" s="334">
        <v>5.0328767123287674</v>
      </c>
      <c r="J72" s="44">
        <v>81.979892000000007</v>
      </c>
      <c r="K72" s="44">
        <v>81.979892000000007</v>
      </c>
      <c r="L72" s="62">
        <f t="shared" si="0"/>
        <v>412.59468932602744</v>
      </c>
      <c r="M72" s="63">
        <f t="shared" si="5"/>
        <v>-2.5615763546796844E-3</v>
      </c>
      <c r="N72" s="64">
        <f t="shared" si="6"/>
        <v>5.3624627606754238E-3</v>
      </c>
      <c r="O72" s="65"/>
      <c r="P72" s="65"/>
      <c r="Q72" s="49">
        <v>1.24E-2</v>
      </c>
      <c r="R72" s="66">
        <f t="shared" si="3"/>
        <v>1.0165506608000001</v>
      </c>
      <c r="S72" s="66">
        <f t="shared" si="4"/>
        <v>1.0165506608000001</v>
      </c>
      <c r="T72" s="44">
        <v>0</v>
      </c>
      <c r="U72" s="44">
        <v>81.979892000000007</v>
      </c>
      <c r="V72" s="44">
        <v>86.682204320000011</v>
      </c>
      <c r="X72" s="67" t="s">
        <v>1293</v>
      </c>
      <c r="Z72" s="23"/>
      <c r="AB72" s="14"/>
      <c r="AC72" s="15"/>
      <c r="AD72" s="68">
        <v>63</v>
      </c>
      <c r="AE72" s="69" t="s">
        <v>1294</v>
      </c>
      <c r="AF72" s="70" t="s">
        <v>1295</v>
      </c>
      <c r="AG72" s="70" t="s">
        <v>1296</v>
      </c>
      <c r="AH72" s="70" t="s">
        <v>1297</v>
      </c>
      <c r="AI72" s="70" t="s">
        <v>1298</v>
      </c>
      <c r="AJ72" s="70" t="s">
        <v>1299</v>
      </c>
      <c r="AK72" s="71" t="s">
        <v>1300</v>
      </c>
      <c r="AL72" s="72" t="s">
        <v>1301</v>
      </c>
      <c r="AM72" s="73" t="s">
        <v>1302</v>
      </c>
      <c r="AN72" s="73" t="s">
        <v>1303</v>
      </c>
      <c r="AO72" s="62" t="s">
        <v>1304</v>
      </c>
      <c r="AP72" s="63" t="s">
        <v>1305</v>
      </c>
      <c r="AQ72" s="63" t="s">
        <v>1306</v>
      </c>
      <c r="AR72" s="65"/>
      <c r="AS72" s="65"/>
      <c r="AT72" s="75" t="s">
        <v>1307</v>
      </c>
      <c r="AU72" s="66" t="s">
        <v>1308</v>
      </c>
      <c r="AV72" s="66" t="s">
        <v>1309</v>
      </c>
      <c r="AW72" s="76" t="s">
        <v>1310</v>
      </c>
      <c r="AX72" s="76" t="s">
        <v>1311</v>
      </c>
      <c r="AY72" s="77" t="s">
        <v>1312</v>
      </c>
    </row>
    <row r="73" spans="2:51" ht="15" customHeight="1" outlineLevel="1" thickBot="1">
      <c r="B73" s="43" t="s">
        <v>6005</v>
      </c>
      <c r="C73" s="334">
        <v>0</v>
      </c>
      <c r="D73" s="334">
        <v>0</v>
      </c>
      <c r="E73" s="334" t="s">
        <v>5908</v>
      </c>
      <c r="F73" s="334">
        <v>0</v>
      </c>
      <c r="G73" s="334">
        <v>0</v>
      </c>
      <c r="H73" s="334">
        <v>0</v>
      </c>
      <c r="I73" s="334">
        <v>8.0356164383561648</v>
      </c>
      <c r="J73" s="44">
        <v>101.31477199999999</v>
      </c>
      <c r="K73" s="44">
        <v>101.31477199999999</v>
      </c>
      <c r="L73" s="62">
        <f t="shared" si="0"/>
        <v>814.12664733150677</v>
      </c>
      <c r="M73" s="63">
        <f t="shared" si="5"/>
        <v>-2.5615763546796844E-3</v>
      </c>
      <c r="N73" s="64">
        <f t="shared" si="6"/>
        <v>5.3624627606754238E-3</v>
      </c>
      <c r="O73" s="65"/>
      <c r="P73" s="65"/>
      <c r="Q73" s="49">
        <v>1.24E-2</v>
      </c>
      <c r="R73" s="66">
        <f t="shared" si="3"/>
        <v>1.2563031727999998</v>
      </c>
      <c r="S73" s="66">
        <f t="shared" si="4"/>
        <v>1.2563031727999998</v>
      </c>
      <c r="T73" s="44">
        <v>0</v>
      </c>
      <c r="U73" s="44">
        <v>101.31477199999999</v>
      </c>
      <c r="V73" s="44">
        <v>101.31477199999999</v>
      </c>
      <c r="X73" s="67" t="s">
        <v>1313</v>
      </c>
      <c r="Z73" s="23"/>
      <c r="AB73" s="14"/>
      <c r="AC73" s="15"/>
      <c r="AD73" s="68">
        <v>64</v>
      </c>
      <c r="AE73" s="69" t="s">
        <v>1314</v>
      </c>
      <c r="AF73" s="70" t="s">
        <v>1315</v>
      </c>
      <c r="AG73" s="70" t="s">
        <v>1316</v>
      </c>
      <c r="AH73" s="70" t="s">
        <v>1317</v>
      </c>
      <c r="AI73" s="70" t="s">
        <v>1318</v>
      </c>
      <c r="AJ73" s="70" t="s">
        <v>1319</v>
      </c>
      <c r="AK73" s="71" t="s">
        <v>1320</v>
      </c>
      <c r="AL73" s="72" t="s">
        <v>1321</v>
      </c>
      <c r="AM73" s="73" t="s">
        <v>1322</v>
      </c>
      <c r="AN73" s="73" t="s">
        <v>1323</v>
      </c>
      <c r="AO73" s="62" t="s">
        <v>1324</v>
      </c>
      <c r="AP73" s="63" t="s">
        <v>1325</v>
      </c>
      <c r="AQ73" s="63" t="s">
        <v>1326</v>
      </c>
      <c r="AR73" s="65"/>
      <c r="AS73" s="65"/>
      <c r="AT73" s="75" t="s">
        <v>1327</v>
      </c>
      <c r="AU73" s="66" t="s">
        <v>1328</v>
      </c>
      <c r="AV73" s="66" t="s">
        <v>1329</v>
      </c>
      <c r="AW73" s="76" t="s">
        <v>1330</v>
      </c>
      <c r="AX73" s="76" t="s">
        <v>1331</v>
      </c>
      <c r="AY73" s="77" t="s">
        <v>1332</v>
      </c>
    </row>
    <row r="74" spans="2:51" ht="15" customHeight="1" outlineLevel="1" thickBot="1">
      <c r="B74" s="43" t="s">
        <v>6006</v>
      </c>
      <c r="C74" s="334">
        <v>0</v>
      </c>
      <c r="D74" s="334">
        <v>0</v>
      </c>
      <c r="E74" s="334" t="s">
        <v>5908</v>
      </c>
      <c r="F74" s="334">
        <v>0</v>
      </c>
      <c r="G74" s="334">
        <v>0</v>
      </c>
      <c r="H74" s="334">
        <v>0</v>
      </c>
      <c r="I74" s="334">
        <v>9.0356164383561648</v>
      </c>
      <c r="J74" s="44">
        <v>44.052863000000009</v>
      </c>
      <c r="K74" s="44">
        <v>44.052863000000009</v>
      </c>
      <c r="L74" s="62">
        <f t="shared" ref="L74:L127" si="7">I74*J74</f>
        <v>398.04477307945217</v>
      </c>
      <c r="M74" s="63">
        <f t="shared" ref="M74:M105" si="8">IF(Q74=0,0,((1+Q74)/(1+$C$288))-1)</f>
        <v>-2.5615763546796844E-3</v>
      </c>
      <c r="N74" s="64">
        <f t="shared" ref="N74:N105" si="9">IF(Q74=0,0,((1+Q74)/(1+$C$289))-1)</f>
        <v>5.3624627606754238E-3</v>
      </c>
      <c r="O74" s="65"/>
      <c r="P74" s="65"/>
      <c r="Q74" s="49">
        <v>1.24E-2</v>
      </c>
      <c r="R74" s="66">
        <f t="shared" si="3"/>
        <v>0.5462555012000001</v>
      </c>
      <c r="S74" s="66">
        <f t="shared" si="4"/>
        <v>0.5462555012000001</v>
      </c>
      <c r="T74" s="44">
        <v>0</v>
      </c>
      <c r="U74" s="44">
        <v>44.052863000000009</v>
      </c>
      <c r="V74" s="44">
        <v>44.052863000000009</v>
      </c>
      <c r="X74" s="67" t="s">
        <v>1333</v>
      </c>
      <c r="Z74" s="23"/>
      <c r="AB74" s="14"/>
      <c r="AC74" s="15"/>
      <c r="AD74" s="68">
        <v>65</v>
      </c>
      <c r="AE74" s="69" t="s">
        <v>1334</v>
      </c>
      <c r="AF74" s="70" t="s">
        <v>1335</v>
      </c>
      <c r="AG74" s="70" t="s">
        <v>1336</v>
      </c>
      <c r="AH74" s="70" t="s">
        <v>1337</v>
      </c>
      <c r="AI74" s="70" t="s">
        <v>1338</v>
      </c>
      <c r="AJ74" s="70" t="s">
        <v>1339</v>
      </c>
      <c r="AK74" s="71" t="s">
        <v>1340</v>
      </c>
      <c r="AL74" s="72" t="s">
        <v>1341</v>
      </c>
      <c r="AM74" s="73" t="s">
        <v>1342</v>
      </c>
      <c r="AN74" s="73" t="s">
        <v>1343</v>
      </c>
      <c r="AO74" s="62" t="s">
        <v>1344</v>
      </c>
      <c r="AP74" s="63" t="s">
        <v>1345</v>
      </c>
      <c r="AQ74" s="63" t="s">
        <v>1346</v>
      </c>
      <c r="AR74" s="65"/>
      <c r="AS74" s="65"/>
      <c r="AT74" s="75" t="s">
        <v>1347</v>
      </c>
      <c r="AU74" s="66" t="s">
        <v>1348</v>
      </c>
      <c r="AV74" s="66" t="s">
        <v>1349</v>
      </c>
      <c r="AW74" s="76" t="s">
        <v>1350</v>
      </c>
      <c r="AX74" s="76" t="s">
        <v>1351</v>
      </c>
      <c r="AY74" s="77" t="s">
        <v>1352</v>
      </c>
    </row>
    <row r="75" spans="2:51" ht="15" customHeight="1" outlineLevel="1" thickBot="1">
      <c r="B75" s="43" t="s">
        <v>6007</v>
      </c>
      <c r="C75" s="334">
        <v>0</v>
      </c>
      <c r="D75" s="334">
        <v>0</v>
      </c>
      <c r="E75" s="334" t="s">
        <v>5908</v>
      </c>
      <c r="F75" s="334">
        <v>0</v>
      </c>
      <c r="G75" s="334">
        <v>0</v>
      </c>
      <c r="H75" s="334">
        <v>0</v>
      </c>
      <c r="I75" s="334">
        <v>10.824657534246576</v>
      </c>
      <c r="J75" s="44">
        <v>200</v>
      </c>
      <c r="K75" s="44">
        <v>200</v>
      </c>
      <c r="L75" s="62">
        <f t="shared" si="7"/>
        <v>2164.9315068493152</v>
      </c>
      <c r="M75" s="63">
        <f t="shared" si="8"/>
        <v>1.2068965517241459E-2</v>
      </c>
      <c r="N75" s="64">
        <f t="shared" si="9"/>
        <v>2.0109235352532284E-2</v>
      </c>
      <c r="O75" s="65"/>
      <c r="P75" s="65"/>
      <c r="Q75" s="49">
        <v>2.725E-2</v>
      </c>
      <c r="R75" s="66">
        <f t="shared" ref="R75:R127" si="10">Q75*K75</f>
        <v>5.45</v>
      </c>
      <c r="S75" s="66">
        <f t="shared" ref="S75:S127" si="11">R75</f>
        <v>5.45</v>
      </c>
      <c r="T75" s="44">
        <v>0</v>
      </c>
      <c r="U75" s="44">
        <v>200</v>
      </c>
      <c r="V75" s="44">
        <v>200</v>
      </c>
      <c r="X75" s="67" t="s">
        <v>1353</v>
      </c>
      <c r="Z75" s="23"/>
      <c r="AB75" s="14"/>
      <c r="AC75" s="15"/>
      <c r="AD75" s="68">
        <v>66</v>
      </c>
      <c r="AE75" s="69" t="s">
        <v>1354</v>
      </c>
      <c r="AF75" s="70" t="s">
        <v>1355</v>
      </c>
      <c r="AG75" s="70" t="s">
        <v>1356</v>
      </c>
      <c r="AH75" s="70" t="s">
        <v>1357</v>
      </c>
      <c r="AI75" s="70" t="s">
        <v>1358</v>
      </c>
      <c r="AJ75" s="70" t="s">
        <v>1359</v>
      </c>
      <c r="AK75" s="71" t="s">
        <v>1360</v>
      </c>
      <c r="AL75" s="72" t="s">
        <v>1361</v>
      </c>
      <c r="AM75" s="73" t="s">
        <v>1362</v>
      </c>
      <c r="AN75" s="73" t="s">
        <v>1363</v>
      </c>
      <c r="AO75" s="62" t="s">
        <v>1364</v>
      </c>
      <c r="AP75" s="63" t="s">
        <v>1365</v>
      </c>
      <c r="AQ75" s="63" t="s">
        <v>1366</v>
      </c>
      <c r="AR75" s="65"/>
      <c r="AS75" s="65"/>
      <c r="AT75" s="75" t="s">
        <v>1367</v>
      </c>
      <c r="AU75" s="66" t="s">
        <v>1368</v>
      </c>
      <c r="AV75" s="66" t="s">
        <v>1369</v>
      </c>
      <c r="AW75" s="76" t="s">
        <v>1370</v>
      </c>
      <c r="AX75" s="76" t="s">
        <v>1371</v>
      </c>
      <c r="AY75" s="77" t="s">
        <v>1372</v>
      </c>
    </row>
    <row r="76" spans="2:51" ht="15" customHeight="1" outlineLevel="1" thickBot="1">
      <c r="B76" s="43" t="s">
        <v>6008</v>
      </c>
      <c r="C76" s="334">
        <v>0</v>
      </c>
      <c r="D76" s="334">
        <v>0</v>
      </c>
      <c r="E76" s="334" t="s">
        <v>5908</v>
      </c>
      <c r="F76" s="334">
        <v>0</v>
      </c>
      <c r="G76" s="334">
        <v>0</v>
      </c>
      <c r="H76" s="334">
        <v>0</v>
      </c>
      <c r="I76" s="334">
        <v>7.065753424657534</v>
      </c>
      <c r="J76" s="44">
        <v>210</v>
      </c>
      <c r="K76" s="44">
        <v>210</v>
      </c>
      <c r="L76" s="62">
        <f t="shared" si="7"/>
        <v>1483.808219178082</v>
      </c>
      <c r="M76" s="63">
        <f t="shared" si="8"/>
        <v>9.3596059113301155E-3</v>
      </c>
      <c r="N76" s="64">
        <f t="shared" si="9"/>
        <v>1.7378351539225401E-2</v>
      </c>
      <c r="O76" s="65"/>
      <c r="P76" s="65"/>
      <c r="Q76" s="49">
        <v>2.4500000000000001E-2</v>
      </c>
      <c r="R76" s="66">
        <f t="shared" si="10"/>
        <v>5.1450000000000005</v>
      </c>
      <c r="S76" s="66">
        <f t="shared" si="11"/>
        <v>5.1450000000000005</v>
      </c>
      <c r="T76" s="44">
        <v>0</v>
      </c>
      <c r="U76" s="44">
        <v>210</v>
      </c>
      <c r="V76" s="44">
        <v>210</v>
      </c>
      <c r="X76" s="67" t="s">
        <v>1373</v>
      </c>
      <c r="Z76" s="23"/>
      <c r="AB76" s="14"/>
      <c r="AC76" s="15"/>
      <c r="AD76" s="68">
        <v>67</v>
      </c>
      <c r="AE76" s="69" t="s">
        <v>1374</v>
      </c>
      <c r="AF76" s="70" t="s">
        <v>1375</v>
      </c>
      <c r="AG76" s="70" t="s">
        <v>1376</v>
      </c>
      <c r="AH76" s="70" t="s">
        <v>1377</v>
      </c>
      <c r="AI76" s="70" t="s">
        <v>1378</v>
      </c>
      <c r="AJ76" s="70" t="s">
        <v>1379</v>
      </c>
      <c r="AK76" s="71" t="s">
        <v>1380</v>
      </c>
      <c r="AL76" s="72" t="s">
        <v>1381</v>
      </c>
      <c r="AM76" s="73" t="s">
        <v>1382</v>
      </c>
      <c r="AN76" s="73" t="s">
        <v>1383</v>
      </c>
      <c r="AO76" s="62" t="s">
        <v>1384</v>
      </c>
      <c r="AP76" s="63" t="s">
        <v>1385</v>
      </c>
      <c r="AQ76" s="63" t="s">
        <v>1386</v>
      </c>
      <c r="AR76" s="65"/>
      <c r="AS76" s="65"/>
      <c r="AT76" s="75" t="s">
        <v>1387</v>
      </c>
      <c r="AU76" s="66" t="s">
        <v>1388</v>
      </c>
      <c r="AV76" s="66" t="s">
        <v>1389</v>
      </c>
      <c r="AW76" s="76" t="s">
        <v>1390</v>
      </c>
      <c r="AX76" s="76" t="s">
        <v>1391</v>
      </c>
      <c r="AY76" s="77" t="s">
        <v>1392</v>
      </c>
    </row>
    <row r="77" spans="2:51" ht="15" customHeight="1" outlineLevel="1" thickBot="1">
      <c r="B77" s="43" t="s">
        <v>6009</v>
      </c>
      <c r="C77" s="334">
        <v>0</v>
      </c>
      <c r="D77" s="334">
        <v>0</v>
      </c>
      <c r="E77" s="334" t="s">
        <v>5908</v>
      </c>
      <c r="F77" s="334">
        <v>0</v>
      </c>
      <c r="G77" s="334">
        <v>0</v>
      </c>
      <c r="H77" s="334">
        <v>0</v>
      </c>
      <c r="I77" s="334">
        <v>11.983561643835616</v>
      </c>
      <c r="J77" s="44">
        <v>40</v>
      </c>
      <c r="K77" s="44">
        <v>40</v>
      </c>
      <c r="L77" s="62">
        <f t="shared" si="7"/>
        <v>479.34246575342462</v>
      </c>
      <c r="M77" s="63">
        <f t="shared" si="8"/>
        <v>1.1034482758620845E-2</v>
      </c>
      <c r="N77" s="64">
        <f t="shared" si="9"/>
        <v>1.9066534260178791E-2</v>
      </c>
      <c r="O77" s="65"/>
      <c r="P77" s="65"/>
      <c r="Q77" s="49">
        <v>2.6200000000000001E-2</v>
      </c>
      <c r="R77" s="66">
        <f t="shared" si="10"/>
        <v>1.048</v>
      </c>
      <c r="S77" s="66">
        <f t="shared" si="11"/>
        <v>1.048</v>
      </c>
      <c r="T77" s="44">
        <v>0</v>
      </c>
      <c r="U77" s="44">
        <v>40</v>
      </c>
      <c r="V77" s="44">
        <v>40</v>
      </c>
      <c r="X77" s="67" t="s">
        <v>1393</v>
      </c>
      <c r="Z77" s="23"/>
      <c r="AB77" s="14"/>
      <c r="AC77" s="15"/>
      <c r="AD77" s="68">
        <v>68</v>
      </c>
      <c r="AE77" s="69" t="s">
        <v>1394</v>
      </c>
      <c r="AF77" s="70" t="s">
        <v>1395</v>
      </c>
      <c r="AG77" s="70" t="s">
        <v>1396</v>
      </c>
      <c r="AH77" s="70" t="s">
        <v>1397</v>
      </c>
      <c r="AI77" s="70" t="s">
        <v>1398</v>
      </c>
      <c r="AJ77" s="70" t="s">
        <v>1399</v>
      </c>
      <c r="AK77" s="71" t="s">
        <v>1400</v>
      </c>
      <c r="AL77" s="72" t="s">
        <v>1401</v>
      </c>
      <c r="AM77" s="73" t="s">
        <v>1402</v>
      </c>
      <c r="AN77" s="73" t="s">
        <v>1403</v>
      </c>
      <c r="AO77" s="62" t="s">
        <v>1404</v>
      </c>
      <c r="AP77" s="63" t="s">
        <v>1405</v>
      </c>
      <c r="AQ77" s="63" t="s">
        <v>1406</v>
      </c>
      <c r="AR77" s="65"/>
      <c r="AS77" s="65"/>
      <c r="AT77" s="75" t="s">
        <v>1407</v>
      </c>
      <c r="AU77" s="66" t="s">
        <v>1408</v>
      </c>
      <c r="AV77" s="66" t="s">
        <v>1409</v>
      </c>
      <c r="AW77" s="76" t="s">
        <v>1410</v>
      </c>
      <c r="AX77" s="76" t="s">
        <v>1411</v>
      </c>
      <c r="AY77" s="77" t="s">
        <v>1412</v>
      </c>
    </row>
    <row r="78" spans="2:51" ht="15" customHeight="1" outlineLevel="1" thickBot="1">
      <c r="B78" s="43" t="s">
        <v>6010</v>
      </c>
      <c r="C78" s="334">
        <v>0</v>
      </c>
      <c r="D78" s="334">
        <v>0</v>
      </c>
      <c r="E78" s="334" t="s">
        <v>5908</v>
      </c>
      <c r="F78" s="334">
        <v>0</v>
      </c>
      <c r="G78" s="334">
        <v>0</v>
      </c>
      <c r="H78" s="334">
        <v>0</v>
      </c>
      <c r="I78" s="334">
        <v>19.882191780821916</v>
      </c>
      <c r="J78" s="44">
        <v>50</v>
      </c>
      <c r="K78" s="44">
        <v>50</v>
      </c>
      <c r="L78" s="62">
        <f t="shared" si="7"/>
        <v>994.10958904109577</v>
      </c>
      <c r="M78" s="63">
        <f t="shared" si="8"/>
        <v>4.0394088669950978E-2</v>
      </c>
      <c r="N78" s="64">
        <f t="shared" si="9"/>
        <v>4.8659384309831299E-2</v>
      </c>
      <c r="O78" s="65"/>
      <c r="P78" s="65"/>
      <c r="Q78" s="49">
        <v>5.6000000000000001E-2</v>
      </c>
      <c r="R78" s="66">
        <f t="shared" si="10"/>
        <v>2.8000000000000003</v>
      </c>
      <c r="S78" s="66">
        <f t="shared" si="11"/>
        <v>2.8000000000000003</v>
      </c>
      <c r="T78" s="44">
        <v>0</v>
      </c>
      <c r="U78" s="44">
        <v>50</v>
      </c>
      <c r="V78" s="44">
        <v>50</v>
      </c>
      <c r="X78" s="67" t="s">
        <v>1413</v>
      </c>
      <c r="Z78" s="23"/>
      <c r="AB78" s="14"/>
      <c r="AC78" s="15"/>
      <c r="AD78" s="68">
        <v>69</v>
      </c>
      <c r="AE78" s="69" t="s">
        <v>1414</v>
      </c>
      <c r="AF78" s="70" t="s">
        <v>1415</v>
      </c>
      <c r="AG78" s="70" t="s">
        <v>1416</v>
      </c>
      <c r="AH78" s="70" t="s">
        <v>1417</v>
      </c>
      <c r="AI78" s="70" t="s">
        <v>1418</v>
      </c>
      <c r="AJ78" s="70" t="s">
        <v>1419</v>
      </c>
      <c r="AK78" s="71" t="s">
        <v>1420</v>
      </c>
      <c r="AL78" s="72" t="s">
        <v>1421</v>
      </c>
      <c r="AM78" s="73" t="s">
        <v>1422</v>
      </c>
      <c r="AN78" s="73" t="s">
        <v>1423</v>
      </c>
      <c r="AO78" s="62" t="s">
        <v>1424</v>
      </c>
      <c r="AP78" s="63" t="s">
        <v>1425</v>
      </c>
      <c r="AQ78" s="63" t="s">
        <v>1426</v>
      </c>
      <c r="AR78" s="65"/>
      <c r="AS78" s="65"/>
      <c r="AT78" s="75" t="s">
        <v>1427</v>
      </c>
      <c r="AU78" s="66" t="s">
        <v>1428</v>
      </c>
      <c r="AV78" s="66" t="s">
        <v>1429</v>
      </c>
      <c r="AW78" s="76" t="s">
        <v>1430</v>
      </c>
      <c r="AX78" s="76" t="s">
        <v>1431</v>
      </c>
      <c r="AY78" s="77" t="s">
        <v>1432</v>
      </c>
    </row>
    <row r="79" spans="2:51" ht="15" customHeight="1" outlineLevel="1" thickBot="1">
      <c r="B79" s="43" t="s">
        <v>6011</v>
      </c>
      <c r="C79" s="334">
        <v>0</v>
      </c>
      <c r="D79" s="334">
        <v>0</v>
      </c>
      <c r="E79" s="334" t="s">
        <v>5908</v>
      </c>
      <c r="F79" s="334">
        <v>0</v>
      </c>
      <c r="G79" s="334">
        <v>0</v>
      </c>
      <c r="H79" s="334">
        <v>0</v>
      </c>
      <c r="I79" s="334">
        <v>10.824657534246576</v>
      </c>
      <c r="J79" s="44">
        <v>50</v>
      </c>
      <c r="K79" s="44">
        <v>50</v>
      </c>
      <c r="L79" s="62">
        <f t="shared" si="7"/>
        <v>541.23287671232879</v>
      </c>
      <c r="M79" s="63">
        <f t="shared" si="8"/>
        <v>1.2068965517241459E-2</v>
      </c>
      <c r="N79" s="64">
        <f t="shared" si="9"/>
        <v>2.0109235352532284E-2</v>
      </c>
      <c r="O79" s="65"/>
      <c r="P79" s="65"/>
      <c r="Q79" s="49">
        <v>2.725E-2</v>
      </c>
      <c r="R79" s="66">
        <f t="shared" si="10"/>
        <v>1.3625</v>
      </c>
      <c r="S79" s="66">
        <f t="shared" si="11"/>
        <v>1.3625</v>
      </c>
      <c r="T79" s="44">
        <v>0</v>
      </c>
      <c r="U79" s="44">
        <v>50</v>
      </c>
      <c r="V79" s="44">
        <v>50</v>
      </c>
      <c r="X79" s="67" t="s">
        <v>1433</v>
      </c>
      <c r="Z79" s="23"/>
      <c r="AB79" s="14"/>
      <c r="AC79" s="15"/>
      <c r="AD79" s="68">
        <v>70</v>
      </c>
      <c r="AE79" s="69" t="s">
        <v>1434</v>
      </c>
      <c r="AF79" s="70" t="s">
        <v>1435</v>
      </c>
      <c r="AG79" s="70" t="s">
        <v>1436</v>
      </c>
      <c r="AH79" s="70" t="s">
        <v>1437</v>
      </c>
      <c r="AI79" s="70" t="s">
        <v>1438</v>
      </c>
      <c r="AJ79" s="70" t="s">
        <v>1439</v>
      </c>
      <c r="AK79" s="71" t="s">
        <v>1440</v>
      </c>
      <c r="AL79" s="72" t="s">
        <v>1441</v>
      </c>
      <c r="AM79" s="73" t="s">
        <v>1442</v>
      </c>
      <c r="AN79" s="73" t="s">
        <v>1443</v>
      </c>
      <c r="AO79" s="62" t="s">
        <v>1444</v>
      </c>
      <c r="AP79" s="63" t="s">
        <v>1445</v>
      </c>
      <c r="AQ79" s="63" t="s">
        <v>1446</v>
      </c>
      <c r="AR79" s="65"/>
      <c r="AS79" s="65"/>
      <c r="AT79" s="75" t="s">
        <v>1447</v>
      </c>
      <c r="AU79" s="66" t="s">
        <v>1448</v>
      </c>
      <c r="AV79" s="66" t="s">
        <v>1449</v>
      </c>
      <c r="AW79" s="76" t="s">
        <v>1450</v>
      </c>
      <c r="AX79" s="76" t="s">
        <v>1451</v>
      </c>
      <c r="AY79" s="77" t="s">
        <v>1452</v>
      </c>
    </row>
    <row r="80" spans="2:51" ht="15" customHeight="1" outlineLevel="1" thickBot="1">
      <c r="B80" s="43" t="s">
        <v>6012</v>
      </c>
      <c r="C80" s="334">
        <v>0</v>
      </c>
      <c r="D80" s="334">
        <v>0</v>
      </c>
      <c r="E80" s="334" t="s">
        <v>5908</v>
      </c>
      <c r="F80" s="334">
        <v>0</v>
      </c>
      <c r="G80" s="334">
        <v>0</v>
      </c>
      <c r="H80" s="334">
        <v>0</v>
      </c>
      <c r="I80" s="334">
        <v>19.882191780821916</v>
      </c>
      <c r="J80" s="44">
        <v>100</v>
      </c>
      <c r="K80" s="44">
        <v>100</v>
      </c>
      <c r="L80" s="62">
        <f t="shared" si="7"/>
        <v>1988.2191780821915</v>
      </c>
      <c r="M80" s="63">
        <f t="shared" si="8"/>
        <v>4.0394088669950978E-2</v>
      </c>
      <c r="N80" s="64">
        <f t="shared" si="9"/>
        <v>4.8659384309831299E-2</v>
      </c>
      <c r="O80" s="65"/>
      <c r="P80" s="65"/>
      <c r="Q80" s="49">
        <v>5.6000000000000001E-2</v>
      </c>
      <c r="R80" s="66">
        <f t="shared" si="10"/>
        <v>5.6000000000000005</v>
      </c>
      <c r="S80" s="66">
        <f t="shared" si="11"/>
        <v>5.6000000000000005</v>
      </c>
      <c r="T80" s="44">
        <v>0</v>
      </c>
      <c r="U80" s="44">
        <v>100</v>
      </c>
      <c r="V80" s="44">
        <v>100</v>
      </c>
      <c r="X80" s="67" t="s">
        <v>1453</v>
      </c>
      <c r="Z80" s="23"/>
      <c r="AB80" s="14"/>
      <c r="AC80" s="15"/>
      <c r="AD80" s="68">
        <v>71</v>
      </c>
      <c r="AE80" s="69" t="s">
        <v>1454</v>
      </c>
      <c r="AF80" s="70" t="s">
        <v>1455</v>
      </c>
      <c r="AG80" s="70" t="s">
        <v>1456</v>
      </c>
      <c r="AH80" s="70" t="s">
        <v>1457</v>
      </c>
      <c r="AI80" s="70" t="s">
        <v>1458</v>
      </c>
      <c r="AJ80" s="70" t="s">
        <v>1459</v>
      </c>
      <c r="AK80" s="71" t="s">
        <v>1460</v>
      </c>
      <c r="AL80" s="72" t="s">
        <v>1461</v>
      </c>
      <c r="AM80" s="73" t="s">
        <v>1462</v>
      </c>
      <c r="AN80" s="73" t="s">
        <v>1463</v>
      </c>
      <c r="AO80" s="62" t="s">
        <v>1464</v>
      </c>
      <c r="AP80" s="63" t="s">
        <v>1465</v>
      </c>
      <c r="AQ80" s="63" t="s">
        <v>1466</v>
      </c>
      <c r="AR80" s="65"/>
      <c r="AS80" s="65"/>
      <c r="AT80" s="75" t="s">
        <v>1467</v>
      </c>
      <c r="AU80" s="66" t="s">
        <v>1468</v>
      </c>
      <c r="AV80" s="66" t="s">
        <v>1469</v>
      </c>
      <c r="AW80" s="76" t="s">
        <v>1470</v>
      </c>
      <c r="AX80" s="76" t="s">
        <v>1471</v>
      </c>
      <c r="AY80" s="77" t="s">
        <v>1472</v>
      </c>
    </row>
    <row r="81" spans="2:51" ht="15" customHeight="1" outlineLevel="1" thickBot="1">
      <c r="B81" s="43" t="s">
        <v>6013</v>
      </c>
      <c r="C81" s="334">
        <v>0</v>
      </c>
      <c r="D81" s="334">
        <v>0</v>
      </c>
      <c r="E81" s="334" t="s">
        <v>5908</v>
      </c>
      <c r="F81" s="334">
        <v>0</v>
      </c>
      <c r="G81" s="334">
        <v>0</v>
      </c>
      <c r="H81" s="334">
        <v>0</v>
      </c>
      <c r="I81" s="334">
        <v>19.882191780821916</v>
      </c>
      <c r="J81" s="44">
        <v>250</v>
      </c>
      <c r="K81" s="44">
        <v>250</v>
      </c>
      <c r="L81" s="62">
        <f t="shared" si="7"/>
        <v>4970.5479452054788</v>
      </c>
      <c r="M81" s="63">
        <f t="shared" si="8"/>
        <v>4.0394088669950978E-2</v>
      </c>
      <c r="N81" s="64">
        <f t="shared" si="9"/>
        <v>4.8659384309831299E-2</v>
      </c>
      <c r="O81" s="65"/>
      <c r="P81" s="65"/>
      <c r="Q81" s="49">
        <v>5.6000000000000001E-2</v>
      </c>
      <c r="R81" s="66">
        <f t="shared" si="10"/>
        <v>14</v>
      </c>
      <c r="S81" s="66">
        <f t="shared" si="11"/>
        <v>14</v>
      </c>
      <c r="T81" s="44">
        <v>0</v>
      </c>
      <c r="U81" s="44">
        <v>250</v>
      </c>
      <c r="V81" s="44">
        <v>250</v>
      </c>
      <c r="X81" s="67" t="s">
        <v>1473</v>
      </c>
      <c r="Z81" s="23"/>
      <c r="AB81" s="14"/>
      <c r="AC81" s="15"/>
      <c r="AD81" s="68">
        <v>72</v>
      </c>
      <c r="AE81" s="69" t="s">
        <v>1474</v>
      </c>
      <c r="AF81" s="70" t="s">
        <v>1475</v>
      </c>
      <c r="AG81" s="70" t="s">
        <v>1476</v>
      </c>
      <c r="AH81" s="70" t="s">
        <v>1477</v>
      </c>
      <c r="AI81" s="70" t="s">
        <v>1478</v>
      </c>
      <c r="AJ81" s="70" t="s">
        <v>1479</v>
      </c>
      <c r="AK81" s="71" t="s">
        <v>1480</v>
      </c>
      <c r="AL81" s="72" t="s">
        <v>1481</v>
      </c>
      <c r="AM81" s="73" t="s">
        <v>1482</v>
      </c>
      <c r="AN81" s="73" t="s">
        <v>1483</v>
      </c>
      <c r="AO81" s="62" t="s">
        <v>1484</v>
      </c>
      <c r="AP81" s="63" t="s">
        <v>1485</v>
      </c>
      <c r="AQ81" s="63" t="s">
        <v>1486</v>
      </c>
      <c r="AR81" s="65"/>
      <c r="AS81" s="65"/>
      <c r="AT81" s="75" t="s">
        <v>1487</v>
      </c>
      <c r="AU81" s="66" t="s">
        <v>1488</v>
      </c>
      <c r="AV81" s="66" t="s">
        <v>1489</v>
      </c>
      <c r="AW81" s="76" t="s">
        <v>1490</v>
      </c>
      <c r="AX81" s="76" t="s">
        <v>1491</v>
      </c>
      <c r="AY81" s="77" t="s">
        <v>1492</v>
      </c>
    </row>
    <row r="82" spans="2:51" ht="15" customHeight="1" outlineLevel="1" thickBot="1">
      <c r="B82" s="43" t="s">
        <v>6012</v>
      </c>
      <c r="C82" s="334">
        <v>0</v>
      </c>
      <c r="D82" s="334">
        <v>0</v>
      </c>
      <c r="E82" s="334" t="s">
        <v>5908</v>
      </c>
      <c r="F82" s="334">
        <v>0</v>
      </c>
      <c r="G82" s="334">
        <v>0</v>
      </c>
      <c r="H82" s="334">
        <v>0</v>
      </c>
      <c r="I82" s="334">
        <v>19.882191780821916</v>
      </c>
      <c r="J82" s="44">
        <v>100</v>
      </c>
      <c r="K82" s="44">
        <v>100</v>
      </c>
      <c r="L82" s="62">
        <f t="shared" si="7"/>
        <v>1988.2191780821915</v>
      </c>
      <c r="M82" s="63">
        <f t="shared" si="8"/>
        <v>4.0394088669950978E-2</v>
      </c>
      <c r="N82" s="64">
        <f t="shared" si="9"/>
        <v>4.8659384309831299E-2</v>
      </c>
      <c r="O82" s="65"/>
      <c r="P82" s="65"/>
      <c r="Q82" s="49">
        <v>5.6000000000000001E-2</v>
      </c>
      <c r="R82" s="66">
        <f t="shared" si="10"/>
        <v>5.6000000000000005</v>
      </c>
      <c r="S82" s="66">
        <f t="shared" si="11"/>
        <v>5.6000000000000005</v>
      </c>
      <c r="T82" s="44">
        <v>0</v>
      </c>
      <c r="U82" s="44">
        <v>100</v>
      </c>
      <c r="V82" s="44">
        <v>100</v>
      </c>
      <c r="X82" s="67" t="s">
        <v>1493</v>
      </c>
      <c r="Z82" s="23"/>
      <c r="AB82" s="14"/>
      <c r="AC82" s="15"/>
      <c r="AD82" s="68">
        <v>73</v>
      </c>
      <c r="AE82" s="69" t="s">
        <v>1494</v>
      </c>
      <c r="AF82" s="70" t="s">
        <v>1495</v>
      </c>
      <c r="AG82" s="70" t="s">
        <v>1496</v>
      </c>
      <c r="AH82" s="70" t="s">
        <v>1497</v>
      </c>
      <c r="AI82" s="70" t="s">
        <v>1498</v>
      </c>
      <c r="AJ82" s="70" t="s">
        <v>1499</v>
      </c>
      <c r="AK82" s="71" t="s">
        <v>1500</v>
      </c>
      <c r="AL82" s="72" t="s">
        <v>1501</v>
      </c>
      <c r="AM82" s="73" t="s">
        <v>1502</v>
      </c>
      <c r="AN82" s="73" t="s">
        <v>1503</v>
      </c>
      <c r="AO82" s="62" t="s">
        <v>1504</v>
      </c>
      <c r="AP82" s="63" t="s">
        <v>1505</v>
      </c>
      <c r="AQ82" s="63" t="s">
        <v>1506</v>
      </c>
      <c r="AR82" s="65"/>
      <c r="AS82" s="65"/>
      <c r="AT82" s="75" t="s">
        <v>1507</v>
      </c>
      <c r="AU82" s="66" t="s">
        <v>1508</v>
      </c>
      <c r="AV82" s="66" t="s">
        <v>1509</v>
      </c>
      <c r="AW82" s="76" t="s">
        <v>1510</v>
      </c>
      <c r="AX82" s="76" t="s">
        <v>1511</v>
      </c>
      <c r="AY82" s="77" t="s">
        <v>1512</v>
      </c>
    </row>
    <row r="83" spans="2:51" ht="15" customHeight="1" outlineLevel="1" thickBot="1">
      <c r="B83" s="43" t="s">
        <v>6014</v>
      </c>
      <c r="C83" s="334">
        <v>0</v>
      </c>
      <c r="D83" s="334">
        <v>0</v>
      </c>
      <c r="E83" s="334" t="s">
        <v>5908</v>
      </c>
      <c r="F83" s="334">
        <v>0</v>
      </c>
      <c r="G83" s="334">
        <v>0</v>
      </c>
      <c r="H83" s="334">
        <v>0</v>
      </c>
      <c r="I83" s="334">
        <v>6.9095890410958907</v>
      </c>
      <c r="J83" s="44">
        <v>300</v>
      </c>
      <c r="K83" s="44">
        <v>300</v>
      </c>
      <c r="L83" s="62">
        <f t="shared" si="7"/>
        <v>2072.8767123287671</v>
      </c>
      <c r="M83" s="63">
        <f t="shared" si="8"/>
        <v>2.0689655172413834E-2</v>
      </c>
      <c r="N83" s="64">
        <f t="shared" si="9"/>
        <v>2.8798411122145096E-2</v>
      </c>
      <c r="O83" s="65"/>
      <c r="P83" s="65"/>
      <c r="Q83" s="49">
        <v>3.5999999999999997E-2</v>
      </c>
      <c r="R83" s="66">
        <f t="shared" si="10"/>
        <v>10.799999999999999</v>
      </c>
      <c r="S83" s="66">
        <f t="shared" si="11"/>
        <v>10.799999999999999</v>
      </c>
      <c r="T83" s="44">
        <v>0</v>
      </c>
      <c r="U83" s="44">
        <v>300</v>
      </c>
      <c r="V83" s="44">
        <v>300</v>
      </c>
      <c r="X83" s="67" t="s">
        <v>1513</v>
      </c>
      <c r="Z83" s="23"/>
      <c r="AB83" s="14"/>
      <c r="AC83" s="15"/>
      <c r="AD83" s="68">
        <v>74</v>
      </c>
      <c r="AE83" s="69" t="s">
        <v>1514</v>
      </c>
      <c r="AF83" s="70" t="s">
        <v>1515</v>
      </c>
      <c r="AG83" s="70" t="s">
        <v>1516</v>
      </c>
      <c r="AH83" s="70" t="s">
        <v>1517</v>
      </c>
      <c r="AI83" s="70" t="s">
        <v>1518</v>
      </c>
      <c r="AJ83" s="70" t="s">
        <v>1519</v>
      </c>
      <c r="AK83" s="71" t="s">
        <v>1520</v>
      </c>
      <c r="AL83" s="72" t="s">
        <v>1521</v>
      </c>
      <c r="AM83" s="73" t="s">
        <v>1522</v>
      </c>
      <c r="AN83" s="73" t="s">
        <v>1523</v>
      </c>
      <c r="AO83" s="62" t="s">
        <v>1524</v>
      </c>
      <c r="AP83" s="63" t="s">
        <v>1525</v>
      </c>
      <c r="AQ83" s="63" t="s">
        <v>1526</v>
      </c>
      <c r="AR83" s="65"/>
      <c r="AS83" s="65"/>
      <c r="AT83" s="75" t="s">
        <v>1527</v>
      </c>
      <c r="AU83" s="66" t="s">
        <v>1528</v>
      </c>
      <c r="AV83" s="66" t="s">
        <v>1529</v>
      </c>
      <c r="AW83" s="76" t="s">
        <v>1530</v>
      </c>
      <c r="AX83" s="76" t="s">
        <v>1531</v>
      </c>
      <c r="AY83" s="77" t="s">
        <v>1532</v>
      </c>
    </row>
    <row r="84" spans="2:51" ht="15" customHeight="1" outlineLevel="1" thickBot="1">
      <c r="B84" s="43" t="s">
        <v>6015</v>
      </c>
      <c r="C84" s="334">
        <v>0</v>
      </c>
      <c r="D84" s="334">
        <v>0</v>
      </c>
      <c r="E84" s="334" t="s">
        <v>5908</v>
      </c>
      <c r="F84" s="334">
        <v>0</v>
      </c>
      <c r="G84" s="334">
        <v>0</v>
      </c>
      <c r="H84" s="334">
        <v>0</v>
      </c>
      <c r="I84" s="334">
        <v>8.9808219178082194</v>
      </c>
      <c r="J84" s="44">
        <v>100</v>
      </c>
      <c r="K84" s="44">
        <v>100</v>
      </c>
      <c r="L84" s="62">
        <f t="shared" si="7"/>
        <v>898.08219178082197</v>
      </c>
      <c r="M84" s="63">
        <f t="shared" si="8"/>
        <v>1.0344827586207028E-2</v>
      </c>
      <c r="N84" s="64">
        <f t="shared" si="9"/>
        <v>1.8371400198609944E-2</v>
      </c>
      <c r="O84" s="65"/>
      <c r="P84" s="65"/>
      <c r="Q84" s="49">
        <v>2.5499999999999998E-2</v>
      </c>
      <c r="R84" s="66">
        <f t="shared" si="10"/>
        <v>2.5499999999999998</v>
      </c>
      <c r="S84" s="66">
        <f t="shared" si="11"/>
        <v>2.5499999999999998</v>
      </c>
      <c r="T84" s="44">
        <v>0</v>
      </c>
      <c r="U84" s="44">
        <v>100</v>
      </c>
      <c r="V84" s="44">
        <v>100</v>
      </c>
      <c r="X84" s="67" t="s">
        <v>1533</v>
      </c>
      <c r="Z84" s="23"/>
      <c r="AB84" s="14"/>
      <c r="AC84" s="15"/>
      <c r="AD84" s="68">
        <v>75</v>
      </c>
      <c r="AE84" s="69" t="s">
        <v>1534</v>
      </c>
      <c r="AF84" s="70" t="s">
        <v>1535</v>
      </c>
      <c r="AG84" s="70" t="s">
        <v>1536</v>
      </c>
      <c r="AH84" s="70" t="s">
        <v>1537</v>
      </c>
      <c r="AI84" s="70" t="s">
        <v>1538</v>
      </c>
      <c r="AJ84" s="70" t="s">
        <v>1539</v>
      </c>
      <c r="AK84" s="71" t="s">
        <v>1540</v>
      </c>
      <c r="AL84" s="72" t="s">
        <v>1541</v>
      </c>
      <c r="AM84" s="73" t="s">
        <v>1542</v>
      </c>
      <c r="AN84" s="73" t="s">
        <v>1543</v>
      </c>
      <c r="AO84" s="62" t="s">
        <v>1544</v>
      </c>
      <c r="AP84" s="63" t="s">
        <v>1545</v>
      </c>
      <c r="AQ84" s="63" t="s">
        <v>1546</v>
      </c>
      <c r="AR84" s="65"/>
      <c r="AS84" s="65"/>
      <c r="AT84" s="75" t="s">
        <v>1547</v>
      </c>
      <c r="AU84" s="66" t="s">
        <v>1548</v>
      </c>
      <c r="AV84" s="66" t="s">
        <v>1549</v>
      </c>
      <c r="AW84" s="76" t="s">
        <v>1550</v>
      </c>
      <c r="AX84" s="76" t="s">
        <v>1551</v>
      </c>
      <c r="AY84" s="77" t="s">
        <v>1552</v>
      </c>
    </row>
    <row r="85" spans="2:51" ht="15" customHeight="1" outlineLevel="1" thickBot="1">
      <c r="B85" s="43" t="s">
        <v>6016</v>
      </c>
      <c r="C85" s="334">
        <v>0</v>
      </c>
      <c r="D85" s="334">
        <v>0</v>
      </c>
      <c r="E85" s="334" t="s">
        <v>5908</v>
      </c>
      <c r="F85" s="334">
        <v>0</v>
      </c>
      <c r="G85" s="334">
        <v>0</v>
      </c>
      <c r="H85" s="334">
        <v>0</v>
      </c>
      <c r="I85" s="334">
        <v>3.978082191780822</v>
      </c>
      <c r="J85" s="44">
        <v>77.361277000000001</v>
      </c>
      <c r="K85" s="44">
        <v>77.361277000000001</v>
      </c>
      <c r="L85" s="62">
        <f t="shared" si="7"/>
        <v>307.7495183671233</v>
      </c>
      <c r="M85" s="63">
        <f t="shared" si="8"/>
        <v>7.9556650246306315E-3</v>
      </c>
      <c r="N85" s="64">
        <f t="shared" si="9"/>
        <v>1.5963257199602898E-2</v>
      </c>
      <c r="O85" s="65"/>
      <c r="P85" s="65"/>
      <c r="Q85" s="49">
        <v>2.3074999999999998E-2</v>
      </c>
      <c r="R85" s="66">
        <f t="shared" si="10"/>
        <v>1.7851114667749999</v>
      </c>
      <c r="S85" s="66">
        <f t="shared" si="11"/>
        <v>1.7851114667749999</v>
      </c>
      <c r="T85" s="44">
        <v>0</v>
      </c>
      <c r="U85" s="44">
        <v>77.361277000000001</v>
      </c>
      <c r="V85" s="44">
        <v>77.361277000000001</v>
      </c>
      <c r="X85" s="67" t="s">
        <v>1553</v>
      </c>
      <c r="Z85" s="23"/>
      <c r="AB85" s="14"/>
      <c r="AC85" s="15"/>
      <c r="AD85" s="68">
        <v>76</v>
      </c>
      <c r="AE85" s="69" t="s">
        <v>1554</v>
      </c>
      <c r="AF85" s="70" t="s">
        <v>1555</v>
      </c>
      <c r="AG85" s="70" t="s">
        <v>1556</v>
      </c>
      <c r="AH85" s="70" t="s">
        <v>1557</v>
      </c>
      <c r="AI85" s="70" t="s">
        <v>1558</v>
      </c>
      <c r="AJ85" s="70" t="s">
        <v>1559</v>
      </c>
      <c r="AK85" s="71" t="s">
        <v>1560</v>
      </c>
      <c r="AL85" s="72" t="s">
        <v>1561</v>
      </c>
      <c r="AM85" s="73" t="s">
        <v>1562</v>
      </c>
      <c r="AN85" s="73" t="s">
        <v>1563</v>
      </c>
      <c r="AO85" s="62" t="s">
        <v>1564</v>
      </c>
      <c r="AP85" s="63" t="s">
        <v>1565</v>
      </c>
      <c r="AQ85" s="63" t="s">
        <v>1566</v>
      </c>
      <c r="AR85" s="65"/>
      <c r="AS85" s="65"/>
      <c r="AT85" s="75" t="s">
        <v>1567</v>
      </c>
      <c r="AU85" s="66" t="s">
        <v>1568</v>
      </c>
      <c r="AV85" s="66" t="s">
        <v>1569</v>
      </c>
      <c r="AW85" s="76" t="s">
        <v>1570</v>
      </c>
      <c r="AX85" s="76" t="s">
        <v>1571</v>
      </c>
      <c r="AY85" s="77" t="s">
        <v>1572</v>
      </c>
    </row>
    <row r="86" spans="2:51" ht="15" customHeight="1" outlineLevel="1" thickBot="1">
      <c r="B86" s="43" t="s">
        <v>6017</v>
      </c>
      <c r="C86" s="334">
        <v>0</v>
      </c>
      <c r="D86" s="334">
        <v>0</v>
      </c>
      <c r="E86" s="334" t="s">
        <v>5908</v>
      </c>
      <c r="F86" s="334">
        <v>0</v>
      </c>
      <c r="G86" s="334">
        <v>0</v>
      </c>
      <c r="H86" s="334">
        <v>0</v>
      </c>
      <c r="I86" s="334">
        <v>3.978082191780822</v>
      </c>
      <c r="J86" s="44">
        <v>122.638723</v>
      </c>
      <c r="K86" s="44">
        <v>122.638723</v>
      </c>
      <c r="L86" s="62">
        <f t="shared" si="7"/>
        <v>487.86691998904109</v>
      </c>
      <c r="M86" s="63">
        <f t="shared" si="8"/>
        <v>8.0788177339903289E-3</v>
      </c>
      <c r="N86" s="64">
        <f t="shared" si="9"/>
        <v>1.6087388282026049E-2</v>
      </c>
      <c r="O86" s="65"/>
      <c r="P86" s="65"/>
      <c r="Q86" s="49">
        <v>2.3199999999999998E-2</v>
      </c>
      <c r="R86" s="66">
        <f t="shared" si="10"/>
        <v>2.8452183735999999</v>
      </c>
      <c r="S86" s="66">
        <f t="shared" si="11"/>
        <v>2.8452183735999999</v>
      </c>
      <c r="T86" s="44">
        <v>0</v>
      </c>
      <c r="U86" s="44">
        <v>122.638723</v>
      </c>
      <c r="V86" s="44">
        <v>122.638723</v>
      </c>
      <c r="X86" s="67" t="s">
        <v>1573</v>
      </c>
      <c r="Z86" s="23"/>
      <c r="AB86" s="14"/>
      <c r="AC86" s="15"/>
      <c r="AD86" s="68">
        <v>77</v>
      </c>
      <c r="AE86" s="69" t="s">
        <v>1574</v>
      </c>
      <c r="AF86" s="70" t="s">
        <v>1575</v>
      </c>
      <c r="AG86" s="70" t="s">
        <v>1576</v>
      </c>
      <c r="AH86" s="70" t="s">
        <v>1577</v>
      </c>
      <c r="AI86" s="70" t="s">
        <v>1578</v>
      </c>
      <c r="AJ86" s="70" t="s">
        <v>1579</v>
      </c>
      <c r="AK86" s="71" t="s">
        <v>1580</v>
      </c>
      <c r="AL86" s="72" t="s">
        <v>1581</v>
      </c>
      <c r="AM86" s="73" t="s">
        <v>1582</v>
      </c>
      <c r="AN86" s="73" t="s">
        <v>1583</v>
      </c>
      <c r="AO86" s="62" t="s">
        <v>1584</v>
      </c>
      <c r="AP86" s="63" t="s">
        <v>1585</v>
      </c>
      <c r="AQ86" s="63" t="s">
        <v>1586</v>
      </c>
      <c r="AR86" s="65"/>
      <c r="AS86" s="65"/>
      <c r="AT86" s="75" t="s">
        <v>1587</v>
      </c>
      <c r="AU86" s="66" t="s">
        <v>1588</v>
      </c>
      <c r="AV86" s="66" t="s">
        <v>1589</v>
      </c>
      <c r="AW86" s="76" t="s">
        <v>1590</v>
      </c>
      <c r="AX86" s="76" t="s">
        <v>1591</v>
      </c>
      <c r="AY86" s="77" t="s">
        <v>1592</v>
      </c>
    </row>
    <row r="87" spans="2:51" ht="15" customHeight="1" outlineLevel="1" thickBot="1">
      <c r="B87" s="43" t="s">
        <v>6018</v>
      </c>
      <c r="C87" s="334">
        <v>0</v>
      </c>
      <c r="D87" s="334">
        <v>0</v>
      </c>
      <c r="E87" s="334" t="s">
        <v>5908</v>
      </c>
      <c r="F87" s="334">
        <v>0</v>
      </c>
      <c r="G87" s="334">
        <v>0</v>
      </c>
      <c r="H87" s="334">
        <v>0</v>
      </c>
      <c r="I87" s="334">
        <v>8.9808219178082194</v>
      </c>
      <c r="J87" s="44">
        <v>100</v>
      </c>
      <c r="K87" s="44">
        <v>100</v>
      </c>
      <c r="L87" s="62">
        <f t="shared" si="7"/>
        <v>898.08219178082197</v>
      </c>
      <c r="M87" s="63">
        <f t="shared" si="8"/>
        <v>7.9556650246306315E-3</v>
      </c>
      <c r="N87" s="64">
        <f t="shared" si="9"/>
        <v>1.5963257199602898E-2</v>
      </c>
      <c r="O87" s="65"/>
      <c r="P87" s="65"/>
      <c r="Q87" s="49">
        <v>2.3074999999999998E-2</v>
      </c>
      <c r="R87" s="66">
        <f t="shared" si="10"/>
        <v>2.3074999999999997</v>
      </c>
      <c r="S87" s="66">
        <f t="shared" si="11"/>
        <v>2.3074999999999997</v>
      </c>
      <c r="T87" s="44">
        <v>0</v>
      </c>
      <c r="U87" s="44">
        <v>100</v>
      </c>
      <c r="V87" s="44">
        <v>100</v>
      </c>
      <c r="X87" s="67" t="s">
        <v>1593</v>
      </c>
      <c r="Z87" s="23"/>
      <c r="AB87" s="14"/>
      <c r="AC87" s="15"/>
      <c r="AD87" s="68">
        <v>78</v>
      </c>
      <c r="AE87" s="69" t="s">
        <v>1594</v>
      </c>
      <c r="AF87" s="70" t="s">
        <v>1595</v>
      </c>
      <c r="AG87" s="70" t="s">
        <v>1596</v>
      </c>
      <c r="AH87" s="70" t="s">
        <v>1597</v>
      </c>
      <c r="AI87" s="70" t="s">
        <v>1598</v>
      </c>
      <c r="AJ87" s="70" t="s">
        <v>1599</v>
      </c>
      <c r="AK87" s="71" t="s">
        <v>1600</v>
      </c>
      <c r="AL87" s="72" t="s">
        <v>1601</v>
      </c>
      <c r="AM87" s="73" t="s">
        <v>1602</v>
      </c>
      <c r="AN87" s="73" t="s">
        <v>1603</v>
      </c>
      <c r="AO87" s="62" t="s">
        <v>1604</v>
      </c>
      <c r="AP87" s="63" t="s">
        <v>1605</v>
      </c>
      <c r="AQ87" s="63" t="s">
        <v>1606</v>
      </c>
      <c r="AR87" s="65"/>
      <c r="AS87" s="65"/>
      <c r="AT87" s="75" t="s">
        <v>1607</v>
      </c>
      <c r="AU87" s="66" t="s">
        <v>1608</v>
      </c>
      <c r="AV87" s="66" t="s">
        <v>1609</v>
      </c>
      <c r="AW87" s="76" t="s">
        <v>1610</v>
      </c>
      <c r="AX87" s="76" t="s">
        <v>1611</v>
      </c>
      <c r="AY87" s="77" t="s">
        <v>1612</v>
      </c>
    </row>
    <row r="88" spans="2:51" ht="15" customHeight="1" outlineLevel="1" thickBot="1">
      <c r="B88" s="43" t="s">
        <v>6019</v>
      </c>
      <c r="C88" s="334">
        <v>0</v>
      </c>
      <c r="D88" s="334">
        <v>0</v>
      </c>
      <c r="E88" s="334" t="s">
        <v>5908</v>
      </c>
      <c r="F88" s="334">
        <v>0</v>
      </c>
      <c r="G88" s="334">
        <v>0</v>
      </c>
      <c r="H88" s="334">
        <v>0</v>
      </c>
      <c r="I88" s="334">
        <v>13.265753424657534</v>
      </c>
      <c r="J88" s="44">
        <v>100</v>
      </c>
      <c r="K88" s="44">
        <v>100</v>
      </c>
      <c r="L88" s="62">
        <f t="shared" si="7"/>
        <v>1326.5753424657535</v>
      </c>
      <c r="M88" s="63">
        <f t="shared" si="8"/>
        <v>2.9310344827586432E-2</v>
      </c>
      <c r="N88" s="64">
        <f t="shared" si="9"/>
        <v>3.7487586891757907E-2</v>
      </c>
      <c r="O88" s="65"/>
      <c r="P88" s="65"/>
      <c r="Q88" s="49">
        <v>4.4749999999999998E-2</v>
      </c>
      <c r="R88" s="66">
        <f t="shared" si="10"/>
        <v>4.4749999999999996</v>
      </c>
      <c r="S88" s="66">
        <f t="shared" si="11"/>
        <v>4.4749999999999996</v>
      </c>
      <c r="T88" s="44">
        <v>0</v>
      </c>
      <c r="U88" s="44">
        <v>100</v>
      </c>
      <c r="V88" s="44">
        <v>100</v>
      </c>
      <c r="X88" s="67" t="s">
        <v>1613</v>
      </c>
      <c r="Z88" s="23"/>
      <c r="AB88" s="14"/>
      <c r="AC88" s="15"/>
      <c r="AD88" s="68">
        <v>79</v>
      </c>
      <c r="AE88" s="69" t="s">
        <v>1614</v>
      </c>
      <c r="AF88" s="70" t="s">
        <v>1615</v>
      </c>
      <c r="AG88" s="70" t="s">
        <v>1616</v>
      </c>
      <c r="AH88" s="70" t="s">
        <v>1617</v>
      </c>
      <c r="AI88" s="70" t="s">
        <v>1618</v>
      </c>
      <c r="AJ88" s="70" t="s">
        <v>1619</v>
      </c>
      <c r="AK88" s="71" t="s">
        <v>1620</v>
      </c>
      <c r="AL88" s="72" t="s">
        <v>1621</v>
      </c>
      <c r="AM88" s="73" t="s">
        <v>1622</v>
      </c>
      <c r="AN88" s="73" t="s">
        <v>1623</v>
      </c>
      <c r="AO88" s="62" t="s">
        <v>1624</v>
      </c>
      <c r="AP88" s="63" t="s">
        <v>1625</v>
      </c>
      <c r="AQ88" s="63" t="s">
        <v>1626</v>
      </c>
      <c r="AR88" s="65"/>
      <c r="AS88" s="65"/>
      <c r="AT88" s="75" t="s">
        <v>1627</v>
      </c>
      <c r="AU88" s="66" t="s">
        <v>1628</v>
      </c>
      <c r="AV88" s="66" t="s">
        <v>1629</v>
      </c>
      <c r="AW88" s="76" t="s">
        <v>1630</v>
      </c>
      <c r="AX88" s="76" t="s">
        <v>1631</v>
      </c>
      <c r="AY88" s="77" t="s">
        <v>1632</v>
      </c>
    </row>
    <row r="89" spans="2:51" ht="15" customHeight="1" outlineLevel="1" thickBot="1">
      <c r="B89" s="43" t="s">
        <v>6020</v>
      </c>
      <c r="C89" s="334">
        <v>0</v>
      </c>
      <c r="D89" s="334">
        <v>0</v>
      </c>
      <c r="E89" s="334" t="s">
        <v>5908</v>
      </c>
      <c r="F89" s="334">
        <v>0</v>
      </c>
      <c r="G89" s="334">
        <v>0</v>
      </c>
      <c r="H89" s="334">
        <v>0</v>
      </c>
      <c r="I89" s="334">
        <v>13.265753424657534</v>
      </c>
      <c r="J89" s="44">
        <v>100</v>
      </c>
      <c r="K89" s="44">
        <v>100</v>
      </c>
      <c r="L89" s="62">
        <f t="shared" si="7"/>
        <v>1326.5753424657535</v>
      </c>
      <c r="M89" s="63">
        <f t="shared" si="8"/>
        <v>2.9310344827586432E-2</v>
      </c>
      <c r="N89" s="64">
        <f t="shared" si="9"/>
        <v>3.7487586891757907E-2</v>
      </c>
      <c r="O89" s="65"/>
      <c r="P89" s="65"/>
      <c r="Q89" s="49">
        <v>4.4749999999999998E-2</v>
      </c>
      <c r="R89" s="66">
        <f t="shared" si="10"/>
        <v>4.4749999999999996</v>
      </c>
      <c r="S89" s="66">
        <f t="shared" si="11"/>
        <v>4.4749999999999996</v>
      </c>
      <c r="T89" s="44">
        <v>0</v>
      </c>
      <c r="U89" s="44">
        <v>100</v>
      </c>
      <c r="V89" s="44">
        <v>100</v>
      </c>
      <c r="X89" s="67" t="s">
        <v>1633</v>
      </c>
      <c r="Z89" s="23"/>
      <c r="AB89" s="14"/>
      <c r="AC89" s="15"/>
      <c r="AD89" s="68">
        <v>80</v>
      </c>
      <c r="AE89" s="69" t="s">
        <v>1634</v>
      </c>
      <c r="AF89" s="70" t="s">
        <v>1635</v>
      </c>
      <c r="AG89" s="70" t="s">
        <v>1636</v>
      </c>
      <c r="AH89" s="70" t="s">
        <v>1637</v>
      </c>
      <c r="AI89" s="70" t="s">
        <v>1638</v>
      </c>
      <c r="AJ89" s="70" t="s">
        <v>1639</v>
      </c>
      <c r="AK89" s="71" t="s">
        <v>1640</v>
      </c>
      <c r="AL89" s="72" t="s">
        <v>1641</v>
      </c>
      <c r="AM89" s="73" t="s">
        <v>1642</v>
      </c>
      <c r="AN89" s="73" t="s">
        <v>1643</v>
      </c>
      <c r="AO89" s="62" t="s">
        <v>1644</v>
      </c>
      <c r="AP89" s="63" t="s">
        <v>1645</v>
      </c>
      <c r="AQ89" s="63" t="s">
        <v>1646</v>
      </c>
      <c r="AR89" s="65"/>
      <c r="AS89" s="65"/>
      <c r="AT89" s="75" t="s">
        <v>1647</v>
      </c>
      <c r="AU89" s="66" t="s">
        <v>1648</v>
      </c>
      <c r="AV89" s="66" t="s">
        <v>1649</v>
      </c>
      <c r="AW89" s="76" t="s">
        <v>1650</v>
      </c>
      <c r="AX89" s="76" t="s">
        <v>1651</v>
      </c>
      <c r="AY89" s="77" t="s">
        <v>1652</v>
      </c>
    </row>
    <row r="90" spans="2:51" ht="15" customHeight="1" outlineLevel="1" thickBot="1">
      <c r="B90" s="43" t="s">
        <v>6021</v>
      </c>
      <c r="C90" s="334">
        <v>0</v>
      </c>
      <c r="D90" s="334">
        <v>0</v>
      </c>
      <c r="E90" s="334" t="s">
        <v>5908</v>
      </c>
      <c r="F90" s="334">
        <v>0</v>
      </c>
      <c r="G90" s="334">
        <v>0</v>
      </c>
      <c r="H90" s="334">
        <v>0</v>
      </c>
      <c r="I90" s="334">
        <v>5</v>
      </c>
      <c r="J90" s="44">
        <v>70</v>
      </c>
      <c r="K90" s="44">
        <v>70</v>
      </c>
      <c r="L90" s="62">
        <f t="shared" si="7"/>
        <v>350</v>
      </c>
      <c r="M90" s="63">
        <f t="shared" si="8"/>
        <v>2.3320197044335078E-2</v>
      </c>
      <c r="N90" s="64">
        <f t="shared" si="9"/>
        <v>3.144985104270126E-2</v>
      </c>
      <c r="O90" s="65"/>
      <c r="P90" s="65"/>
      <c r="Q90" s="49">
        <v>3.8670000000000003E-2</v>
      </c>
      <c r="R90" s="66">
        <f t="shared" si="10"/>
        <v>2.7069000000000001</v>
      </c>
      <c r="S90" s="66">
        <f t="shared" si="11"/>
        <v>2.7069000000000001</v>
      </c>
      <c r="T90" s="44">
        <v>0</v>
      </c>
      <c r="U90" s="44">
        <v>70</v>
      </c>
      <c r="V90" s="44">
        <v>70</v>
      </c>
      <c r="X90" s="67" t="s">
        <v>1653</v>
      </c>
      <c r="Z90" s="23"/>
      <c r="AB90" s="14"/>
      <c r="AC90" s="15"/>
      <c r="AD90" s="68">
        <v>81</v>
      </c>
      <c r="AE90" s="69" t="s">
        <v>1654</v>
      </c>
      <c r="AF90" s="70" t="s">
        <v>1655</v>
      </c>
      <c r="AG90" s="70" t="s">
        <v>1656</v>
      </c>
      <c r="AH90" s="70" t="s">
        <v>1657</v>
      </c>
      <c r="AI90" s="70" t="s">
        <v>1658</v>
      </c>
      <c r="AJ90" s="70" t="s">
        <v>1659</v>
      </c>
      <c r="AK90" s="71" t="s">
        <v>1660</v>
      </c>
      <c r="AL90" s="72" t="s">
        <v>1661</v>
      </c>
      <c r="AM90" s="73" t="s">
        <v>1662</v>
      </c>
      <c r="AN90" s="73" t="s">
        <v>1663</v>
      </c>
      <c r="AO90" s="62" t="s">
        <v>1664</v>
      </c>
      <c r="AP90" s="63" t="s">
        <v>1665</v>
      </c>
      <c r="AQ90" s="63" t="s">
        <v>1666</v>
      </c>
      <c r="AR90" s="65"/>
      <c r="AS90" s="65"/>
      <c r="AT90" s="75" t="s">
        <v>1667</v>
      </c>
      <c r="AU90" s="66" t="s">
        <v>1668</v>
      </c>
      <c r="AV90" s="66" t="s">
        <v>1669</v>
      </c>
      <c r="AW90" s="76" t="s">
        <v>1670</v>
      </c>
      <c r="AX90" s="76" t="s">
        <v>1671</v>
      </c>
      <c r="AY90" s="77" t="s">
        <v>1672</v>
      </c>
    </row>
    <row r="91" spans="2:51" ht="15" customHeight="1" outlineLevel="1" thickBot="1">
      <c r="B91" s="43" t="s">
        <v>6022</v>
      </c>
      <c r="C91" s="334">
        <v>0</v>
      </c>
      <c r="D91" s="334">
        <v>0</v>
      </c>
      <c r="E91" s="334" t="s">
        <v>5908</v>
      </c>
      <c r="F91" s="334">
        <v>0</v>
      </c>
      <c r="G91" s="334">
        <v>0</v>
      </c>
      <c r="H91" s="334">
        <v>0</v>
      </c>
      <c r="I91" s="334">
        <v>5</v>
      </c>
      <c r="J91" s="44">
        <v>50</v>
      </c>
      <c r="K91" s="44">
        <v>50</v>
      </c>
      <c r="L91" s="62">
        <f t="shared" si="7"/>
        <v>250</v>
      </c>
      <c r="M91" s="63">
        <f t="shared" si="8"/>
        <v>2.3320197044335078E-2</v>
      </c>
      <c r="N91" s="64">
        <f t="shared" si="9"/>
        <v>3.144985104270126E-2</v>
      </c>
      <c r="O91" s="65"/>
      <c r="P91" s="65"/>
      <c r="Q91" s="49">
        <v>3.8670000000000003E-2</v>
      </c>
      <c r="R91" s="66">
        <f t="shared" si="10"/>
        <v>1.9335000000000002</v>
      </c>
      <c r="S91" s="66">
        <f t="shared" si="11"/>
        <v>1.9335000000000002</v>
      </c>
      <c r="T91" s="44">
        <v>0</v>
      </c>
      <c r="U91" s="44">
        <v>50</v>
      </c>
      <c r="V91" s="44">
        <v>50</v>
      </c>
      <c r="X91" s="67" t="s">
        <v>1673</v>
      </c>
      <c r="Z91" s="23"/>
      <c r="AB91" s="14"/>
      <c r="AC91" s="15"/>
      <c r="AD91" s="68">
        <v>82</v>
      </c>
      <c r="AE91" s="69" t="s">
        <v>1674</v>
      </c>
      <c r="AF91" s="70" t="s">
        <v>1675</v>
      </c>
      <c r="AG91" s="70" t="s">
        <v>1676</v>
      </c>
      <c r="AH91" s="70" t="s">
        <v>1677</v>
      </c>
      <c r="AI91" s="70" t="s">
        <v>1678</v>
      </c>
      <c r="AJ91" s="70" t="s">
        <v>1679</v>
      </c>
      <c r="AK91" s="71" t="s">
        <v>1680</v>
      </c>
      <c r="AL91" s="72" t="s">
        <v>1681</v>
      </c>
      <c r="AM91" s="73" t="s">
        <v>1682</v>
      </c>
      <c r="AN91" s="73" t="s">
        <v>1683</v>
      </c>
      <c r="AO91" s="62" t="s">
        <v>1684</v>
      </c>
      <c r="AP91" s="63" t="s">
        <v>1685</v>
      </c>
      <c r="AQ91" s="63" t="s">
        <v>1686</v>
      </c>
      <c r="AR91" s="65"/>
      <c r="AS91" s="65"/>
      <c r="AT91" s="75" t="s">
        <v>1687</v>
      </c>
      <c r="AU91" s="66" t="s">
        <v>1688</v>
      </c>
      <c r="AV91" s="66" t="s">
        <v>1689</v>
      </c>
      <c r="AW91" s="76" t="s">
        <v>1690</v>
      </c>
      <c r="AX91" s="76" t="s">
        <v>1691</v>
      </c>
      <c r="AY91" s="77" t="s">
        <v>1692</v>
      </c>
    </row>
    <row r="92" spans="2:51" ht="15" customHeight="1" outlineLevel="1" thickBot="1">
      <c r="B92" s="43" t="s">
        <v>6023</v>
      </c>
      <c r="C92" s="334">
        <v>0</v>
      </c>
      <c r="D92" s="334">
        <v>0</v>
      </c>
      <c r="E92" s="334" t="s">
        <v>5908</v>
      </c>
      <c r="F92" s="334">
        <v>0</v>
      </c>
      <c r="G92" s="334">
        <v>0</v>
      </c>
      <c r="H92" s="334">
        <v>0</v>
      </c>
      <c r="I92" s="334">
        <v>5.9205479452054792</v>
      </c>
      <c r="J92" s="44">
        <v>70</v>
      </c>
      <c r="K92" s="44">
        <v>70</v>
      </c>
      <c r="L92" s="62">
        <f t="shared" si="7"/>
        <v>414.43835616438355</v>
      </c>
      <c r="M92" s="63">
        <f t="shared" si="8"/>
        <v>3.0876847290640441E-2</v>
      </c>
      <c r="N92" s="64">
        <f t="shared" si="9"/>
        <v>3.9066534260178809E-2</v>
      </c>
      <c r="O92" s="65"/>
      <c r="P92" s="65"/>
      <c r="Q92" s="49">
        <v>4.6339999999999999E-2</v>
      </c>
      <c r="R92" s="66">
        <f t="shared" si="10"/>
        <v>3.2437999999999998</v>
      </c>
      <c r="S92" s="66">
        <f t="shared" si="11"/>
        <v>3.2437999999999998</v>
      </c>
      <c r="T92" s="44">
        <v>0</v>
      </c>
      <c r="U92" s="44">
        <v>70</v>
      </c>
      <c r="V92" s="44">
        <v>70</v>
      </c>
      <c r="X92" s="67" t="s">
        <v>1693</v>
      </c>
      <c r="Z92" s="23"/>
      <c r="AB92" s="14"/>
      <c r="AC92" s="15"/>
      <c r="AD92" s="68">
        <v>83</v>
      </c>
      <c r="AE92" s="69" t="s">
        <v>1694</v>
      </c>
      <c r="AF92" s="70" t="s">
        <v>1695</v>
      </c>
      <c r="AG92" s="70" t="s">
        <v>1696</v>
      </c>
      <c r="AH92" s="70" t="s">
        <v>1697</v>
      </c>
      <c r="AI92" s="70" t="s">
        <v>1698</v>
      </c>
      <c r="AJ92" s="70" t="s">
        <v>1699</v>
      </c>
      <c r="AK92" s="71" t="s">
        <v>1700</v>
      </c>
      <c r="AL92" s="72" t="s">
        <v>1701</v>
      </c>
      <c r="AM92" s="73" t="s">
        <v>1702</v>
      </c>
      <c r="AN92" s="73" t="s">
        <v>1703</v>
      </c>
      <c r="AO92" s="62" t="s">
        <v>1704</v>
      </c>
      <c r="AP92" s="63" t="s">
        <v>1705</v>
      </c>
      <c r="AQ92" s="63" t="s">
        <v>1706</v>
      </c>
      <c r="AR92" s="65"/>
      <c r="AS92" s="65"/>
      <c r="AT92" s="75" t="s">
        <v>1707</v>
      </c>
      <c r="AU92" s="66" t="s">
        <v>1708</v>
      </c>
      <c r="AV92" s="66" t="s">
        <v>1709</v>
      </c>
      <c r="AW92" s="76" t="s">
        <v>1710</v>
      </c>
      <c r="AX92" s="76" t="s">
        <v>1711</v>
      </c>
      <c r="AY92" s="77" t="s">
        <v>1712</v>
      </c>
    </row>
    <row r="93" spans="2:51" ht="15" customHeight="1" outlineLevel="1" thickBot="1">
      <c r="B93" s="43" t="s">
        <v>6024</v>
      </c>
      <c r="C93" s="334">
        <v>0</v>
      </c>
      <c r="D93" s="334">
        <v>0</v>
      </c>
      <c r="E93" s="334" t="s">
        <v>5908</v>
      </c>
      <c r="F93" s="334">
        <v>0</v>
      </c>
      <c r="G93" s="334">
        <v>0</v>
      </c>
      <c r="H93" s="334">
        <v>0</v>
      </c>
      <c r="I93" s="334">
        <v>2.8191780821917809</v>
      </c>
      <c r="J93" s="44">
        <v>-150</v>
      </c>
      <c r="K93" s="44">
        <v>-150</v>
      </c>
      <c r="L93" s="62">
        <f t="shared" si="7"/>
        <v>-422.87671232876716</v>
      </c>
      <c r="M93" s="63">
        <f t="shared" si="8"/>
        <v>-1.6522167487683648E-3</v>
      </c>
      <c r="N93" s="64">
        <f t="shared" si="9"/>
        <v>6.2790466732871586E-3</v>
      </c>
      <c r="O93" s="65"/>
      <c r="P93" s="65"/>
      <c r="Q93" s="49">
        <v>1.3323E-2</v>
      </c>
      <c r="R93" s="66">
        <f t="shared" si="10"/>
        <v>-1.9984500000000001</v>
      </c>
      <c r="S93" s="66">
        <f t="shared" si="11"/>
        <v>-1.9984500000000001</v>
      </c>
      <c r="T93" s="44">
        <v>0</v>
      </c>
      <c r="U93" s="44">
        <v>-150</v>
      </c>
      <c r="V93" s="44">
        <v>-154.31029666000001</v>
      </c>
      <c r="X93" s="67" t="s">
        <v>1713</v>
      </c>
      <c r="Z93" s="23"/>
      <c r="AB93" s="14"/>
      <c r="AC93" s="15"/>
      <c r="AD93" s="68">
        <v>84</v>
      </c>
      <c r="AE93" s="69" t="s">
        <v>1714</v>
      </c>
      <c r="AF93" s="70" t="s">
        <v>1715</v>
      </c>
      <c r="AG93" s="70" t="s">
        <v>1716</v>
      </c>
      <c r="AH93" s="70" t="s">
        <v>1717</v>
      </c>
      <c r="AI93" s="70" t="s">
        <v>1718</v>
      </c>
      <c r="AJ93" s="70" t="s">
        <v>1719</v>
      </c>
      <c r="AK93" s="71" t="s">
        <v>1720</v>
      </c>
      <c r="AL93" s="72" t="s">
        <v>1721</v>
      </c>
      <c r="AM93" s="73" t="s">
        <v>1722</v>
      </c>
      <c r="AN93" s="73" t="s">
        <v>1723</v>
      </c>
      <c r="AO93" s="62" t="s">
        <v>1724</v>
      </c>
      <c r="AP93" s="63" t="s">
        <v>1725</v>
      </c>
      <c r="AQ93" s="63" t="s">
        <v>1726</v>
      </c>
      <c r="AR93" s="65"/>
      <c r="AS93" s="65"/>
      <c r="AT93" s="75" t="s">
        <v>1727</v>
      </c>
      <c r="AU93" s="66" t="s">
        <v>1728</v>
      </c>
      <c r="AV93" s="66" t="s">
        <v>1729</v>
      </c>
      <c r="AW93" s="76" t="s">
        <v>1730</v>
      </c>
      <c r="AX93" s="76" t="s">
        <v>1731</v>
      </c>
      <c r="AY93" s="77" t="s">
        <v>1732</v>
      </c>
    </row>
    <row r="94" spans="2:51" ht="15" customHeight="1" outlineLevel="1" thickBot="1">
      <c r="B94" s="43" t="s">
        <v>6024</v>
      </c>
      <c r="C94" s="334">
        <v>0</v>
      </c>
      <c r="D94" s="334">
        <v>0</v>
      </c>
      <c r="E94" s="334" t="s">
        <v>5908</v>
      </c>
      <c r="F94" s="334">
        <v>0</v>
      </c>
      <c r="G94" s="334">
        <v>0</v>
      </c>
      <c r="H94" s="334">
        <v>0</v>
      </c>
      <c r="I94" s="334">
        <v>7.065753424657534</v>
      </c>
      <c r="J94" s="44">
        <v>-150</v>
      </c>
      <c r="K94" s="44">
        <v>-150</v>
      </c>
      <c r="L94" s="62">
        <f t="shared" si="7"/>
        <v>-1059.8630136986301</v>
      </c>
      <c r="M94" s="63">
        <f t="shared" si="8"/>
        <v>8.4413793103450541E-3</v>
      </c>
      <c r="N94" s="64">
        <f t="shared" si="9"/>
        <v>1.645283018867949E-2</v>
      </c>
      <c r="O94" s="65"/>
      <c r="P94" s="65"/>
      <c r="Q94" s="49">
        <v>2.3567999999999999E-2</v>
      </c>
      <c r="R94" s="66">
        <f t="shared" si="10"/>
        <v>-3.5351999999999997</v>
      </c>
      <c r="S94" s="66">
        <f t="shared" si="11"/>
        <v>-3.5351999999999997</v>
      </c>
      <c r="T94" s="44">
        <v>0</v>
      </c>
      <c r="U94" s="44">
        <v>-150</v>
      </c>
      <c r="V94" s="44">
        <v>-167.21106128999998</v>
      </c>
      <c r="X94" s="67" t="s">
        <v>1733</v>
      </c>
      <c r="Z94" s="23"/>
      <c r="AB94" s="14"/>
      <c r="AC94" s="15"/>
      <c r="AD94" s="68">
        <v>85</v>
      </c>
      <c r="AE94" s="69" t="s">
        <v>1734</v>
      </c>
      <c r="AF94" s="70" t="s">
        <v>1735</v>
      </c>
      <c r="AG94" s="70" t="s">
        <v>1736</v>
      </c>
      <c r="AH94" s="70" t="s">
        <v>1737</v>
      </c>
      <c r="AI94" s="70" t="s">
        <v>1738</v>
      </c>
      <c r="AJ94" s="70" t="s">
        <v>1739</v>
      </c>
      <c r="AK94" s="71" t="s">
        <v>1740</v>
      </c>
      <c r="AL94" s="72" t="s">
        <v>1741</v>
      </c>
      <c r="AM94" s="73" t="s">
        <v>1742</v>
      </c>
      <c r="AN94" s="73" t="s">
        <v>1743</v>
      </c>
      <c r="AO94" s="62" t="s">
        <v>1744</v>
      </c>
      <c r="AP94" s="63" t="s">
        <v>1745</v>
      </c>
      <c r="AQ94" s="63" t="s">
        <v>1746</v>
      </c>
      <c r="AR94" s="65"/>
      <c r="AS94" s="65"/>
      <c r="AT94" s="75" t="s">
        <v>1747</v>
      </c>
      <c r="AU94" s="66" t="s">
        <v>1748</v>
      </c>
      <c r="AV94" s="66" t="s">
        <v>1749</v>
      </c>
      <c r="AW94" s="76" t="s">
        <v>1750</v>
      </c>
      <c r="AX94" s="76" t="s">
        <v>1751</v>
      </c>
      <c r="AY94" s="77" t="s">
        <v>1752</v>
      </c>
    </row>
    <row r="95" spans="2:51" ht="15" customHeight="1" outlineLevel="1" thickBot="1">
      <c r="B95" s="43" t="s">
        <v>6025</v>
      </c>
      <c r="C95" s="334">
        <v>0</v>
      </c>
      <c r="D95" s="334">
        <v>0</v>
      </c>
      <c r="E95" s="334" t="s">
        <v>5908</v>
      </c>
      <c r="F95" s="334">
        <v>0</v>
      </c>
      <c r="G95" s="334">
        <v>0</v>
      </c>
      <c r="H95" s="334">
        <v>0</v>
      </c>
      <c r="I95" s="334">
        <v>2.8191780821917809</v>
      </c>
      <c r="J95" s="44">
        <v>-50</v>
      </c>
      <c r="K95" s="44">
        <v>-50</v>
      </c>
      <c r="L95" s="62">
        <f t="shared" si="7"/>
        <v>-140.95890410958904</v>
      </c>
      <c r="M95" s="63">
        <f t="shared" si="8"/>
        <v>-8.5418719211816097E-4</v>
      </c>
      <c r="N95" s="64">
        <f t="shared" si="9"/>
        <v>7.0834160873882723E-3</v>
      </c>
      <c r="O95" s="65"/>
      <c r="P95" s="65"/>
      <c r="Q95" s="49">
        <v>1.4133E-2</v>
      </c>
      <c r="R95" s="66">
        <f t="shared" si="10"/>
        <v>-0.70665</v>
      </c>
      <c r="S95" s="66">
        <f t="shared" si="11"/>
        <v>-0.70665</v>
      </c>
      <c r="T95" s="44">
        <v>0</v>
      </c>
      <c r="U95" s="44">
        <v>-50</v>
      </c>
      <c r="V95" s="44">
        <v>-60.66243248</v>
      </c>
      <c r="X95" s="67" t="s">
        <v>1753</v>
      </c>
      <c r="Z95" s="23"/>
      <c r="AB95" s="14"/>
      <c r="AC95" s="15"/>
      <c r="AD95" s="68">
        <v>86</v>
      </c>
      <c r="AE95" s="69" t="s">
        <v>1754</v>
      </c>
      <c r="AF95" s="70" t="s">
        <v>1755</v>
      </c>
      <c r="AG95" s="70" t="s">
        <v>1756</v>
      </c>
      <c r="AH95" s="70" t="s">
        <v>1757</v>
      </c>
      <c r="AI95" s="70" t="s">
        <v>1758</v>
      </c>
      <c r="AJ95" s="70" t="s">
        <v>1759</v>
      </c>
      <c r="AK95" s="71" t="s">
        <v>1760</v>
      </c>
      <c r="AL95" s="72" t="s">
        <v>1761</v>
      </c>
      <c r="AM95" s="73" t="s">
        <v>1762</v>
      </c>
      <c r="AN95" s="73" t="s">
        <v>1763</v>
      </c>
      <c r="AO95" s="62" t="s">
        <v>1764</v>
      </c>
      <c r="AP95" s="63" t="s">
        <v>1765</v>
      </c>
      <c r="AQ95" s="63" t="s">
        <v>1766</v>
      </c>
      <c r="AR95" s="65"/>
      <c r="AS95" s="65"/>
      <c r="AT95" s="75" t="s">
        <v>1767</v>
      </c>
      <c r="AU95" s="66" t="s">
        <v>1768</v>
      </c>
      <c r="AV95" s="66" t="s">
        <v>1769</v>
      </c>
      <c r="AW95" s="76" t="s">
        <v>1770</v>
      </c>
      <c r="AX95" s="76" t="s">
        <v>1771</v>
      </c>
      <c r="AY95" s="77" t="s">
        <v>1772</v>
      </c>
    </row>
    <row r="96" spans="2:51" ht="15" customHeight="1" outlineLevel="1" thickBot="1">
      <c r="B96" s="43" t="s">
        <v>6025</v>
      </c>
      <c r="C96" s="334">
        <v>0</v>
      </c>
      <c r="D96" s="334">
        <v>0</v>
      </c>
      <c r="E96" s="334" t="s">
        <v>5908</v>
      </c>
      <c r="F96" s="334">
        <v>0</v>
      </c>
      <c r="G96" s="334">
        <v>0</v>
      </c>
      <c r="H96" s="334">
        <v>0</v>
      </c>
      <c r="I96" s="334">
        <v>10.824657534246576</v>
      </c>
      <c r="J96" s="44">
        <v>-50</v>
      </c>
      <c r="K96" s="44">
        <v>-50</v>
      </c>
      <c r="L96" s="62">
        <f t="shared" si="7"/>
        <v>-541.23287671232879</v>
      </c>
      <c r="M96" s="63">
        <f t="shared" si="8"/>
        <v>-8.5418719211816097E-4</v>
      </c>
      <c r="N96" s="64">
        <f t="shared" si="9"/>
        <v>7.0834160873882723E-3</v>
      </c>
      <c r="O96" s="65"/>
      <c r="P96" s="65"/>
      <c r="Q96" s="49">
        <v>1.4133E-2</v>
      </c>
      <c r="R96" s="66">
        <f t="shared" si="10"/>
        <v>-0.70665</v>
      </c>
      <c r="S96" s="66">
        <f t="shared" si="11"/>
        <v>-0.70665</v>
      </c>
      <c r="T96" s="44">
        <v>0</v>
      </c>
      <c r="U96" s="44">
        <v>-50</v>
      </c>
      <c r="V96" s="44">
        <v>-50</v>
      </c>
      <c r="X96" s="67" t="s">
        <v>1773</v>
      </c>
      <c r="Z96" s="23"/>
      <c r="AB96" s="14"/>
      <c r="AC96" s="15"/>
      <c r="AD96" s="68">
        <v>87</v>
      </c>
      <c r="AE96" s="69" t="s">
        <v>1774</v>
      </c>
      <c r="AF96" s="70" t="s">
        <v>1775</v>
      </c>
      <c r="AG96" s="70" t="s">
        <v>1776</v>
      </c>
      <c r="AH96" s="70" t="s">
        <v>1777</v>
      </c>
      <c r="AI96" s="70" t="s">
        <v>1778</v>
      </c>
      <c r="AJ96" s="70" t="s">
        <v>1779</v>
      </c>
      <c r="AK96" s="71" t="s">
        <v>1780</v>
      </c>
      <c r="AL96" s="72" t="s">
        <v>1781</v>
      </c>
      <c r="AM96" s="73" t="s">
        <v>1782</v>
      </c>
      <c r="AN96" s="73" t="s">
        <v>1783</v>
      </c>
      <c r="AO96" s="62" t="s">
        <v>1784</v>
      </c>
      <c r="AP96" s="63" t="s">
        <v>1785</v>
      </c>
      <c r="AQ96" s="63" t="s">
        <v>1786</v>
      </c>
      <c r="AR96" s="65"/>
      <c r="AS96" s="65"/>
      <c r="AT96" s="75" t="s">
        <v>1787</v>
      </c>
      <c r="AU96" s="66" t="s">
        <v>1788</v>
      </c>
      <c r="AV96" s="66" t="s">
        <v>1789</v>
      </c>
      <c r="AW96" s="76" t="s">
        <v>1790</v>
      </c>
      <c r="AX96" s="76" t="s">
        <v>1791</v>
      </c>
      <c r="AY96" s="77" t="s">
        <v>1792</v>
      </c>
    </row>
    <row r="97" spans="2:51" ht="15" customHeight="1" outlineLevel="1" thickBot="1">
      <c r="B97" s="43" t="s">
        <v>6026</v>
      </c>
      <c r="C97" s="334">
        <v>0</v>
      </c>
      <c r="D97" s="334">
        <v>0</v>
      </c>
      <c r="E97" s="334" t="s">
        <v>5908</v>
      </c>
      <c r="F97" s="334">
        <v>0</v>
      </c>
      <c r="G97" s="334">
        <v>0</v>
      </c>
      <c r="H97" s="334">
        <v>0</v>
      </c>
      <c r="I97" s="334">
        <v>10.824657534246576</v>
      </c>
      <c r="J97" s="44">
        <v>-200</v>
      </c>
      <c r="K97" s="44">
        <v>-200</v>
      </c>
      <c r="L97" s="62">
        <f t="shared" si="7"/>
        <v>-2164.9315068493152</v>
      </c>
      <c r="M97" s="63">
        <f t="shared" si="8"/>
        <v>-8.5418719211816097E-4</v>
      </c>
      <c r="N97" s="64">
        <f t="shared" si="9"/>
        <v>7.0834160873882723E-3</v>
      </c>
      <c r="O97" s="65"/>
      <c r="P97" s="65"/>
      <c r="Q97" s="49">
        <v>1.4133E-2</v>
      </c>
      <c r="R97" s="66">
        <f t="shared" si="10"/>
        <v>-2.8266</v>
      </c>
      <c r="S97" s="66">
        <f t="shared" si="11"/>
        <v>-2.8266</v>
      </c>
      <c r="T97" s="44">
        <v>0</v>
      </c>
      <c r="U97" s="44">
        <v>-200</v>
      </c>
      <c r="V97" s="44">
        <v>-200</v>
      </c>
      <c r="X97" s="67" t="s">
        <v>1793</v>
      </c>
      <c r="Z97" s="23"/>
      <c r="AB97" s="14"/>
      <c r="AC97" s="15"/>
      <c r="AD97" s="68">
        <v>88</v>
      </c>
      <c r="AE97" s="69" t="s">
        <v>1794</v>
      </c>
      <c r="AF97" s="70" t="s">
        <v>1795</v>
      </c>
      <c r="AG97" s="70" t="s">
        <v>1796</v>
      </c>
      <c r="AH97" s="70" t="s">
        <v>1797</v>
      </c>
      <c r="AI97" s="70" t="s">
        <v>1798</v>
      </c>
      <c r="AJ97" s="70" t="s">
        <v>1799</v>
      </c>
      <c r="AK97" s="71" t="s">
        <v>1800</v>
      </c>
      <c r="AL97" s="72" t="s">
        <v>1801</v>
      </c>
      <c r="AM97" s="73" t="s">
        <v>1802</v>
      </c>
      <c r="AN97" s="73" t="s">
        <v>1803</v>
      </c>
      <c r="AO97" s="62" t="s">
        <v>1804</v>
      </c>
      <c r="AP97" s="63" t="s">
        <v>1805</v>
      </c>
      <c r="AQ97" s="63" t="s">
        <v>1806</v>
      </c>
      <c r="AR97" s="65"/>
      <c r="AS97" s="65"/>
      <c r="AT97" s="75" t="s">
        <v>1807</v>
      </c>
      <c r="AU97" s="66" t="s">
        <v>1808</v>
      </c>
      <c r="AV97" s="66" t="s">
        <v>1809</v>
      </c>
      <c r="AW97" s="76" t="s">
        <v>1810</v>
      </c>
      <c r="AX97" s="76" t="s">
        <v>1811</v>
      </c>
      <c r="AY97" s="77" t="s">
        <v>1812</v>
      </c>
    </row>
    <row r="98" spans="2:51" ht="15" customHeight="1" outlineLevel="1" thickBot="1">
      <c r="B98" s="43" t="s">
        <v>6027</v>
      </c>
      <c r="C98" s="334">
        <v>0</v>
      </c>
      <c r="D98" s="334">
        <v>0</v>
      </c>
      <c r="E98" s="334" t="s">
        <v>5908</v>
      </c>
      <c r="F98" s="334">
        <v>0</v>
      </c>
      <c r="G98" s="334">
        <v>0</v>
      </c>
      <c r="H98" s="334">
        <v>0</v>
      </c>
      <c r="I98" s="334">
        <v>2.8410958904109589</v>
      </c>
      <c r="J98" s="44">
        <v>-125</v>
      </c>
      <c r="K98" s="44">
        <v>-125</v>
      </c>
      <c r="L98" s="62">
        <f t="shared" si="7"/>
        <v>-355.13698630136986</v>
      </c>
      <c r="M98" s="63">
        <f t="shared" si="8"/>
        <v>6.4137931034482509E-3</v>
      </c>
      <c r="N98" s="64">
        <f t="shared" si="9"/>
        <v>1.440913604766636E-2</v>
      </c>
      <c r="O98" s="65"/>
      <c r="P98" s="65"/>
      <c r="Q98" s="49">
        <v>2.1510000000000001E-2</v>
      </c>
      <c r="R98" s="66">
        <f t="shared" si="10"/>
        <v>-2.6887500000000002</v>
      </c>
      <c r="S98" s="66">
        <f t="shared" si="11"/>
        <v>-2.6887500000000002</v>
      </c>
      <c r="T98" s="44">
        <v>0</v>
      </c>
      <c r="U98" s="44">
        <v>-125</v>
      </c>
      <c r="V98" s="44">
        <v>-137.19086423000002</v>
      </c>
      <c r="X98" s="67" t="s">
        <v>1813</v>
      </c>
      <c r="Z98" s="23"/>
      <c r="AB98" s="14"/>
      <c r="AC98" s="15"/>
      <c r="AD98" s="68">
        <v>89</v>
      </c>
      <c r="AE98" s="69" t="s">
        <v>1814</v>
      </c>
      <c r="AF98" s="70" t="s">
        <v>1815</v>
      </c>
      <c r="AG98" s="70" t="s">
        <v>1816</v>
      </c>
      <c r="AH98" s="70" t="s">
        <v>1817</v>
      </c>
      <c r="AI98" s="70" t="s">
        <v>1818</v>
      </c>
      <c r="AJ98" s="70" t="s">
        <v>1819</v>
      </c>
      <c r="AK98" s="71" t="s">
        <v>1820</v>
      </c>
      <c r="AL98" s="72" t="s">
        <v>1821</v>
      </c>
      <c r="AM98" s="73" t="s">
        <v>1822</v>
      </c>
      <c r="AN98" s="73" t="s">
        <v>1823</v>
      </c>
      <c r="AO98" s="62" t="s">
        <v>1824</v>
      </c>
      <c r="AP98" s="63" t="s">
        <v>1825</v>
      </c>
      <c r="AQ98" s="63" t="s">
        <v>1826</v>
      </c>
      <c r="AR98" s="65"/>
      <c r="AS98" s="65"/>
      <c r="AT98" s="75" t="s">
        <v>1827</v>
      </c>
      <c r="AU98" s="66" t="s">
        <v>1828</v>
      </c>
      <c r="AV98" s="66" t="s">
        <v>1829</v>
      </c>
      <c r="AW98" s="76" t="s">
        <v>1830</v>
      </c>
      <c r="AX98" s="76" t="s">
        <v>1831</v>
      </c>
      <c r="AY98" s="77" t="s">
        <v>1832</v>
      </c>
    </row>
    <row r="99" spans="2:51" ht="15" customHeight="1" outlineLevel="1" thickBot="1">
      <c r="B99" s="43" t="s">
        <v>6028</v>
      </c>
      <c r="C99" s="334">
        <v>0</v>
      </c>
      <c r="D99" s="334">
        <v>0</v>
      </c>
      <c r="E99" s="334" t="s">
        <v>5908</v>
      </c>
      <c r="F99" s="334">
        <v>0</v>
      </c>
      <c r="G99" s="334">
        <v>0</v>
      </c>
      <c r="H99" s="334">
        <v>0</v>
      </c>
      <c r="I99" s="334">
        <v>5.0328767123287674</v>
      </c>
      <c r="J99" s="44">
        <v>-81.979892000000007</v>
      </c>
      <c r="K99" s="44">
        <v>-81.979892000000007</v>
      </c>
      <c r="L99" s="62">
        <f t="shared" si="7"/>
        <v>-412.59468932602744</v>
      </c>
      <c r="M99" s="63">
        <f t="shared" si="8"/>
        <v>4.8669950738917667E-3</v>
      </c>
      <c r="N99" s="64">
        <f t="shared" si="9"/>
        <v>1.2850049652433082E-2</v>
      </c>
      <c r="O99" s="65"/>
      <c r="P99" s="65"/>
      <c r="Q99" s="49">
        <v>1.9939999999999999E-2</v>
      </c>
      <c r="R99" s="66">
        <f t="shared" si="10"/>
        <v>-1.6346790464800001</v>
      </c>
      <c r="S99" s="66">
        <f t="shared" si="11"/>
        <v>-1.6346790464800001</v>
      </c>
      <c r="T99" s="44">
        <v>0</v>
      </c>
      <c r="U99" s="44">
        <v>-81.979892000000007</v>
      </c>
      <c r="V99" s="44">
        <v>-94.63016451</v>
      </c>
      <c r="X99" s="67" t="s">
        <v>1833</v>
      </c>
      <c r="Z99" s="23"/>
      <c r="AB99" s="14"/>
      <c r="AC99" s="15"/>
      <c r="AD99" s="68">
        <v>90</v>
      </c>
      <c r="AE99" s="69" t="s">
        <v>1834</v>
      </c>
      <c r="AF99" s="70" t="s">
        <v>1835</v>
      </c>
      <c r="AG99" s="70" t="s">
        <v>1836</v>
      </c>
      <c r="AH99" s="70" t="s">
        <v>1837</v>
      </c>
      <c r="AI99" s="70" t="s">
        <v>1838</v>
      </c>
      <c r="AJ99" s="70" t="s">
        <v>1839</v>
      </c>
      <c r="AK99" s="71" t="s">
        <v>1840</v>
      </c>
      <c r="AL99" s="72" t="s">
        <v>1841</v>
      </c>
      <c r="AM99" s="73" t="s">
        <v>1842</v>
      </c>
      <c r="AN99" s="73" t="s">
        <v>1843</v>
      </c>
      <c r="AO99" s="62" t="s">
        <v>1844</v>
      </c>
      <c r="AP99" s="63" t="s">
        <v>1845</v>
      </c>
      <c r="AQ99" s="63" t="s">
        <v>1846</v>
      </c>
      <c r="AR99" s="65"/>
      <c r="AS99" s="65"/>
      <c r="AT99" s="75" t="s">
        <v>1847</v>
      </c>
      <c r="AU99" s="66" t="s">
        <v>1848</v>
      </c>
      <c r="AV99" s="66" t="s">
        <v>1849</v>
      </c>
      <c r="AW99" s="76" t="s">
        <v>1850</v>
      </c>
      <c r="AX99" s="76" t="s">
        <v>1851</v>
      </c>
      <c r="AY99" s="77" t="s">
        <v>1852</v>
      </c>
    </row>
    <row r="100" spans="2:51" ht="15" customHeight="1" outlineLevel="1" thickBot="1">
      <c r="B100" s="43" t="s">
        <v>6029</v>
      </c>
      <c r="C100" s="334">
        <v>0</v>
      </c>
      <c r="D100" s="334">
        <v>0</v>
      </c>
      <c r="E100" s="334" t="s">
        <v>5908</v>
      </c>
      <c r="F100" s="334">
        <v>0</v>
      </c>
      <c r="G100" s="334">
        <v>0</v>
      </c>
      <c r="H100" s="334">
        <v>0</v>
      </c>
      <c r="I100" s="334">
        <v>8.0356164383561648</v>
      </c>
      <c r="J100" s="44">
        <v>-68.020107999999993</v>
      </c>
      <c r="K100" s="44">
        <v>-68.020107999999993</v>
      </c>
      <c r="L100" s="62">
        <f t="shared" si="7"/>
        <v>-546.58349798356164</v>
      </c>
      <c r="M100" s="63">
        <f t="shared" si="8"/>
        <v>4.8669950738917667E-3</v>
      </c>
      <c r="N100" s="64">
        <f t="shared" si="9"/>
        <v>1.2850049652433082E-2</v>
      </c>
      <c r="O100" s="65"/>
      <c r="P100" s="65"/>
      <c r="Q100" s="49">
        <v>1.9939999999999999E-2</v>
      </c>
      <c r="R100" s="66">
        <f t="shared" si="10"/>
        <v>-1.3563209535199998</v>
      </c>
      <c r="S100" s="66">
        <f t="shared" si="11"/>
        <v>-1.3563209535199998</v>
      </c>
      <c r="T100" s="44">
        <v>0</v>
      </c>
      <c r="U100" s="44">
        <v>-68.020107999999993</v>
      </c>
      <c r="V100" s="44">
        <v>-68.020107999999993</v>
      </c>
      <c r="X100" s="67" t="s">
        <v>1853</v>
      </c>
      <c r="Z100" s="23"/>
      <c r="AB100" s="14"/>
      <c r="AC100" s="15"/>
      <c r="AD100" s="68">
        <v>91</v>
      </c>
      <c r="AE100" s="69" t="s">
        <v>1854</v>
      </c>
      <c r="AF100" s="70" t="s">
        <v>1855</v>
      </c>
      <c r="AG100" s="70" t="s">
        <v>1856</v>
      </c>
      <c r="AH100" s="70" t="s">
        <v>1857</v>
      </c>
      <c r="AI100" s="70" t="s">
        <v>1858</v>
      </c>
      <c r="AJ100" s="70" t="s">
        <v>1859</v>
      </c>
      <c r="AK100" s="71" t="s">
        <v>1860</v>
      </c>
      <c r="AL100" s="72" t="s">
        <v>1861</v>
      </c>
      <c r="AM100" s="73" t="s">
        <v>1862</v>
      </c>
      <c r="AN100" s="73" t="s">
        <v>1863</v>
      </c>
      <c r="AO100" s="62" t="s">
        <v>1864</v>
      </c>
      <c r="AP100" s="63" t="s">
        <v>1865</v>
      </c>
      <c r="AQ100" s="63" t="s">
        <v>1866</v>
      </c>
      <c r="AR100" s="65"/>
      <c r="AS100" s="65"/>
      <c r="AT100" s="75" t="s">
        <v>1867</v>
      </c>
      <c r="AU100" s="66" t="s">
        <v>1868</v>
      </c>
      <c r="AV100" s="66" t="s">
        <v>1869</v>
      </c>
      <c r="AW100" s="76" t="s">
        <v>1870</v>
      </c>
      <c r="AX100" s="76" t="s">
        <v>1871</v>
      </c>
      <c r="AY100" s="77" t="s">
        <v>1872</v>
      </c>
    </row>
    <row r="101" spans="2:51" ht="15" customHeight="1" outlineLevel="1" thickBot="1">
      <c r="B101" s="43" t="s">
        <v>6030</v>
      </c>
      <c r="C101" s="334">
        <v>0</v>
      </c>
      <c r="D101" s="334">
        <v>0</v>
      </c>
      <c r="E101" s="334" t="s">
        <v>5908</v>
      </c>
      <c r="F101" s="334">
        <v>0</v>
      </c>
      <c r="G101" s="334">
        <v>0</v>
      </c>
      <c r="H101" s="334">
        <v>0</v>
      </c>
      <c r="I101" s="334">
        <v>8.0356164383561648</v>
      </c>
      <c r="J101" s="44">
        <v>-33.294664000000004</v>
      </c>
      <c r="K101" s="44">
        <v>-33.294664000000004</v>
      </c>
      <c r="L101" s="62">
        <f t="shared" si="7"/>
        <v>-267.54314934794525</v>
      </c>
      <c r="M101" s="63">
        <f t="shared" si="8"/>
        <v>5.3448275862069128E-3</v>
      </c>
      <c r="N101" s="64">
        <f t="shared" si="9"/>
        <v>1.3331678252234358E-2</v>
      </c>
      <c r="O101" s="65"/>
      <c r="P101" s="65"/>
      <c r="Q101" s="49">
        <v>2.0424999999999999E-2</v>
      </c>
      <c r="R101" s="66">
        <f t="shared" si="10"/>
        <v>-0.68004351220000003</v>
      </c>
      <c r="S101" s="66">
        <f t="shared" si="11"/>
        <v>-0.68004351220000003</v>
      </c>
      <c r="T101" s="44">
        <v>0</v>
      </c>
      <c r="U101" s="44">
        <v>-33.294664000000004</v>
      </c>
      <c r="V101" s="44">
        <v>-46.556208970000007</v>
      </c>
      <c r="X101" s="67" t="s">
        <v>1873</v>
      </c>
      <c r="Z101" s="23"/>
      <c r="AB101" s="14"/>
      <c r="AC101" s="15"/>
      <c r="AD101" s="68">
        <v>92</v>
      </c>
      <c r="AE101" s="69" t="s">
        <v>1874</v>
      </c>
      <c r="AF101" s="70" t="s">
        <v>1875</v>
      </c>
      <c r="AG101" s="70" t="s">
        <v>1876</v>
      </c>
      <c r="AH101" s="70" t="s">
        <v>1877</v>
      </c>
      <c r="AI101" s="70" t="s">
        <v>1878</v>
      </c>
      <c r="AJ101" s="70" t="s">
        <v>1879</v>
      </c>
      <c r="AK101" s="71" t="s">
        <v>1880</v>
      </c>
      <c r="AL101" s="72" t="s">
        <v>1881</v>
      </c>
      <c r="AM101" s="73" t="s">
        <v>1882</v>
      </c>
      <c r="AN101" s="73" t="s">
        <v>1883</v>
      </c>
      <c r="AO101" s="62" t="s">
        <v>1884</v>
      </c>
      <c r="AP101" s="63" t="s">
        <v>1885</v>
      </c>
      <c r="AQ101" s="63" t="s">
        <v>1886</v>
      </c>
      <c r="AR101" s="65"/>
      <c r="AS101" s="65"/>
      <c r="AT101" s="75" t="s">
        <v>1887</v>
      </c>
      <c r="AU101" s="66" t="s">
        <v>1888</v>
      </c>
      <c r="AV101" s="66" t="s">
        <v>1889</v>
      </c>
      <c r="AW101" s="76" t="s">
        <v>1890</v>
      </c>
      <c r="AX101" s="76" t="s">
        <v>1891</v>
      </c>
      <c r="AY101" s="77" t="s">
        <v>1892</v>
      </c>
    </row>
    <row r="102" spans="2:51" ht="15" customHeight="1" outlineLevel="1" thickBot="1">
      <c r="B102" s="43" t="s">
        <v>6031</v>
      </c>
      <c r="C102" s="334">
        <v>0</v>
      </c>
      <c r="D102" s="334">
        <v>0</v>
      </c>
      <c r="E102" s="334" t="s">
        <v>5908</v>
      </c>
      <c r="F102" s="334">
        <v>0</v>
      </c>
      <c r="G102" s="334">
        <v>0</v>
      </c>
      <c r="H102" s="334">
        <v>0</v>
      </c>
      <c r="I102" s="334">
        <v>9.0356164383561648</v>
      </c>
      <c r="J102" s="44">
        <v>-44.052863000000009</v>
      </c>
      <c r="K102" s="44">
        <v>-44.052863000000009</v>
      </c>
      <c r="L102" s="62">
        <f t="shared" si="7"/>
        <v>-398.04477307945217</v>
      </c>
      <c r="M102" s="63">
        <f t="shared" si="8"/>
        <v>5.3448275862069128E-3</v>
      </c>
      <c r="N102" s="64">
        <f t="shared" si="9"/>
        <v>1.3331678252234358E-2</v>
      </c>
      <c r="O102" s="65"/>
      <c r="P102" s="65"/>
      <c r="Q102" s="49">
        <v>2.0424999999999999E-2</v>
      </c>
      <c r="R102" s="66">
        <f t="shared" si="10"/>
        <v>-0.89977972677500018</v>
      </c>
      <c r="S102" s="66">
        <f t="shared" si="11"/>
        <v>-0.89977972677500018</v>
      </c>
      <c r="T102" s="44">
        <v>0</v>
      </c>
      <c r="U102" s="44">
        <v>-44.052863000000009</v>
      </c>
      <c r="V102" s="44">
        <v>-44.052863000000009</v>
      </c>
      <c r="X102" s="67" t="s">
        <v>1893</v>
      </c>
      <c r="Z102" s="23"/>
      <c r="AB102" s="14"/>
      <c r="AC102" s="15"/>
      <c r="AD102" s="68">
        <v>93</v>
      </c>
      <c r="AE102" s="69" t="s">
        <v>1894</v>
      </c>
      <c r="AF102" s="70" t="s">
        <v>1895</v>
      </c>
      <c r="AG102" s="70" t="s">
        <v>1896</v>
      </c>
      <c r="AH102" s="70" t="s">
        <v>1897</v>
      </c>
      <c r="AI102" s="70" t="s">
        <v>1898</v>
      </c>
      <c r="AJ102" s="70" t="s">
        <v>1899</v>
      </c>
      <c r="AK102" s="71" t="s">
        <v>1900</v>
      </c>
      <c r="AL102" s="72" t="s">
        <v>1901</v>
      </c>
      <c r="AM102" s="73" t="s">
        <v>1902</v>
      </c>
      <c r="AN102" s="73" t="s">
        <v>1903</v>
      </c>
      <c r="AO102" s="62" t="s">
        <v>1904</v>
      </c>
      <c r="AP102" s="63" t="s">
        <v>1905</v>
      </c>
      <c r="AQ102" s="63" t="s">
        <v>1906</v>
      </c>
      <c r="AR102" s="65"/>
      <c r="AS102" s="65"/>
      <c r="AT102" s="75" t="s">
        <v>1907</v>
      </c>
      <c r="AU102" s="66" t="s">
        <v>1908</v>
      </c>
      <c r="AV102" s="66" t="s">
        <v>1909</v>
      </c>
      <c r="AW102" s="76" t="s">
        <v>1910</v>
      </c>
      <c r="AX102" s="76" t="s">
        <v>1911</v>
      </c>
      <c r="AY102" s="77" t="s">
        <v>1912</v>
      </c>
    </row>
    <row r="103" spans="2:51" ht="15" customHeight="1" outlineLevel="1" thickBot="1">
      <c r="B103" s="43" t="s">
        <v>6032</v>
      </c>
      <c r="C103" s="334">
        <v>0</v>
      </c>
      <c r="D103" s="334">
        <v>0</v>
      </c>
      <c r="E103" s="334" t="s">
        <v>5908</v>
      </c>
      <c r="F103" s="334">
        <v>0</v>
      </c>
      <c r="G103" s="334">
        <v>0</v>
      </c>
      <c r="H103" s="334">
        <v>0</v>
      </c>
      <c r="I103" s="334">
        <v>3.2356164383561645</v>
      </c>
      <c r="J103" s="44">
        <v>-25</v>
      </c>
      <c r="K103" s="44">
        <v>-25</v>
      </c>
      <c r="L103" s="62">
        <f t="shared" si="7"/>
        <v>-80.890410958904113</v>
      </c>
      <c r="M103" s="63">
        <f t="shared" si="8"/>
        <v>5.3448275862069128E-3</v>
      </c>
      <c r="N103" s="64">
        <f t="shared" si="9"/>
        <v>1.3331678252234358E-2</v>
      </c>
      <c r="O103" s="65"/>
      <c r="P103" s="65"/>
      <c r="Q103" s="49">
        <v>2.0424999999999999E-2</v>
      </c>
      <c r="R103" s="66">
        <f t="shared" si="10"/>
        <v>-0.510625</v>
      </c>
      <c r="S103" s="66">
        <f t="shared" si="11"/>
        <v>-0.510625</v>
      </c>
      <c r="T103" s="44">
        <v>0</v>
      </c>
      <c r="U103" s="44">
        <v>-25</v>
      </c>
      <c r="V103" s="44">
        <v>-25</v>
      </c>
      <c r="X103" s="67" t="s">
        <v>1913</v>
      </c>
      <c r="Z103" s="23"/>
      <c r="AB103" s="14"/>
      <c r="AC103" s="15"/>
      <c r="AD103" s="68">
        <v>94</v>
      </c>
      <c r="AE103" s="69" t="s">
        <v>1914</v>
      </c>
      <c r="AF103" s="70" t="s">
        <v>1915</v>
      </c>
      <c r="AG103" s="70" t="s">
        <v>1916</v>
      </c>
      <c r="AH103" s="70" t="s">
        <v>1917</v>
      </c>
      <c r="AI103" s="70" t="s">
        <v>1918</v>
      </c>
      <c r="AJ103" s="70" t="s">
        <v>1919</v>
      </c>
      <c r="AK103" s="71" t="s">
        <v>1920</v>
      </c>
      <c r="AL103" s="72" t="s">
        <v>1921</v>
      </c>
      <c r="AM103" s="73" t="s">
        <v>1922</v>
      </c>
      <c r="AN103" s="73" t="s">
        <v>1923</v>
      </c>
      <c r="AO103" s="62" t="s">
        <v>1924</v>
      </c>
      <c r="AP103" s="63" t="s">
        <v>1925</v>
      </c>
      <c r="AQ103" s="63" t="s">
        <v>1926</v>
      </c>
      <c r="AR103" s="65"/>
      <c r="AS103" s="65"/>
      <c r="AT103" s="75" t="s">
        <v>1927</v>
      </c>
      <c r="AU103" s="66" t="s">
        <v>1928</v>
      </c>
      <c r="AV103" s="66" t="s">
        <v>1929</v>
      </c>
      <c r="AW103" s="76" t="s">
        <v>1930</v>
      </c>
      <c r="AX103" s="76" t="s">
        <v>1931</v>
      </c>
      <c r="AY103" s="77" t="s">
        <v>1932</v>
      </c>
    </row>
    <row r="104" spans="2:51" ht="15" customHeight="1" outlineLevel="1" thickBot="1">
      <c r="B104" s="43" t="s">
        <v>6033</v>
      </c>
      <c r="C104" s="334">
        <v>0</v>
      </c>
      <c r="D104" s="334">
        <v>0</v>
      </c>
      <c r="E104" s="334" t="s">
        <v>5908</v>
      </c>
      <c r="F104" s="334">
        <v>0</v>
      </c>
      <c r="G104" s="334">
        <v>0</v>
      </c>
      <c r="H104" s="334">
        <v>0</v>
      </c>
      <c r="I104" s="334">
        <v>5.9972602739726026</v>
      </c>
      <c r="J104" s="44">
        <v>-47.652472999999986</v>
      </c>
      <c r="K104" s="44">
        <v>-47.652472999999986</v>
      </c>
      <c r="L104" s="62">
        <f t="shared" si="7"/>
        <v>-285.78428327945198</v>
      </c>
      <c r="M104" s="63">
        <f t="shared" si="8"/>
        <v>5.3448275862069128E-3</v>
      </c>
      <c r="N104" s="64">
        <f t="shared" si="9"/>
        <v>1.3331678252234358E-2</v>
      </c>
      <c r="O104" s="65"/>
      <c r="P104" s="65"/>
      <c r="Q104" s="49">
        <v>2.0424999999999999E-2</v>
      </c>
      <c r="R104" s="66">
        <f t="shared" si="10"/>
        <v>-0.97330176102499966</v>
      </c>
      <c r="S104" s="66">
        <f t="shared" si="11"/>
        <v>-0.97330176102499966</v>
      </c>
      <c r="T104" s="44">
        <v>0</v>
      </c>
      <c r="U104" s="44">
        <v>-47.652472999999986</v>
      </c>
      <c r="V104" s="44">
        <v>-47.652472999999986</v>
      </c>
      <c r="X104" s="67" t="s">
        <v>1933</v>
      </c>
      <c r="Z104" s="23"/>
      <c r="AB104" s="14"/>
      <c r="AC104" s="15"/>
      <c r="AD104" s="68">
        <v>95</v>
      </c>
      <c r="AE104" s="69" t="s">
        <v>1934</v>
      </c>
      <c r="AF104" s="70" t="s">
        <v>1935</v>
      </c>
      <c r="AG104" s="70" t="s">
        <v>1936</v>
      </c>
      <c r="AH104" s="70" t="s">
        <v>1937</v>
      </c>
      <c r="AI104" s="70" t="s">
        <v>1938</v>
      </c>
      <c r="AJ104" s="70" t="s">
        <v>1939</v>
      </c>
      <c r="AK104" s="71" t="s">
        <v>1940</v>
      </c>
      <c r="AL104" s="72" t="s">
        <v>1941</v>
      </c>
      <c r="AM104" s="73" t="s">
        <v>1942</v>
      </c>
      <c r="AN104" s="73" t="s">
        <v>1943</v>
      </c>
      <c r="AO104" s="62" t="s">
        <v>1944</v>
      </c>
      <c r="AP104" s="63" t="s">
        <v>1945</v>
      </c>
      <c r="AQ104" s="63" t="s">
        <v>1946</v>
      </c>
      <c r="AR104" s="65"/>
      <c r="AS104" s="65"/>
      <c r="AT104" s="75" t="s">
        <v>1947</v>
      </c>
      <c r="AU104" s="66" t="s">
        <v>1948</v>
      </c>
      <c r="AV104" s="66" t="s">
        <v>1949</v>
      </c>
      <c r="AW104" s="76" t="s">
        <v>1950</v>
      </c>
      <c r="AX104" s="76" t="s">
        <v>1951</v>
      </c>
      <c r="AY104" s="77" t="s">
        <v>1952</v>
      </c>
    </row>
    <row r="105" spans="2:51" ht="15" customHeight="1" outlineLevel="1" thickBot="1">
      <c r="B105" s="43" t="s">
        <v>6034</v>
      </c>
      <c r="C105" s="334">
        <v>0</v>
      </c>
      <c r="D105" s="334">
        <v>0</v>
      </c>
      <c r="E105" s="334" t="s">
        <v>5908</v>
      </c>
      <c r="F105" s="334">
        <v>0</v>
      </c>
      <c r="G105" s="334">
        <v>0</v>
      </c>
      <c r="H105" s="334">
        <v>0</v>
      </c>
      <c r="I105" s="334">
        <v>3.2356164383561645</v>
      </c>
      <c r="J105" s="44">
        <v>-25</v>
      </c>
      <c r="K105" s="44">
        <v>-25</v>
      </c>
      <c r="L105" s="62">
        <f t="shared" si="7"/>
        <v>-80.890410958904113</v>
      </c>
      <c r="M105" s="63">
        <f t="shared" si="8"/>
        <v>6.8620689655174427E-3</v>
      </c>
      <c r="N105" s="64">
        <f t="shared" si="9"/>
        <v>1.486097318768631E-2</v>
      </c>
      <c r="O105" s="65"/>
      <c r="P105" s="65"/>
      <c r="Q105" s="49">
        <v>2.1964999999999998E-2</v>
      </c>
      <c r="R105" s="66">
        <f t="shared" si="10"/>
        <v>-0.54912499999999997</v>
      </c>
      <c r="S105" s="66">
        <f t="shared" si="11"/>
        <v>-0.54912499999999997</v>
      </c>
      <c r="T105" s="44">
        <v>0</v>
      </c>
      <c r="U105" s="44">
        <v>-25</v>
      </c>
      <c r="V105" s="44">
        <v>-37.668743829999997</v>
      </c>
      <c r="X105" s="67" t="s">
        <v>1953</v>
      </c>
      <c r="Z105" s="23"/>
      <c r="AB105" s="14"/>
      <c r="AC105" s="15"/>
      <c r="AD105" s="68">
        <v>96</v>
      </c>
      <c r="AE105" s="69" t="s">
        <v>1954</v>
      </c>
      <c r="AF105" s="70" t="s">
        <v>1955</v>
      </c>
      <c r="AG105" s="70" t="s">
        <v>1956</v>
      </c>
      <c r="AH105" s="70" t="s">
        <v>1957</v>
      </c>
      <c r="AI105" s="70" t="s">
        <v>1958</v>
      </c>
      <c r="AJ105" s="70" t="s">
        <v>1959</v>
      </c>
      <c r="AK105" s="71" t="s">
        <v>1960</v>
      </c>
      <c r="AL105" s="72" t="s">
        <v>1961</v>
      </c>
      <c r="AM105" s="73" t="s">
        <v>1962</v>
      </c>
      <c r="AN105" s="73" t="s">
        <v>1963</v>
      </c>
      <c r="AO105" s="62" t="s">
        <v>1964</v>
      </c>
      <c r="AP105" s="63" t="s">
        <v>1965</v>
      </c>
      <c r="AQ105" s="63" t="s">
        <v>1966</v>
      </c>
      <c r="AR105" s="65"/>
      <c r="AS105" s="65"/>
      <c r="AT105" s="75" t="s">
        <v>1967</v>
      </c>
      <c r="AU105" s="66" t="s">
        <v>1968</v>
      </c>
      <c r="AV105" s="66" t="s">
        <v>1969</v>
      </c>
      <c r="AW105" s="76" t="s">
        <v>1970</v>
      </c>
      <c r="AX105" s="76" t="s">
        <v>1971</v>
      </c>
      <c r="AY105" s="77" t="s">
        <v>1972</v>
      </c>
    </row>
    <row r="106" spans="2:51" ht="15" customHeight="1" outlineLevel="1" thickBot="1">
      <c r="B106" s="43" t="s">
        <v>6035</v>
      </c>
      <c r="C106" s="334">
        <v>0</v>
      </c>
      <c r="D106" s="334">
        <v>0</v>
      </c>
      <c r="E106" s="334" t="s">
        <v>5908</v>
      </c>
      <c r="F106" s="334">
        <v>0</v>
      </c>
      <c r="G106" s="334">
        <v>0</v>
      </c>
      <c r="H106" s="334">
        <v>0</v>
      </c>
      <c r="I106" s="334">
        <v>3.2356164383561645</v>
      </c>
      <c r="J106" s="44">
        <v>-100</v>
      </c>
      <c r="K106" s="44">
        <v>-100</v>
      </c>
      <c r="L106" s="62">
        <f t="shared" si="7"/>
        <v>-323.56164383561645</v>
      </c>
      <c r="M106" s="63">
        <f t="shared" ref="M106:M127" si="12">IF(Q106=0,0,((1+Q106)/(1+$C$288))-1)</f>
        <v>6.8620689655174427E-3</v>
      </c>
      <c r="N106" s="64">
        <f t="shared" ref="N106:N127" si="13">IF(Q106=0,0,((1+Q106)/(1+$C$289))-1)</f>
        <v>1.486097318768631E-2</v>
      </c>
      <c r="O106" s="65"/>
      <c r="P106" s="65"/>
      <c r="Q106" s="49">
        <v>2.1964999999999998E-2</v>
      </c>
      <c r="R106" s="66">
        <f t="shared" si="10"/>
        <v>-2.1964999999999999</v>
      </c>
      <c r="S106" s="66">
        <f t="shared" si="11"/>
        <v>-2.1964999999999999</v>
      </c>
      <c r="T106" s="44">
        <v>0</v>
      </c>
      <c r="U106" s="44">
        <v>-100</v>
      </c>
      <c r="V106" s="44">
        <v>-100</v>
      </c>
      <c r="X106" s="67" t="s">
        <v>1973</v>
      </c>
      <c r="Z106" s="23"/>
      <c r="AB106" s="14"/>
      <c r="AC106" s="15"/>
      <c r="AD106" s="68">
        <v>97</v>
      </c>
      <c r="AE106" s="69" t="s">
        <v>1974</v>
      </c>
      <c r="AF106" s="70" t="s">
        <v>1975</v>
      </c>
      <c r="AG106" s="70" t="s">
        <v>1976</v>
      </c>
      <c r="AH106" s="70" t="s">
        <v>1977</v>
      </c>
      <c r="AI106" s="70" t="s">
        <v>1978</v>
      </c>
      <c r="AJ106" s="70" t="s">
        <v>1979</v>
      </c>
      <c r="AK106" s="71" t="s">
        <v>1980</v>
      </c>
      <c r="AL106" s="72" t="s">
        <v>1981</v>
      </c>
      <c r="AM106" s="73" t="s">
        <v>1982</v>
      </c>
      <c r="AN106" s="73" t="s">
        <v>1983</v>
      </c>
      <c r="AO106" s="62" t="s">
        <v>1984</v>
      </c>
      <c r="AP106" s="63" t="s">
        <v>1985</v>
      </c>
      <c r="AQ106" s="63" t="s">
        <v>1986</v>
      </c>
      <c r="AR106" s="65"/>
      <c r="AS106" s="65"/>
      <c r="AT106" s="75" t="s">
        <v>1987</v>
      </c>
      <c r="AU106" s="66" t="s">
        <v>1988</v>
      </c>
      <c r="AV106" s="66" t="s">
        <v>1989</v>
      </c>
      <c r="AW106" s="76" t="s">
        <v>1990</v>
      </c>
      <c r="AX106" s="76" t="s">
        <v>1991</v>
      </c>
      <c r="AY106" s="77" t="s">
        <v>1992</v>
      </c>
    </row>
    <row r="107" spans="2:51" ht="15" customHeight="1" outlineLevel="1" thickBot="1">
      <c r="B107" s="43" t="s">
        <v>6036</v>
      </c>
      <c r="C107" s="334">
        <v>0</v>
      </c>
      <c r="D107" s="334">
        <v>0</v>
      </c>
      <c r="E107" s="334" t="s">
        <v>5908</v>
      </c>
      <c r="F107" s="334">
        <v>0</v>
      </c>
      <c r="G107" s="334">
        <v>0</v>
      </c>
      <c r="H107" s="334">
        <v>0</v>
      </c>
      <c r="I107" s="334">
        <v>2.0904109589041098</v>
      </c>
      <c r="J107" s="44">
        <v>-50</v>
      </c>
      <c r="K107" s="44">
        <v>-50</v>
      </c>
      <c r="L107" s="62">
        <f t="shared" si="7"/>
        <v>-104.52054794520549</v>
      </c>
      <c r="M107" s="63">
        <f t="shared" si="12"/>
        <v>1.7576354679802453E-3</v>
      </c>
      <c r="N107" s="64">
        <f t="shared" si="13"/>
        <v>9.7159880834161161E-3</v>
      </c>
      <c r="O107" s="65"/>
      <c r="P107" s="65"/>
      <c r="Q107" s="49">
        <v>1.6784E-2</v>
      </c>
      <c r="R107" s="66">
        <f t="shared" si="10"/>
        <v>-0.83920000000000006</v>
      </c>
      <c r="S107" s="66">
        <f t="shared" si="11"/>
        <v>-0.83920000000000006</v>
      </c>
      <c r="T107" s="44">
        <v>0</v>
      </c>
      <c r="U107" s="44">
        <v>-50</v>
      </c>
      <c r="V107" s="44">
        <v>-53.02324136</v>
      </c>
      <c r="X107" s="67" t="s">
        <v>1993</v>
      </c>
      <c r="Z107" s="23"/>
      <c r="AB107" s="14"/>
      <c r="AC107" s="15"/>
      <c r="AD107" s="68">
        <v>98</v>
      </c>
      <c r="AE107" s="69" t="s">
        <v>1994</v>
      </c>
      <c r="AF107" s="70" t="s">
        <v>1995</v>
      </c>
      <c r="AG107" s="70" t="s">
        <v>1996</v>
      </c>
      <c r="AH107" s="70" t="s">
        <v>1997</v>
      </c>
      <c r="AI107" s="70" t="s">
        <v>1998</v>
      </c>
      <c r="AJ107" s="70" t="s">
        <v>1999</v>
      </c>
      <c r="AK107" s="71" t="s">
        <v>2000</v>
      </c>
      <c r="AL107" s="72" t="s">
        <v>2001</v>
      </c>
      <c r="AM107" s="73" t="s">
        <v>2002</v>
      </c>
      <c r="AN107" s="73" t="s">
        <v>2003</v>
      </c>
      <c r="AO107" s="62" t="s">
        <v>2004</v>
      </c>
      <c r="AP107" s="63" t="s">
        <v>2005</v>
      </c>
      <c r="AQ107" s="63" t="s">
        <v>2006</v>
      </c>
      <c r="AR107" s="65"/>
      <c r="AS107" s="65"/>
      <c r="AT107" s="75" t="s">
        <v>2007</v>
      </c>
      <c r="AU107" s="66" t="s">
        <v>2008</v>
      </c>
      <c r="AV107" s="66" t="s">
        <v>2009</v>
      </c>
      <c r="AW107" s="76" t="s">
        <v>2010</v>
      </c>
      <c r="AX107" s="76" t="s">
        <v>2011</v>
      </c>
      <c r="AY107" s="77" t="s">
        <v>2012</v>
      </c>
    </row>
    <row r="108" spans="2:51" ht="15" customHeight="1" outlineLevel="1" thickBot="1">
      <c r="B108" s="43" t="s">
        <v>6037</v>
      </c>
      <c r="C108" s="334">
        <v>0</v>
      </c>
      <c r="D108" s="334">
        <v>0</v>
      </c>
      <c r="E108" s="334" t="s">
        <v>5908</v>
      </c>
      <c r="F108" s="334">
        <v>0</v>
      </c>
      <c r="G108" s="334">
        <v>0</v>
      </c>
      <c r="H108" s="334">
        <v>0</v>
      </c>
      <c r="I108" s="334">
        <v>6.0931506849315067</v>
      </c>
      <c r="J108" s="44">
        <v>-200</v>
      </c>
      <c r="K108" s="44">
        <v>-200</v>
      </c>
      <c r="L108" s="62">
        <f t="shared" si="7"/>
        <v>-1218.6301369863013</v>
      </c>
      <c r="M108" s="63">
        <f t="shared" si="12"/>
        <v>5.8078817733993038E-3</v>
      </c>
      <c r="N108" s="64">
        <f t="shared" si="13"/>
        <v>1.3798411122145193E-2</v>
      </c>
      <c r="O108" s="65"/>
      <c r="P108" s="65"/>
      <c r="Q108" s="49">
        <v>2.0895E-2</v>
      </c>
      <c r="R108" s="66">
        <f t="shared" si="10"/>
        <v>-4.1790000000000003</v>
      </c>
      <c r="S108" s="66">
        <f t="shared" si="11"/>
        <v>-4.1790000000000003</v>
      </c>
      <c r="T108" s="44">
        <v>0</v>
      </c>
      <c r="U108" s="44">
        <v>-200</v>
      </c>
      <c r="V108" s="44">
        <v>-218.46220629000001</v>
      </c>
      <c r="X108" s="67" t="s">
        <v>2013</v>
      </c>
      <c r="Z108" s="23"/>
      <c r="AB108" s="14"/>
      <c r="AC108" s="15"/>
      <c r="AD108" s="68">
        <v>99</v>
      </c>
      <c r="AE108" s="69" t="s">
        <v>2014</v>
      </c>
      <c r="AF108" s="70" t="s">
        <v>2015</v>
      </c>
      <c r="AG108" s="70" t="s">
        <v>2016</v>
      </c>
      <c r="AH108" s="70" t="s">
        <v>2017</v>
      </c>
      <c r="AI108" s="70" t="s">
        <v>2018</v>
      </c>
      <c r="AJ108" s="70" t="s">
        <v>2019</v>
      </c>
      <c r="AK108" s="71" t="s">
        <v>2020</v>
      </c>
      <c r="AL108" s="72" t="s">
        <v>2021</v>
      </c>
      <c r="AM108" s="73" t="s">
        <v>2022</v>
      </c>
      <c r="AN108" s="73" t="s">
        <v>2023</v>
      </c>
      <c r="AO108" s="62" t="s">
        <v>2024</v>
      </c>
      <c r="AP108" s="63" t="s">
        <v>2025</v>
      </c>
      <c r="AQ108" s="63" t="s">
        <v>2026</v>
      </c>
      <c r="AR108" s="65"/>
      <c r="AS108" s="65"/>
      <c r="AT108" s="75" t="s">
        <v>2027</v>
      </c>
      <c r="AU108" s="66" t="s">
        <v>2028</v>
      </c>
      <c r="AV108" s="66" t="s">
        <v>2029</v>
      </c>
      <c r="AW108" s="76" t="s">
        <v>2030</v>
      </c>
      <c r="AX108" s="76" t="s">
        <v>2031</v>
      </c>
      <c r="AY108" s="77" t="s">
        <v>2032</v>
      </c>
    </row>
    <row r="109" spans="2:51" ht="15" customHeight="1" outlineLevel="1" thickBot="1">
      <c r="B109" s="43" t="s">
        <v>6038</v>
      </c>
      <c r="C109" s="334">
        <v>0</v>
      </c>
      <c r="D109" s="334">
        <v>0</v>
      </c>
      <c r="E109" s="334" t="s">
        <v>5908</v>
      </c>
      <c r="F109" s="334">
        <v>0</v>
      </c>
      <c r="G109" s="334">
        <v>0</v>
      </c>
      <c r="H109" s="334">
        <v>0</v>
      </c>
      <c r="I109" s="334">
        <v>3.978082191780822</v>
      </c>
      <c r="J109" s="44">
        <v>-200</v>
      </c>
      <c r="K109" s="44">
        <v>-200</v>
      </c>
      <c r="L109" s="62">
        <f t="shared" si="7"/>
        <v>-795.61643835616439</v>
      </c>
      <c r="M109" s="63">
        <f t="shared" si="12"/>
        <v>1.8719211822659787E-3</v>
      </c>
      <c r="N109" s="64">
        <f t="shared" si="13"/>
        <v>9.8311817279046476E-3</v>
      </c>
      <c r="O109" s="65"/>
      <c r="P109" s="65"/>
      <c r="Q109" s="49">
        <v>1.6899999999999998E-2</v>
      </c>
      <c r="R109" s="66">
        <f t="shared" si="10"/>
        <v>-3.38</v>
      </c>
      <c r="S109" s="66">
        <f t="shared" si="11"/>
        <v>-3.38</v>
      </c>
      <c r="T109" s="44">
        <v>0</v>
      </c>
      <c r="U109" s="44">
        <v>-200</v>
      </c>
      <c r="V109" s="44">
        <v>-212.29050536</v>
      </c>
      <c r="X109" s="67" t="s">
        <v>2033</v>
      </c>
      <c r="Z109" s="23"/>
      <c r="AB109" s="14"/>
      <c r="AC109" s="15"/>
      <c r="AD109" s="68">
        <v>100</v>
      </c>
      <c r="AE109" s="69" t="s">
        <v>2034</v>
      </c>
      <c r="AF109" s="70" t="s">
        <v>2035</v>
      </c>
      <c r="AG109" s="70" t="s">
        <v>2036</v>
      </c>
      <c r="AH109" s="70" t="s">
        <v>2037</v>
      </c>
      <c r="AI109" s="70" t="s">
        <v>2038</v>
      </c>
      <c r="AJ109" s="70" t="s">
        <v>2039</v>
      </c>
      <c r="AK109" s="71" t="s">
        <v>2040</v>
      </c>
      <c r="AL109" s="72" t="s">
        <v>2041</v>
      </c>
      <c r="AM109" s="73" t="s">
        <v>2042</v>
      </c>
      <c r="AN109" s="73" t="s">
        <v>2043</v>
      </c>
      <c r="AO109" s="62" t="s">
        <v>2044</v>
      </c>
      <c r="AP109" s="63" t="s">
        <v>2045</v>
      </c>
      <c r="AQ109" s="63" t="s">
        <v>2046</v>
      </c>
      <c r="AR109" s="65"/>
      <c r="AS109" s="65"/>
      <c r="AT109" s="75" t="s">
        <v>2047</v>
      </c>
      <c r="AU109" s="66" t="s">
        <v>2048</v>
      </c>
      <c r="AV109" s="66" t="s">
        <v>2049</v>
      </c>
      <c r="AW109" s="76" t="s">
        <v>2050</v>
      </c>
      <c r="AX109" s="76" t="s">
        <v>2051</v>
      </c>
      <c r="AY109" s="77" t="s">
        <v>2052</v>
      </c>
    </row>
    <row r="110" spans="2:51" ht="15.75" thickBot="1">
      <c r="B110" s="43" t="s">
        <v>6039</v>
      </c>
      <c r="C110" s="334">
        <v>0</v>
      </c>
      <c r="D110" s="334">
        <v>0</v>
      </c>
      <c r="E110" s="334" t="s">
        <v>5908</v>
      </c>
      <c r="F110" s="334">
        <v>0</v>
      </c>
      <c r="G110" s="334">
        <v>0</v>
      </c>
      <c r="H110" s="334">
        <v>0</v>
      </c>
      <c r="I110" s="334">
        <v>2.0904109589041098</v>
      </c>
      <c r="J110" s="44">
        <v>-100</v>
      </c>
      <c r="K110" s="44">
        <v>-100</v>
      </c>
      <c r="L110" s="62">
        <f t="shared" si="7"/>
        <v>-209.04109589041099</v>
      </c>
      <c r="M110" s="63">
        <f t="shared" si="12"/>
        <v>1.2669950738917191E-3</v>
      </c>
      <c r="N110" s="64">
        <f t="shared" si="13"/>
        <v>9.2214498510427845E-3</v>
      </c>
      <c r="O110" s="65"/>
      <c r="P110" s="65"/>
      <c r="Q110" s="49">
        <v>1.6285999999999998E-2</v>
      </c>
      <c r="R110" s="66">
        <f t="shared" si="10"/>
        <v>-1.6285999999999998</v>
      </c>
      <c r="S110" s="66">
        <f t="shared" si="11"/>
        <v>-1.6285999999999998</v>
      </c>
      <c r="T110" s="44">
        <v>0</v>
      </c>
      <c r="U110" s="44">
        <v>-100</v>
      </c>
      <c r="V110" s="44">
        <v>-105.61991722</v>
      </c>
      <c r="X110" s="67" t="s">
        <v>2053</v>
      </c>
      <c r="Z110" s="23"/>
      <c r="AB110" s="14"/>
      <c r="AC110" s="15"/>
      <c r="AD110" s="68">
        <v>101</v>
      </c>
      <c r="AE110" s="69" t="s">
        <v>2054</v>
      </c>
      <c r="AF110" s="70" t="s">
        <v>2055</v>
      </c>
      <c r="AG110" s="70" t="s">
        <v>2056</v>
      </c>
      <c r="AH110" s="70" t="s">
        <v>2057</v>
      </c>
      <c r="AI110" s="70" t="s">
        <v>2058</v>
      </c>
      <c r="AJ110" s="70" t="s">
        <v>2059</v>
      </c>
      <c r="AK110" s="71" t="s">
        <v>2060</v>
      </c>
      <c r="AL110" s="72" t="s">
        <v>2061</v>
      </c>
      <c r="AM110" s="73" t="s">
        <v>2062</v>
      </c>
      <c r="AN110" s="73" t="s">
        <v>2063</v>
      </c>
      <c r="AO110" s="62" t="s">
        <v>2064</v>
      </c>
      <c r="AP110" s="63" t="s">
        <v>2065</v>
      </c>
      <c r="AQ110" s="63" t="s">
        <v>2066</v>
      </c>
      <c r="AR110" s="65"/>
      <c r="AS110" s="65"/>
      <c r="AT110" s="75" t="s">
        <v>2067</v>
      </c>
      <c r="AU110" s="66" t="s">
        <v>2068</v>
      </c>
      <c r="AV110" s="66" t="s">
        <v>2069</v>
      </c>
      <c r="AW110" s="76" t="s">
        <v>2070</v>
      </c>
      <c r="AX110" s="76" t="s">
        <v>2071</v>
      </c>
      <c r="AY110" s="77" t="s">
        <v>2072</v>
      </c>
    </row>
    <row r="111" spans="2:51" ht="15" customHeight="1" outlineLevel="1" thickBot="1">
      <c r="B111" s="43" t="s">
        <v>6040</v>
      </c>
      <c r="C111" s="334">
        <v>0</v>
      </c>
      <c r="D111" s="334">
        <v>0</v>
      </c>
      <c r="E111" s="334" t="s">
        <v>5908</v>
      </c>
      <c r="F111" s="334">
        <v>0</v>
      </c>
      <c r="G111" s="334">
        <v>0</v>
      </c>
      <c r="H111" s="334">
        <v>0</v>
      </c>
      <c r="I111" s="334">
        <v>2.8191780821917809</v>
      </c>
      <c r="J111" s="44">
        <v>-50</v>
      </c>
      <c r="K111" s="44">
        <v>-50</v>
      </c>
      <c r="L111" s="62">
        <f t="shared" si="7"/>
        <v>-140.95890410958904</v>
      </c>
      <c r="M111" s="63">
        <f t="shared" si="12"/>
        <v>-9.5073891625607754E-4</v>
      </c>
      <c r="N111" s="64">
        <f t="shared" si="13"/>
        <v>6.9860973187687581E-3</v>
      </c>
      <c r="O111" s="65"/>
      <c r="P111" s="65"/>
      <c r="Q111" s="49">
        <v>1.4035000000000001E-2</v>
      </c>
      <c r="R111" s="66">
        <f t="shared" si="10"/>
        <v>-0.70174999999999998</v>
      </c>
      <c r="S111" s="66">
        <f t="shared" si="11"/>
        <v>-0.70174999999999998</v>
      </c>
      <c r="T111" s="44">
        <v>0</v>
      </c>
      <c r="U111" s="44">
        <v>-50</v>
      </c>
      <c r="V111" s="44">
        <v>-51.735900439999995</v>
      </c>
      <c r="X111" s="67" t="s">
        <v>2073</v>
      </c>
      <c r="Z111" s="23"/>
      <c r="AB111" s="14"/>
      <c r="AC111" s="15"/>
      <c r="AD111" s="68">
        <v>102</v>
      </c>
      <c r="AE111" s="69" t="s">
        <v>2074</v>
      </c>
      <c r="AF111" s="70" t="s">
        <v>2075</v>
      </c>
      <c r="AG111" s="70" t="s">
        <v>2076</v>
      </c>
      <c r="AH111" s="70" t="s">
        <v>2077</v>
      </c>
      <c r="AI111" s="70" t="s">
        <v>2078</v>
      </c>
      <c r="AJ111" s="70" t="s">
        <v>2079</v>
      </c>
      <c r="AK111" s="71" t="s">
        <v>2080</v>
      </c>
      <c r="AL111" s="72" t="s">
        <v>2081</v>
      </c>
      <c r="AM111" s="73" t="s">
        <v>2082</v>
      </c>
      <c r="AN111" s="73" t="s">
        <v>2083</v>
      </c>
      <c r="AO111" s="62" t="s">
        <v>2084</v>
      </c>
      <c r="AP111" s="63" t="s">
        <v>2085</v>
      </c>
      <c r="AQ111" s="63" t="s">
        <v>2086</v>
      </c>
      <c r="AR111" s="65"/>
      <c r="AS111" s="65"/>
      <c r="AT111" s="75" t="s">
        <v>2087</v>
      </c>
      <c r="AU111" s="66" t="s">
        <v>2088</v>
      </c>
      <c r="AV111" s="66" t="s">
        <v>2089</v>
      </c>
      <c r="AW111" s="76" t="s">
        <v>2090</v>
      </c>
      <c r="AX111" s="76" t="s">
        <v>2091</v>
      </c>
      <c r="AY111" s="77" t="s">
        <v>2092</v>
      </c>
    </row>
    <row r="112" spans="2:51" ht="15" customHeight="1" outlineLevel="1" thickBot="1">
      <c r="B112" s="43" t="s">
        <v>6041</v>
      </c>
      <c r="C112" s="334">
        <v>0</v>
      </c>
      <c r="D112" s="334">
        <v>0</v>
      </c>
      <c r="E112" s="334" t="s">
        <v>5908</v>
      </c>
      <c r="F112" s="334">
        <v>0</v>
      </c>
      <c r="G112" s="334">
        <v>0</v>
      </c>
      <c r="H112" s="334">
        <v>0</v>
      </c>
      <c r="I112" s="334">
        <v>6.0931506849315067</v>
      </c>
      <c r="J112" s="44">
        <v>-50</v>
      </c>
      <c r="K112" s="44">
        <v>-50</v>
      </c>
      <c r="L112" s="62">
        <f t="shared" si="7"/>
        <v>-304.65753424657532</v>
      </c>
      <c r="M112" s="63">
        <f t="shared" si="12"/>
        <v>5.8620689655173308E-3</v>
      </c>
      <c r="N112" s="64">
        <f t="shared" si="13"/>
        <v>1.3853028798411327E-2</v>
      </c>
      <c r="O112" s="65"/>
      <c r="P112" s="65"/>
      <c r="Q112" s="49">
        <v>2.095E-2</v>
      </c>
      <c r="R112" s="66">
        <f t="shared" si="10"/>
        <v>-1.0475000000000001</v>
      </c>
      <c r="S112" s="66">
        <f t="shared" si="11"/>
        <v>-1.0475000000000001</v>
      </c>
      <c r="T112" s="44">
        <v>0</v>
      </c>
      <c r="U112" s="44">
        <v>-50</v>
      </c>
      <c r="V112" s="44">
        <v>-68.554652779999998</v>
      </c>
      <c r="X112" s="67" t="s">
        <v>2093</v>
      </c>
      <c r="Z112" s="23"/>
      <c r="AB112" s="14"/>
      <c r="AC112" s="15"/>
      <c r="AD112" s="68">
        <v>103</v>
      </c>
      <c r="AE112" s="69" t="s">
        <v>2094</v>
      </c>
      <c r="AF112" s="70" t="s">
        <v>2095</v>
      </c>
      <c r="AG112" s="70" t="s">
        <v>2096</v>
      </c>
      <c r="AH112" s="70" t="s">
        <v>2097</v>
      </c>
      <c r="AI112" s="70" t="s">
        <v>2098</v>
      </c>
      <c r="AJ112" s="70" t="s">
        <v>2099</v>
      </c>
      <c r="AK112" s="71" t="s">
        <v>2100</v>
      </c>
      <c r="AL112" s="72" t="s">
        <v>2101</v>
      </c>
      <c r="AM112" s="73" t="s">
        <v>2102</v>
      </c>
      <c r="AN112" s="73" t="s">
        <v>2103</v>
      </c>
      <c r="AO112" s="62" t="s">
        <v>2104</v>
      </c>
      <c r="AP112" s="63" t="s">
        <v>2105</v>
      </c>
      <c r="AQ112" s="63" t="s">
        <v>2106</v>
      </c>
      <c r="AR112" s="65"/>
      <c r="AS112" s="65"/>
      <c r="AT112" s="75" t="s">
        <v>2107</v>
      </c>
      <c r="AU112" s="66" t="s">
        <v>2108</v>
      </c>
      <c r="AV112" s="66" t="s">
        <v>2109</v>
      </c>
      <c r="AW112" s="76" t="s">
        <v>2110</v>
      </c>
      <c r="AX112" s="76" t="s">
        <v>2111</v>
      </c>
      <c r="AY112" s="77" t="s">
        <v>2112</v>
      </c>
    </row>
    <row r="113" spans="2:51" ht="15" customHeight="1" outlineLevel="1" thickBot="1">
      <c r="B113" s="43" t="s">
        <v>6042</v>
      </c>
      <c r="C113" s="334">
        <v>0</v>
      </c>
      <c r="D113" s="334">
        <v>0</v>
      </c>
      <c r="E113" s="334" t="s">
        <v>5908</v>
      </c>
      <c r="F113" s="334">
        <v>0</v>
      </c>
      <c r="G113" s="334">
        <v>0</v>
      </c>
      <c r="H113" s="334">
        <v>0</v>
      </c>
      <c r="I113" s="334">
        <v>3.7041095890410958</v>
      </c>
      <c r="J113" s="44">
        <v>-143.55440711999998</v>
      </c>
      <c r="K113" s="44">
        <v>-143.55440711999998</v>
      </c>
      <c r="L113" s="62">
        <f t="shared" si="7"/>
        <v>-531.74125596230124</v>
      </c>
      <c r="M113" s="63">
        <f t="shared" si="12"/>
        <v>5.8620689655173308E-3</v>
      </c>
      <c r="N113" s="64">
        <f t="shared" si="13"/>
        <v>1.3853028798411327E-2</v>
      </c>
      <c r="O113" s="65"/>
      <c r="P113" s="65"/>
      <c r="Q113" s="49">
        <v>2.095E-2</v>
      </c>
      <c r="R113" s="66">
        <f t="shared" si="10"/>
        <v>-3.0074648291639994</v>
      </c>
      <c r="S113" s="66">
        <f t="shared" si="11"/>
        <v>-3.0074648291639994</v>
      </c>
      <c r="T113" s="44">
        <v>0</v>
      </c>
      <c r="U113" s="44">
        <v>-143.55440711999998</v>
      </c>
      <c r="V113" s="44">
        <v>-143.55440711999998</v>
      </c>
      <c r="X113" s="67" t="s">
        <v>2113</v>
      </c>
      <c r="Z113" s="23"/>
      <c r="AB113" s="14"/>
      <c r="AC113" s="15"/>
      <c r="AD113" s="68">
        <v>104</v>
      </c>
      <c r="AE113" s="69" t="s">
        <v>2114</v>
      </c>
      <c r="AF113" s="70" t="s">
        <v>2115</v>
      </c>
      <c r="AG113" s="70" t="s">
        <v>2116</v>
      </c>
      <c r="AH113" s="70" t="s">
        <v>2117</v>
      </c>
      <c r="AI113" s="70" t="s">
        <v>2118</v>
      </c>
      <c r="AJ113" s="70" t="s">
        <v>2119</v>
      </c>
      <c r="AK113" s="71" t="s">
        <v>2120</v>
      </c>
      <c r="AL113" s="72" t="s">
        <v>2121</v>
      </c>
      <c r="AM113" s="73" t="s">
        <v>2122</v>
      </c>
      <c r="AN113" s="73" t="s">
        <v>2123</v>
      </c>
      <c r="AO113" s="62" t="s">
        <v>2124</v>
      </c>
      <c r="AP113" s="63" t="s">
        <v>2125</v>
      </c>
      <c r="AQ113" s="63" t="s">
        <v>2126</v>
      </c>
      <c r="AR113" s="65"/>
      <c r="AS113" s="65"/>
      <c r="AT113" s="75" t="s">
        <v>2127</v>
      </c>
      <c r="AU113" s="66" t="s">
        <v>2128</v>
      </c>
      <c r="AV113" s="66" t="s">
        <v>2129</v>
      </c>
      <c r="AW113" s="76" t="s">
        <v>2130</v>
      </c>
      <c r="AX113" s="76" t="s">
        <v>2131</v>
      </c>
      <c r="AY113" s="77" t="s">
        <v>2132</v>
      </c>
    </row>
    <row r="114" spans="2:51" ht="15" customHeight="1" outlineLevel="1" thickBot="1">
      <c r="B114" s="43" t="s">
        <v>6043</v>
      </c>
      <c r="C114" s="334">
        <v>0</v>
      </c>
      <c r="D114" s="334">
        <v>0</v>
      </c>
      <c r="E114" s="334" t="s">
        <v>5908</v>
      </c>
      <c r="F114" s="334">
        <v>0</v>
      </c>
      <c r="G114" s="334">
        <v>0</v>
      </c>
      <c r="H114" s="334">
        <v>0</v>
      </c>
      <c r="I114" s="334">
        <v>5.9972602739726026</v>
      </c>
      <c r="J114" s="44">
        <v>-6.4455928799998903</v>
      </c>
      <c r="K114" s="44">
        <v>-6.4455928799998903</v>
      </c>
      <c r="L114" s="62">
        <f t="shared" si="7"/>
        <v>-38.655898121424002</v>
      </c>
      <c r="M114" s="63">
        <f t="shared" si="12"/>
        <v>5.8620689655173308E-3</v>
      </c>
      <c r="N114" s="64">
        <f t="shared" si="13"/>
        <v>1.3853028798411327E-2</v>
      </c>
      <c r="O114" s="65"/>
      <c r="P114" s="65"/>
      <c r="Q114" s="49">
        <v>2.095E-2</v>
      </c>
      <c r="R114" s="66">
        <f t="shared" si="10"/>
        <v>-0.1350351708359977</v>
      </c>
      <c r="S114" s="66">
        <f t="shared" si="11"/>
        <v>-0.1350351708359977</v>
      </c>
      <c r="T114" s="44">
        <v>0</v>
      </c>
      <c r="U114" s="44">
        <v>-6.4455928799998903</v>
      </c>
      <c r="V114" s="44">
        <v>-6.4455928799998903</v>
      </c>
      <c r="X114" s="67" t="s">
        <v>2133</v>
      </c>
      <c r="Z114" s="23"/>
      <c r="AB114" s="14"/>
      <c r="AC114" s="15"/>
      <c r="AD114" s="68">
        <v>105</v>
      </c>
      <c r="AE114" s="69" t="s">
        <v>2134</v>
      </c>
      <c r="AF114" s="70" t="s">
        <v>2135</v>
      </c>
      <c r="AG114" s="70" t="s">
        <v>2136</v>
      </c>
      <c r="AH114" s="70" t="s">
        <v>2137</v>
      </c>
      <c r="AI114" s="70" t="s">
        <v>2138</v>
      </c>
      <c r="AJ114" s="70" t="s">
        <v>2139</v>
      </c>
      <c r="AK114" s="71" t="s">
        <v>2140</v>
      </c>
      <c r="AL114" s="72" t="s">
        <v>2141</v>
      </c>
      <c r="AM114" s="73" t="s">
        <v>2142</v>
      </c>
      <c r="AN114" s="73" t="s">
        <v>2143</v>
      </c>
      <c r="AO114" s="62" t="s">
        <v>2144</v>
      </c>
      <c r="AP114" s="63" t="s">
        <v>2145</v>
      </c>
      <c r="AQ114" s="63" t="s">
        <v>2146</v>
      </c>
      <c r="AR114" s="65"/>
      <c r="AS114" s="65"/>
      <c r="AT114" s="75" t="s">
        <v>2147</v>
      </c>
      <c r="AU114" s="66" t="s">
        <v>2148</v>
      </c>
      <c r="AV114" s="66" t="s">
        <v>2149</v>
      </c>
      <c r="AW114" s="76" t="s">
        <v>2150</v>
      </c>
      <c r="AX114" s="76" t="s">
        <v>2151</v>
      </c>
      <c r="AY114" s="77" t="s">
        <v>2152</v>
      </c>
    </row>
    <row r="115" spans="2:51" ht="15" customHeight="1" outlineLevel="1" thickBot="1">
      <c r="B115" s="43" t="s">
        <v>6044</v>
      </c>
      <c r="C115" s="334">
        <v>0</v>
      </c>
      <c r="D115" s="334">
        <v>0</v>
      </c>
      <c r="E115" s="334" t="s">
        <v>5908</v>
      </c>
      <c r="F115" s="334">
        <v>0</v>
      </c>
      <c r="G115" s="334">
        <v>0</v>
      </c>
      <c r="H115" s="334">
        <v>0</v>
      </c>
      <c r="I115" s="334">
        <v>2.0904109589041098</v>
      </c>
      <c r="J115" s="44">
        <v>-150</v>
      </c>
      <c r="K115" s="44">
        <v>-150</v>
      </c>
      <c r="L115" s="62">
        <f t="shared" si="7"/>
        <v>-313.56164383561645</v>
      </c>
      <c r="M115" s="63">
        <f t="shared" si="12"/>
        <v>-5.8620689655164426E-4</v>
      </c>
      <c r="N115" s="64">
        <f t="shared" si="13"/>
        <v>7.353525322741028E-3</v>
      </c>
      <c r="O115" s="65"/>
      <c r="P115" s="65"/>
      <c r="Q115" s="49">
        <v>1.4404999999999999E-2</v>
      </c>
      <c r="R115" s="66">
        <f t="shared" si="10"/>
        <v>-2.1607499999999997</v>
      </c>
      <c r="S115" s="66">
        <f t="shared" si="11"/>
        <v>-2.1607499999999997</v>
      </c>
      <c r="T115" s="44">
        <v>0</v>
      </c>
      <c r="U115" s="44">
        <v>-150</v>
      </c>
      <c r="V115" s="44">
        <v>-156.01398339000002</v>
      </c>
      <c r="X115" s="67" t="s">
        <v>2153</v>
      </c>
      <c r="Z115" s="23"/>
      <c r="AB115" s="14"/>
      <c r="AC115" s="15"/>
      <c r="AD115" s="68">
        <v>106</v>
      </c>
      <c r="AE115" s="69" t="s">
        <v>2154</v>
      </c>
      <c r="AF115" s="70" t="s">
        <v>2155</v>
      </c>
      <c r="AG115" s="70" t="s">
        <v>2156</v>
      </c>
      <c r="AH115" s="70" t="s">
        <v>2157</v>
      </c>
      <c r="AI115" s="70" t="s">
        <v>2158</v>
      </c>
      <c r="AJ115" s="70" t="s">
        <v>2159</v>
      </c>
      <c r="AK115" s="71" t="s">
        <v>2160</v>
      </c>
      <c r="AL115" s="72" t="s">
        <v>2161</v>
      </c>
      <c r="AM115" s="73" t="s">
        <v>2162</v>
      </c>
      <c r="AN115" s="73" t="s">
        <v>2163</v>
      </c>
      <c r="AO115" s="62" t="s">
        <v>2164</v>
      </c>
      <c r="AP115" s="63" t="s">
        <v>2165</v>
      </c>
      <c r="AQ115" s="63" t="s">
        <v>2166</v>
      </c>
      <c r="AR115" s="65"/>
      <c r="AS115" s="65"/>
      <c r="AT115" s="75" t="s">
        <v>2167</v>
      </c>
      <c r="AU115" s="66" t="s">
        <v>2168</v>
      </c>
      <c r="AV115" s="66" t="s">
        <v>2169</v>
      </c>
      <c r="AW115" s="76" t="s">
        <v>2170</v>
      </c>
      <c r="AX115" s="76" t="s">
        <v>2171</v>
      </c>
      <c r="AY115" s="77" t="s">
        <v>2172</v>
      </c>
    </row>
    <row r="116" spans="2:51" ht="15" customHeight="1" outlineLevel="1" thickBot="1">
      <c r="B116" s="43" t="s">
        <v>6045</v>
      </c>
      <c r="C116" s="334">
        <v>0</v>
      </c>
      <c r="D116" s="334">
        <v>0</v>
      </c>
      <c r="E116" s="334" t="s">
        <v>5908</v>
      </c>
      <c r="F116" s="334">
        <v>0</v>
      </c>
      <c r="G116" s="334">
        <v>0</v>
      </c>
      <c r="H116" s="334">
        <v>0</v>
      </c>
      <c r="I116" s="334">
        <v>7.065753424657534</v>
      </c>
      <c r="J116" s="44">
        <v>-60</v>
      </c>
      <c r="K116" s="44">
        <v>-60</v>
      </c>
      <c r="L116" s="62">
        <f t="shared" si="7"/>
        <v>-423.94520547945206</v>
      </c>
      <c r="M116" s="63">
        <f t="shared" si="12"/>
        <v>1.9108374384236404E-2</v>
      </c>
      <c r="N116" s="64">
        <f t="shared" si="13"/>
        <v>2.7204568023833309E-2</v>
      </c>
      <c r="O116" s="65"/>
      <c r="P116" s="65"/>
      <c r="Q116" s="49">
        <v>3.4395000000000002E-2</v>
      </c>
      <c r="R116" s="66">
        <f t="shared" si="10"/>
        <v>-2.0637000000000003</v>
      </c>
      <c r="S116" s="66">
        <f t="shared" si="11"/>
        <v>-2.0637000000000003</v>
      </c>
      <c r="T116" s="44">
        <v>0</v>
      </c>
      <c r="U116" s="44">
        <v>-60</v>
      </c>
      <c r="V116" s="44">
        <v>-76.974377639999986</v>
      </c>
      <c r="X116" s="67" t="s">
        <v>2173</v>
      </c>
      <c r="Z116" s="23"/>
      <c r="AB116" s="14"/>
      <c r="AC116" s="15"/>
      <c r="AD116" s="68">
        <v>107</v>
      </c>
      <c r="AE116" s="69" t="s">
        <v>2174</v>
      </c>
      <c r="AF116" s="70" t="s">
        <v>2175</v>
      </c>
      <c r="AG116" s="70" t="s">
        <v>2176</v>
      </c>
      <c r="AH116" s="70" t="s">
        <v>2177</v>
      </c>
      <c r="AI116" s="70" t="s">
        <v>2178</v>
      </c>
      <c r="AJ116" s="70" t="s">
        <v>2179</v>
      </c>
      <c r="AK116" s="71" t="s">
        <v>2180</v>
      </c>
      <c r="AL116" s="72" t="s">
        <v>2181</v>
      </c>
      <c r="AM116" s="73" t="s">
        <v>2182</v>
      </c>
      <c r="AN116" s="73" t="s">
        <v>2183</v>
      </c>
      <c r="AO116" s="62" t="s">
        <v>2184</v>
      </c>
      <c r="AP116" s="63" t="s">
        <v>2185</v>
      </c>
      <c r="AQ116" s="63" t="s">
        <v>2186</v>
      </c>
      <c r="AR116" s="65"/>
      <c r="AS116" s="65"/>
      <c r="AT116" s="75" t="s">
        <v>2187</v>
      </c>
      <c r="AU116" s="66" t="s">
        <v>2188</v>
      </c>
      <c r="AV116" s="66" t="s">
        <v>2189</v>
      </c>
      <c r="AW116" s="76" t="s">
        <v>2190</v>
      </c>
      <c r="AX116" s="76" t="s">
        <v>2191</v>
      </c>
      <c r="AY116" s="77" t="s">
        <v>2192</v>
      </c>
    </row>
    <row r="117" spans="2:51" ht="15" customHeight="1" outlineLevel="1" thickBot="1">
      <c r="B117" s="43" t="s">
        <v>6046</v>
      </c>
      <c r="C117" s="334">
        <v>0</v>
      </c>
      <c r="D117" s="334">
        <v>0</v>
      </c>
      <c r="E117" s="334" t="s">
        <v>5908</v>
      </c>
      <c r="F117" s="334">
        <v>0</v>
      </c>
      <c r="G117" s="334">
        <v>0</v>
      </c>
      <c r="H117" s="334">
        <v>0</v>
      </c>
      <c r="I117" s="334">
        <v>11.983561643835616</v>
      </c>
      <c r="J117" s="44">
        <v>-40</v>
      </c>
      <c r="K117" s="44">
        <v>-40</v>
      </c>
      <c r="L117" s="62">
        <f t="shared" si="7"/>
        <v>-479.34246575342462</v>
      </c>
      <c r="M117" s="63">
        <f t="shared" si="12"/>
        <v>1.9108374384236404E-2</v>
      </c>
      <c r="N117" s="64">
        <f t="shared" si="13"/>
        <v>2.7204568023833309E-2</v>
      </c>
      <c r="O117" s="65"/>
      <c r="P117" s="65"/>
      <c r="Q117" s="49">
        <v>3.4395000000000002E-2</v>
      </c>
      <c r="R117" s="66">
        <f t="shared" si="10"/>
        <v>-1.3758000000000001</v>
      </c>
      <c r="S117" s="66">
        <f t="shared" si="11"/>
        <v>-1.3758000000000001</v>
      </c>
      <c r="T117" s="44">
        <v>0</v>
      </c>
      <c r="U117" s="44">
        <v>-40</v>
      </c>
      <c r="V117" s="44">
        <v>-40</v>
      </c>
      <c r="X117" s="67" t="s">
        <v>2193</v>
      </c>
      <c r="Z117" s="23"/>
      <c r="AB117" s="14"/>
      <c r="AC117" s="15"/>
      <c r="AD117" s="68">
        <v>108</v>
      </c>
      <c r="AE117" s="69" t="s">
        <v>2194</v>
      </c>
      <c r="AF117" s="70" t="s">
        <v>2195</v>
      </c>
      <c r="AG117" s="70" t="s">
        <v>2196</v>
      </c>
      <c r="AH117" s="70" t="s">
        <v>2197</v>
      </c>
      <c r="AI117" s="70" t="s">
        <v>2198</v>
      </c>
      <c r="AJ117" s="70" t="s">
        <v>2199</v>
      </c>
      <c r="AK117" s="71" t="s">
        <v>2200</v>
      </c>
      <c r="AL117" s="72" t="s">
        <v>2201</v>
      </c>
      <c r="AM117" s="73" t="s">
        <v>2202</v>
      </c>
      <c r="AN117" s="73" t="s">
        <v>2203</v>
      </c>
      <c r="AO117" s="62" t="s">
        <v>2204</v>
      </c>
      <c r="AP117" s="63" t="s">
        <v>2205</v>
      </c>
      <c r="AQ117" s="63" t="s">
        <v>2206</v>
      </c>
      <c r="AR117" s="65"/>
      <c r="AS117" s="65"/>
      <c r="AT117" s="75" t="s">
        <v>2207</v>
      </c>
      <c r="AU117" s="66" t="s">
        <v>2208</v>
      </c>
      <c r="AV117" s="66" t="s">
        <v>2209</v>
      </c>
      <c r="AW117" s="76" t="s">
        <v>2210</v>
      </c>
      <c r="AX117" s="76" t="s">
        <v>2211</v>
      </c>
      <c r="AY117" s="77" t="s">
        <v>2212</v>
      </c>
    </row>
    <row r="118" spans="2:51" ht="15" customHeight="1" outlineLevel="1" thickBot="1">
      <c r="B118" s="43" t="s">
        <v>6047</v>
      </c>
      <c r="C118" s="334">
        <v>0</v>
      </c>
      <c r="D118" s="334">
        <v>0</v>
      </c>
      <c r="E118" s="334" t="s">
        <v>5908</v>
      </c>
      <c r="F118" s="334">
        <v>0</v>
      </c>
      <c r="G118" s="334">
        <v>0</v>
      </c>
      <c r="H118" s="334">
        <v>0</v>
      </c>
      <c r="I118" s="334">
        <v>8.9808219178082194</v>
      </c>
      <c r="J118" s="44">
        <v>-50</v>
      </c>
      <c r="K118" s="44">
        <v>-50</v>
      </c>
      <c r="L118" s="62">
        <f t="shared" si="7"/>
        <v>-449.04109589041099</v>
      </c>
      <c r="M118" s="63">
        <f t="shared" si="12"/>
        <v>1.9108374384236404E-2</v>
      </c>
      <c r="N118" s="64">
        <f t="shared" si="13"/>
        <v>2.7204568023833309E-2</v>
      </c>
      <c r="O118" s="65"/>
      <c r="P118" s="65"/>
      <c r="Q118" s="49">
        <v>3.4395000000000002E-2</v>
      </c>
      <c r="R118" s="66">
        <f t="shared" si="10"/>
        <v>-1.7197500000000001</v>
      </c>
      <c r="S118" s="66">
        <f t="shared" si="11"/>
        <v>-1.7197500000000001</v>
      </c>
      <c r="T118" s="44">
        <v>0</v>
      </c>
      <c r="U118" s="44">
        <v>-50</v>
      </c>
      <c r="V118" s="44">
        <v>-50</v>
      </c>
      <c r="X118" s="67" t="s">
        <v>2213</v>
      </c>
      <c r="Z118" s="23"/>
      <c r="AB118" s="14"/>
      <c r="AC118" s="15"/>
      <c r="AD118" s="68">
        <v>109</v>
      </c>
      <c r="AE118" s="69" t="s">
        <v>2214</v>
      </c>
      <c r="AF118" s="70" t="s">
        <v>2215</v>
      </c>
      <c r="AG118" s="70" t="s">
        <v>2216</v>
      </c>
      <c r="AH118" s="70" t="s">
        <v>2217</v>
      </c>
      <c r="AI118" s="70" t="s">
        <v>2218</v>
      </c>
      <c r="AJ118" s="70" t="s">
        <v>2219</v>
      </c>
      <c r="AK118" s="71" t="s">
        <v>2220</v>
      </c>
      <c r="AL118" s="72" t="s">
        <v>2221</v>
      </c>
      <c r="AM118" s="73" t="s">
        <v>2222</v>
      </c>
      <c r="AN118" s="73" t="s">
        <v>2223</v>
      </c>
      <c r="AO118" s="62" t="s">
        <v>2224</v>
      </c>
      <c r="AP118" s="63" t="s">
        <v>2225</v>
      </c>
      <c r="AQ118" s="63" t="s">
        <v>2226</v>
      </c>
      <c r="AR118" s="65"/>
      <c r="AS118" s="65"/>
      <c r="AT118" s="75" t="s">
        <v>2227</v>
      </c>
      <c r="AU118" s="66" t="s">
        <v>2228</v>
      </c>
      <c r="AV118" s="66" t="s">
        <v>2229</v>
      </c>
      <c r="AW118" s="76" t="s">
        <v>2230</v>
      </c>
      <c r="AX118" s="76" t="s">
        <v>2231</v>
      </c>
      <c r="AY118" s="77" t="s">
        <v>2232</v>
      </c>
    </row>
    <row r="119" spans="2:51" ht="15" customHeight="1" outlineLevel="1" thickBot="1">
      <c r="B119" s="43" t="s">
        <v>6048</v>
      </c>
      <c r="C119" s="334">
        <v>0</v>
      </c>
      <c r="D119" s="334">
        <v>0</v>
      </c>
      <c r="E119" s="334" t="s">
        <v>5908</v>
      </c>
      <c r="F119" s="334">
        <v>0</v>
      </c>
      <c r="G119" s="334" t="s">
        <v>6049</v>
      </c>
      <c r="H119" s="334">
        <v>0</v>
      </c>
      <c r="I119" s="334">
        <v>0.5</v>
      </c>
      <c r="J119" s="44">
        <v>-2.2699049483983703E-2</v>
      </c>
      <c r="K119" s="44">
        <v>-2.2699049483983703E-2</v>
      </c>
      <c r="L119" s="62">
        <f t="shared" si="7"/>
        <v>-1.1349524741991851E-2</v>
      </c>
      <c r="M119" s="63">
        <f t="shared" si="12"/>
        <v>1.2171624111608326E-2</v>
      </c>
      <c r="N119" s="64">
        <f t="shared" si="13"/>
        <v>2.021270950673526E-2</v>
      </c>
      <c r="O119" s="65"/>
      <c r="P119" s="65"/>
      <c r="Q119" s="49">
        <v>2.7354198473282399E-2</v>
      </c>
      <c r="R119" s="66">
        <f t="shared" si="10"/>
        <v>-6.209143047397486E-4</v>
      </c>
      <c r="S119" s="66">
        <f t="shared" si="11"/>
        <v>-6.209143047397486E-4</v>
      </c>
      <c r="T119" s="44">
        <v>0</v>
      </c>
      <c r="U119" s="44">
        <v>-2.2699049483983703E-2</v>
      </c>
      <c r="V119" s="44">
        <v>-2.2699049483983703E-2</v>
      </c>
      <c r="X119" s="67" t="s">
        <v>2233</v>
      </c>
      <c r="Z119" s="23"/>
      <c r="AB119" s="14"/>
      <c r="AC119" s="15"/>
      <c r="AD119" s="68">
        <v>110</v>
      </c>
      <c r="AE119" s="69" t="s">
        <v>2234</v>
      </c>
      <c r="AF119" s="70" t="s">
        <v>2235</v>
      </c>
      <c r="AG119" s="70" t="s">
        <v>2236</v>
      </c>
      <c r="AH119" s="70" t="s">
        <v>2237</v>
      </c>
      <c r="AI119" s="70" t="s">
        <v>2238</v>
      </c>
      <c r="AJ119" s="70" t="s">
        <v>2239</v>
      </c>
      <c r="AK119" s="71" t="s">
        <v>2240</v>
      </c>
      <c r="AL119" s="72" t="s">
        <v>2241</v>
      </c>
      <c r="AM119" s="73" t="s">
        <v>2242</v>
      </c>
      <c r="AN119" s="73" t="s">
        <v>2243</v>
      </c>
      <c r="AO119" s="62" t="s">
        <v>2244</v>
      </c>
      <c r="AP119" s="63" t="s">
        <v>2245</v>
      </c>
      <c r="AQ119" s="63" t="s">
        <v>2246</v>
      </c>
      <c r="AR119" s="65"/>
      <c r="AS119" s="65"/>
      <c r="AT119" s="75" t="s">
        <v>2247</v>
      </c>
      <c r="AU119" s="66" t="s">
        <v>2248</v>
      </c>
      <c r="AV119" s="66" t="s">
        <v>2249</v>
      </c>
      <c r="AW119" s="76" t="s">
        <v>2250</v>
      </c>
      <c r="AX119" s="76" t="s">
        <v>2251</v>
      </c>
      <c r="AY119" s="77" t="s">
        <v>2252</v>
      </c>
    </row>
    <row r="120" spans="2:51" ht="15" customHeight="1" outlineLevel="1" thickBot="1">
      <c r="B120" s="43" t="s">
        <v>6050</v>
      </c>
      <c r="C120" s="334">
        <v>0</v>
      </c>
      <c r="D120" s="334">
        <v>0</v>
      </c>
      <c r="E120" s="334" t="s">
        <v>5908</v>
      </c>
      <c r="F120" s="334">
        <v>0</v>
      </c>
      <c r="G120" s="334" t="s">
        <v>6049</v>
      </c>
      <c r="H120" s="334">
        <v>0</v>
      </c>
      <c r="I120" s="334">
        <v>0.5</v>
      </c>
      <c r="J120" s="44">
        <v>-1.8707191361144702E-2</v>
      </c>
      <c r="K120" s="44">
        <v>-1.8707191361144702E-2</v>
      </c>
      <c r="L120" s="62">
        <f t="shared" si="7"/>
        <v>-9.3535956805723512E-3</v>
      </c>
      <c r="M120" s="63">
        <f t="shared" si="12"/>
        <v>1.2171624111608326E-2</v>
      </c>
      <c r="N120" s="64">
        <f t="shared" si="13"/>
        <v>2.021270950673526E-2</v>
      </c>
      <c r="O120" s="65"/>
      <c r="P120" s="65"/>
      <c r="Q120" s="49">
        <v>2.7354198473282399E-2</v>
      </c>
      <c r="R120" s="66">
        <f t="shared" si="10"/>
        <v>-5.1172022537042611E-4</v>
      </c>
      <c r="S120" s="66">
        <f t="shared" si="11"/>
        <v>-5.1172022537042611E-4</v>
      </c>
      <c r="T120" s="44">
        <v>0</v>
      </c>
      <c r="U120" s="44">
        <v>-1.8707191361144702E-2</v>
      </c>
      <c r="V120" s="44">
        <v>-1.8707191361144702E-2</v>
      </c>
      <c r="X120" s="67" t="s">
        <v>2253</v>
      </c>
      <c r="Z120" s="23"/>
      <c r="AB120" s="14"/>
      <c r="AC120" s="15"/>
      <c r="AD120" s="68">
        <v>111</v>
      </c>
      <c r="AE120" s="69" t="s">
        <v>2254</v>
      </c>
      <c r="AF120" s="70" t="s">
        <v>2255</v>
      </c>
      <c r="AG120" s="70" t="s">
        <v>2256</v>
      </c>
      <c r="AH120" s="70" t="s">
        <v>2257</v>
      </c>
      <c r="AI120" s="70" t="s">
        <v>2258</v>
      </c>
      <c r="AJ120" s="70" t="s">
        <v>2259</v>
      </c>
      <c r="AK120" s="71" t="s">
        <v>2260</v>
      </c>
      <c r="AL120" s="72" t="s">
        <v>2261</v>
      </c>
      <c r="AM120" s="73" t="s">
        <v>2262</v>
      </c>
      <c r="AN120" s="73" t="s">
        <v>2263</v>
      </c>
      <c r="AO120" s="62" t="s">
        <v>2264</v>
      </c>
      <c r="AP120" s="63" t="s">
        <v>2265</v>
      </c>
      <c r="AQ120" s="63" t="s">
        <v>2266</v>
      </c>
      <c r="AR120" s="65"/>
      <c r="AS120" s="65"/>
      <c r="AT120" s="75" t="s">
        <v>2267</v>
      </c>
      <c r="AU120" s="66" t="s">
        <v>2268</v>
      </c>
      <c r="AV120" s="66" t="s">
        <v>2269</v>
      </c>
      <c r="AW120" s="76" t="s">
        <v>2270</v>
      </c>
      <c r="AX120" s="76" t="s">
        <v>2271</v>
      </c>
      <c r="AY120" s="77" t="s">
        <v>2272</v>
      </c>
    </row>
    <row r="121" spans="2:51" ht="15" customHeight="1" outlineLevel="1" thickBot="1">
      <c r="B121" s="43" t="s">
        <v>6051</v>
      </c>
      <c r="C121" s="334">
        <v>0</v>
      </c>
      <c r="D121" s="334">
        <v>0</v>
      </c>
      <c r="E121" s="334" t="s">
        <v>5908</v>
      </c>
      <c r="F121" s="334">
        <v>0</v>
      </c>
      <c r="G121" s="334" t="s">
        <v>6052</v>
      </c>
      <c r="H121" s="334">
        <v>0</v>
      </c>
      <c r="I121" s="334">
        <v>45.578082191780823</v>
      </c>
      <c r="J121" s="44">
        <v>-2.1834810853294102</v>
      </c>
      <c r="K121" s="44">
        <v>-2.1834810853294102</v>
      </c>
      <c r="L121" s="62">
        <f t="shared" si="7"/>
        <v>-99.518880371342661</v>
      </c>
      <c r="M121" s="63">
        <f t="shared" si="12"/>
        <v>5.0816679700136813E-2</v>
      </c>
      <c r="N121" s="64">
        <f t="shared" si="13"/>
        <v>5.9164776460415958E-2</v>
      </c>
      <c r="O121" s="65"/>
      <c r="P121" s="65"/>
      <c r="Q121" s="49">
        <v>6.6578929895638739E-2</v>
      </c>
      <c r="R121" s="66">
        <f t="shared" si="10"/>
        <v>-0.1453738341086</v>
      </c>
      <c r="S121" s="66">
        <f t="shared" si="11"/>
        <v>-0.1453738341086</v>
      </c>
      <c r="T121" s="44">
        <v>0</v>
      </c>
      <c r="U121" s="44">
        <v>-2.1834810853294102</v>
      </c>
      <c r="V121" s="44">
        <v>-2.1834810853294102</v>
      </c>
      <c r="X121" s="67" t="s">
        <v>2273</v>
      </c>
      <c r="Z121" s="23"/>
      <c r="AB121" s="14"/>
      <c r="AC121" s="15"/>
      <c r="AD121" s="68">
        <v>112</v>
      </c>
      <c r="AE121" s="69" t="s">
        <v>2274</v>
      </c>
      <c r="AF121" s="70" t="s">
        <v>2275</v>
      </c>
      <c r="AG121" s="70" t="s">
        <v>2276</v>
      </c>
      <c r="AH121" s="70" t="s">
        <v>2277</v>
      </c>
      <c r="AI121" s="70" t="s">
        <v>2278</v>
      </c>
      <c r="AJ121" s="70" t="s">
        <v>2279</v>
      </c>
      <c r="AK121" s="71" t="s">
        <v>2280</v>
      </c>
      <c r="AL121" s="72" t="s">
        <v>2281</v>
      </c>
      <c r="AM121" s="73" t="s">
        <v>2282</v>
      </c>
      <c r="AN121" s="73" t="s">
        <v>2283</v>
      </c>
      <c r="AO121" s="62" t="s">
        <v>2284</v>
      </c>
      <c r="AP121" s="63" t="s">
        <v>2285</v>
      </c>
      <c r="AQ121" s="63" t="s">
        <v>2286</v>
      </c>
      <c r="AR121" s="65"/>
      <c r="AS121" s="65"/>
      <c r="AT121" s="75" t="s">
        <v>2287</v>
      </c>
      <c r="AU121" s="66" t="s">
        <v>2288</v>
      </c>
      <c r="AV121" s="66" t="s">
        <v>2289</v>
      </c>
      <c r="AW121" s="76" t="s">
        <v>2290</v>
      </c>
      <c r="AX121" s="76" t="s">
        <v>2291</v>
      </c>
      <c r="AY121" s="77" t="s">
        <v>2292</v>
      </c>
    </row>
    <row r="122" spans="2:51" ht="15" customHeight="1" outlineLevel="1" thickBot="1">
      <c r="B122" s="43" t="s">
        <v>6053</v>
      </c>
      <c r="C122" s="334">
        <v>0</v>
      </c>
      <c r="D122" s="334">
        <v>0</v>
      </c>
      <c r="E122" s="334" t="s">
        <v>5908</v>
      </c>
      <c r="F122" s="334">
        <v>0</v>
      </c>
      <c r="G122" s="334" t="s">
        <v>6054</v>
      </c>
      <c r="H122" s="334">
        <v>0</v>
      </c>
      <c r="I122" s="334">
        <v>0.92054794520547945</v>
      </c>
      <c r="J122" s="44">
        <v>-7.6041941485525094E-2</v>
      </c>
      <c r="K122" s="44">
        <v>-7.6041941485525094E-2</v>
      </c>
      <c r="L122" s="62">
        <f t="shared" si="7"/>
        <v>-7.0000252983935432E-2</v>
      </c>
      <c r="M122" s="63">
        <f t="shared" si="12"/>
        <v>1.7741010051413264E-2</v>
      </c>
      <c r="N122" s="64">
        <f t="shared" si="13"/>
        <v>2.5826340816469173E-2</v>
      </c>
      <c r="O122" s="65"/>
      <c r="P122" s="65"/>
      <c r="Q122" s="49">
        <v>3.3007125202184302E-2</v>
      </c>
      <c r="R122" s="66">
        <f t="shared" si="10"/>
        <v>-2.5099258832298995E-3</v>
      </c>
      <c r="S122" s="66">
        <f t="shared" si="11"/>
        <v>-2.5099258832298995E-3</v>
      </c>
      <c r="T122" s="44">
        <v>0</v>
      </c>
      <c r="U122" s="44">
        <v>-7.6041941485525094E-2</v>
      </c>
      <c r="V122" s="44">
        <v>-7.6041941485525094E-2</v>
      </c>
      <c r="X122" s="67" t="s">
        <v>2293</v>
      </c>
      <c r="Z122" s="23"/>
      <c r="AB122" s="14"/>
      <c r="AC122" s="15"/>
      <c r="AD122" s="68">
        <v>113</v>
      </c>
      <c r="AE122" s="69" t="s">
        <v>2294</v>
      </c>
      <c r="AF122" s="70" t="s">
        <v>2295</v>
      </c>
      <c r="AG122" s="70" t="s">
        <v>2296</v>
      </c>
      <c r="AH122" s="70" t="s">
        <v>2297</v>
      </c>
      <c r="AI122" s="70" t="s">
        <v>2298</v>
      </c>
      <c r="AJ122" s="70" t="s">
        <v>2299</v>
      </c>
      <c r="AK122" s="71" t="s">
        <v>2300</v>
      </c>
      <c r="AL122" s="72" t="s">
        <v>2301</v>
      </c>
      <c r="AM122" s="73" t="s">
        <v>2302</v>
      </c>
      <c r="AN122" s="73" t="s">
        <v>2303</v>
      </c>
      <c r="AO122" s="62" t="s">
        <v>2304</v>
      </c>
      <c r="AP122" s="63" t="s">
        <v>2305</v>
      </c>
      <c r="AQ122" s="63" t="s">
        <v>2306</v>
      </c>
      <c r="AR122" s="65"/>
      <c r="AS122" s="65"/>
      <c r="AT122" s="75" t="s">
        <v>2307</v>
      </c>
      <c r="AU122" s="66" t="s">
        <v>2308</v>
      </c>
      <c r="AV122" s="66" t="s">
        <v>2309</v>
      </c>
      <c r="AW122" s="76" t="s">
        <v>2310</v>
      </c>
      <c r="AX122" s="76" t="s">
        <v>2311</v>
      </c>
      <c r="AY122" s="77" t="s">
        <v>2312</v>
      </c>
    </row>
    <row r="123" spans="2:51" ht="15" customHeight="1" outlineLevel="1" thickBot="1">
      <c r="B123" s="43" t="s">
        <v>6055</v>
      </c>
      <c r="C123" s="334">
        <v>0</v>
      </c>
      <c r="D123" s="334">
        <v>0</v>
      </c>
      <c r="E123" s="334" t="s">
        <v>5908</v>
      </c>
      <c r="F123" s="334">
        <v>0</v>
      </c>
      <c r="G123" s="334" t="s">
        <v>6056</v>
      </c>
      <c r="H123" s="334">
        <v>0</v>
      </c>
      <c r="I123" s="334">
        <v>11.293150684931506</v>
      </c>
      <c r="J123" s="44">
        <v>-27.1937718652303</v>
      </c>
      <c r="K123" s="44">
        <v>-27.1937718652303</v>
      </c>
      <c r="L123" s="62">
        <f t="shared" si="7"/>
        <v>-307.10336336569668</v>
      </c>
      <c r="M123" s="63">
        <f t="shared" si="12"/>
        <v>4.4784728751041891E-2</v>
      </c>
      <c r="N123" s="64">
        <f t="shared" si="13"/>
        <v>5.3084905344893185E-2</v>
      </c>
      <c r="O123" s="65"/>
      <c r="P123" s="65"/>
      <c r="Q123" s="49">
        <v>6.0456499682307437E-2</v>
      </c>
      <c r="R123" s="66">
        <f t="shared" si="10"/>
        <v>-1.6440402601310364</v>
      </c>
      <c r="S123" s="66">
        <f t="shared" si="11"/>
        <v>-1.6440402601310364</v>
      </c>
      <c r="T123" s="44">
        <v>0</v>
      </c>
      <c r="U123" s="44">
        <v>-27.1937718652303</v>
      </c>
      <c r="V123" s="44">
        <v>-27.1937718652303</v>
      </c>
      <c r="X123" s="67" t="s">
        <v>2313</v>
      </c>
      <c r="Z123" s="23"/>
      <c r="AB123" s="14"/>
      <c r="AC123" s="15"/>
      <c r="AD123" s="68">
        <v>114</v>
      </c>
      <c r="AE123" s="69" t="s">
        <v>2314</v>
      </c>
      <c r="AF123" s="70" t="s">
        <v>2315</v>
      </c>
      <c r="AG123" s="70" t="s">
        <v>2316</v>
      </c>
      <c r="AH123" s="70" t="s">
        <v>2317</v>
      </c>
      <c r="AI123" s="70" t="s">
        <v>2318</v>
      </c>
      <c r="AJ123" s="70" t="s">
        <v>2319</v>
      </c>
      <c r="AK123" s="71" t="s">
        <v>2320</v>
      </c>
      <c r="AL123" s="72" t="s">
        <v>2321</v>
      </c>
      <c r="AM123" s="73" t="s">
        <v>2322</v>
      </c>
      <c r="AN123" s="73" t="s">
        <v>2323</v>
      </c>
      <c r="AO123" s="62" t="s">
        <v>2324</v>
      </c>
      <c r="AP123" s="63" t="s">
        <v>2325</v>
      </c>
      <c r="AQ123" s="63" t="s">
        <v>2326</v>
      </c>
      <c r="AR123" s="65"/>
      <c r="AS123" s="65"/>
      <c r="AT123" s="75" t="s">
        <v>2327</v>
      </c>
      <c r="AU123" s="66" t="s">
        <v>2328</v>
      </c>
      <c r="AV123" s="66" t="s">
        <v>2329</v>
      </c>
      <c r="AW123" s="76" t="s">
        <v>2330</v>
      </c>
      <c r="AX123" s="76" t="s">
        <v>2331</v>
      </c>
      <c r="AY123" s="77" t="s">
        <v>2332</v>
      </c>
    </row>
    <row r="124" spans="2:51" ht="15" customHeight="1" outlineLevel="1" thickBot="1">
      <c r="B124" s="43" t="s">
        <v>6057</v>
      </c>
      <c r="C124" s="334">
        <v>0</v>
      </c>
      <c r="D124" s="334">
        <v>0</v>
      </c>
      <c r="E124" s="334" t="s">
        <v>5908</v>
      </c>
      <c r="F124" s="334">
        <v>0</v>
      </c>
      <c r="G124" s="334" t="s">
        <v>6058</v>
      </c>
      <c r="H124" s="334">
        <v>0</v>
      </c>
      <c r="I124" s="334">
        <v>1.9150684931506849</v>
      </c>
      <c r="J124" s="44">
        <v>-0.17863865376497401</v>
      </c>
      <c r="K124" s="44">
        <v>-0.17863865376497401</v>
      </c>
      <c r="L124" s="62">
        <f t="shared" si="7"/>
        <v>-0.34210525748415571</v>
      </c>
      <c r="M124" s="63">
        <f t="shared" si="12"/>
        <v>1.6219205215765919E-2</v>
      </c>
      <c r="N124" s="64">
        <f t="shared" si="13"/>
        <v>2.4292446170806947E-2</v>
      </c>
      <c r="O124" s="65"/>
      <c r="P124" s="65"/>
      <c r="Q124" s="49">
        <v>3.1462493294002469E-2</v>
      </c>
      <c r="R124" s="66">
        <f t="shared" si="10"/>
        <v>-5.6204174461301241E-3</v>
      </c>
      <c r="S124" s="66">
        <f t="shared" si="11"/>
        <v>-5.6204174461301241E-3</v>
      </c>
      <c r="T124" s="44">
        <v>0</v>
      </c>
      <c r="U124" s="44">
        <v>-0.17863865376497401</v>
      </c>
      <c r="V124" s="44">
        <v>-0.17863865376497401</v>
      </c>
      <c r="X124" s="67" t="s">
        <v>2333</v>
      </c>
      <c r="Z124" s="23"/>
      <c r="AB124" s="14"/>
      <c r="AC124" s="15"/>
      <c r="AD124" s="68">
        <v>115</v>
      </c>
      <c r="AE124" s="69" t="s">
        <v>2334</v>
      </c>
      <c r="AF124" s="70" t="s">
        <v>2335</v>
      </c>
      <c r="AG124" s="70" t="s">
        <v>2336</v>
      </c>
      <c r="AH124" s="70" t="s">
        <v>2337</v>
      </c>
      <c r="AI124" s="70" t="s">
        <v>2338</v>
      </c>
      <c r="AJ124" s="70" t="s">
        <v>2339</v>
      </c>
      <c r="AK124" s="71" t="s">
        <v>2340</v>
      </c>
      <c r="AL124" s="72" t="s">
        <v>2341</v>
      </c>
      <c r="AM124" s="73" t="s">
        <v>2342</v>
      </c>
      <c r="AN124" s="73" t="s">
        <v>2343</v>
      </c>
      <c r="AO124" s="62" t="s">
        <v>2344</v>
      </c>
      <c r="AP124" s="63" t="s">
        <v>2345</v>
      </c>
      <c r="AQ124" s="63" t="s">
        <v>2346</v>
      </c>
      <c r="AR124" s="65"/>
      <c r="AS124" s="65"/>
      <c r="AT124" s="75" t="s">
        <v>2347</v>
      </c>
      <c r="AU124" s="66" t="s">
        <v>2348</v>
      </c>
      <c r="AV124" s="66" t="s">
        <v>2349</v>
      </c>
      <c r="AW124" s="76" t="s">
        <v>2350</v>
      </c>
      <c r="AX124" s="76" t="s">
        <v>2351</v>
      </c>
      <c r="AY124" s="77" t="s">
        <v>2352</v>
      </c>
    </row>
    <row r="125" spans="2:51" ht="15" customHeight="1" outlineLevel="1" thickBot="1">
      <c r="B125" s="43" t="s">
        <v>6059</v>
      </c>
      <c r="C125" s="334">
        <v>0</v>
      </c>
      <c r="D125" s="334">
        <v>0</v>
      </c>
      <c r="E125" s="334" t="s">
        <v>5908</v>
      </c>
      <c r="F125" s="334">
        <v>0</v>
      </c>
      <c r="G125" s="334" t="s">
        <v>6049</v>
      </c>
      <c r="H125" s="334">
        <v>0</v>
      </c>
      <c r="I125" s="334">
        <v>8.0520547945205472</v>
      </c>
      <c r="J125" s="44">
        <v>-2.04142191837798</v>
      </c>
      <c r="K125" s="44">
        <v>-2.04142191837798</v>
      </c>
      <c r="L125" s="62">
        <f t="shared" si="7"/>
        <v>-16.437641145514746</v>
      </c>
      <c r="M125" s="63">
        <f t="shared" si="12"/>
        <v>1.2175935315414943E-2</v>
      </c>
      <c r="N125" s="64">
        <f t="shared" si="13"/>
        <v>2.0217054960423253E-2</v>
      </c>
      <c r="O125" s="65"/>
      <c r="P125" s="65"/>
      <c r="Q125" s="49">
        <v>2.7358574345146113E-2</v>
      </c>
      <c r="R125" s="66">
        <f t="shared" si="10"/>
        <v>-5.5850393323754764E-2</v>
      </c>
      <c r="S125" s="66">
        <f t="shared" si="11"/>
        <v>-5.5850393323754764E-2</v>
      </c>
      <c r="T125" s="44">
        <v>0</v>
      </c>
      <c r="U125" s="44">
        <v>-2.04142191837798</v>
      </c>
      <c r="V125" s="44">
        <v>-2.04142191837798</v>
      </c>
      <c r="X125" s="67" t="s">
        <v>2353</v>
      </c>
      <c r="Z125" s="23"/>
      <c r="AB125" s="14"/>
      <c r="AC125" s="15"/>
      <c r="AD125" s="68">
        <v>116</v>
      </c>
      <c r="AE125" s="69" t="s">
        <v>2354</v>
      </c>
      <c r="AF125" s="70" t="s">
        <v>2355</v>
      </c>
      <c r="AG125" s="70" t="s">
        <v>2356</v>
      </c>
      <c r="AH125" s="70" t="s">
        <v>2357</v>
      </c>
      <c r="AI125" s="70" t="s">
        <v>2358</v>
      </c>
      <c r="AJ125" s="70" t="s">
        <v>2359</v>
      </c>
      <c r="AK125" s="71" t="s">
        <v>2360</v>
      </c>
      <c r="AL125" s="72" t="s">
        <v>2361</v>
      </c>
      <c r="AM125" s="73" t="s">
        <v>2362</v>
      </c>
      <c r="AN125" s="73" t="s">
        <v>2363</v>
      </c>
      <c r="AO125" s="62" t="s">
        <v>2364</v>
      </c>
      <c r="AP125" s="63" t="s">
        <v>2365</v>
      </c>
      <c r="AQ125" s="63" t="s">
        <v>2366</v>
      </c>
      <c r="AR125" s="65"/>
      <c r="AS125" s="65"/>
      <c r="AT125" s="75" t="s">
        <v>2367</v>
      </c>
      <c r="AU125" s="66" t="s">
        <v>2368</v>
      </c>
      <c r="AV125" s="66" t="s">
        <v>2369</v>
      </c>
      <c r="AW125" s="76" t="s">
        <v>2370</v>
      </c>
      <c r="AX125" s="76" t="s">
        <v>2371</v>
      </c>
      <c r="AY125" s="77" t="s">
        <v>2372</v>
      </c>
    </row>
    <row r="126" spans="2:51" ht="15" customHeight="1" outlineLevel="1" thickBot="1">
      <c r="B126" s="43" t="s">
        <v>6060</v>
      </c>
      <c r="C126" s="334">
        <v>0</v>
      </c>
      <c r="D126" s="334">
        <v>0</v>
      </c>
      <c r="E126" s="334" t="s">
        <v>5908</v>
      </c>
      <c r="F126" s="334">
        <v>0</v>
      </c>
      <c r="G126" s="334" t="s">
        <v>6049</v>
      </c>
      <c r="H126" s="334">
        <v>0</v>
      </c>
      <c r="I126" s="334">
        <v>8.0520547945205472</v>
      </c>
      <c r="J126" s="44">
        <v>-2.0912385487849199</v>
      </c>
      <c r="K126" s="44">
        <v>-2.0912385487849199</v>
      </c>
      <c r="L126" s="62">
        <f t="shared" si="7"/>
        <v>-16.838767383229804</v>
      </c>
      <c r="M126" s="63">
        <f t="shared" si="12"/>
        <v>1.2175935315414943E-2</v>
      </c>
      <c r="N126" s="64">
        <f t="shared" si="13"/>
        <v>2.0217054960423253E-2</v>
      </c>
      <c r="O126" s="65"/>
      <c r="P126" s="65"/>
      <c r="Q126" s="49">
        <v>2.7358574345146113E-2</v>
      </c>
      <c r="R126" s="66">
        <f t="shared" si="10"/>
        <v>-5.7213305310367696E-2</v>
      </c>
      <c r="S126" s="66">
        <f t="shared" si="11"/>
        <v>-5.7213305310367696E-2</v>
      </c>
      <c r="T126" s="44">
        <v>0</v>
      </c>
      <c r="U126" s="44">
        <v>-2.0912385487849199</v>
      </c>
      <c r="V126" s="44">
        <v>-2.0912385487849199</v>
      </c>
      <c r="X126" s="67" t="s">
        <v>2373</v>
      </c>
      <c r="Z126" s="23"/>
      <c r="AB126" s="14"/>
      <c r="AC126" s="15"/>
      <c r="AD126" s="68">
        <v>117</v>
      </c>
      <c r="AE126" s="69" t="s">
        <v>2374</v>
      </c>
      <c r="AF126" s="70" t="s">
        <v>2375</v>
      </c>
      <c r="AG126" s="70" t="s">
        <v>2376</v>
      </c>
      <c r="AH126" s="70" t="s">
        <v>2377</v>
      </c>
      <c r="AI126" s="70" t="s">
        <v>2378</v>
      </c>
      <c r="AJ126" s="70" t="s">
        <v>2379</v>
      </c>
      <c r="AK126" s="71" t="s">
        <v>2380</v>
      </c>
      <c r="AL126" s="72" t="s">
        <v>2381</v>
      </c>
      <c r="AM126" s="73" t="s">
        <v>2382</v>
      </c>
      <c r="AN126" s="73" t="s">
        <v>2383</v>
      </c>
      <c r="AO126" s="62" t="s">
        <v>2384</v>
      </c>
      <c r="AP126" s="63" t="s">
        <v>2385</v>
      </c>
      <c r="AQ126" s="63" t="s">
        <v>2386</v>
      </c>
      <c r="AR126" s="65"/>
      <c r="AS126" s="65"/>
      <c r="AT126" s="75" t="s">
        <v>2387</v>
      </c>
      <c r="AU126" s="66" t="s">
        <v>2388</v>
      </c>
      <c r="AV126" s="66" t="s">
        <v>2389</v>
      </c>
      <c r="AW126" s="76" t="s">
        <v>2390</v>
      </c>
      <c r="AX126" s="76" t="s">
        <v>2391</v>
      </c>
      <c r="AY126" s="77" t="s">
        <v>2392</v>
      </c>
    </row>
    <row r="127" spans="2:51" ht="15" customHeight="1" outlineLevel="1">
      <c r="B127" s="43" t="s">
        <v>6061</v>
      </c>
      <c r="C127" s="334">
        <v>0</v>
      </c>
      <c r="D127" s="334">
        <v>0</v>
      </c>
      <c r="E127" s="334" t="s">
        <v>5908</v>
      </c>
      <c r="F127" s="334">
        <v>0</v>
      </c>
      <c r="G127" s="334" t="s">
        <v>6054</v>
      </c>
      <c r="H127" s="334">
        <v>0</v>
      </c>
      <c r="I127" s="334">
        <v>1.2493150684931507</v>
      </c>
      <c r="J127" s="44">
        <v>-0.278085586521788</v>
      </c>
      <c r="K127" s="44">
        <v>-0.278085586521788</v>
      </c>
      <c r="L127" s="62">
        <f t="shared" si="7"/>
        <v>-0.34741651357242553</v>
      </c>
      <c r="M127" s="63">
        <f t="shared" si="12"/>
        <v>1.7741010051413264E-2</v>
      </c>
      <c r="N127" s="64">
        <f t="shared" si="13"/>
        <v>2.5826340816469173E-2</v>
      </c>
      <c r="O127" s="65"/>
      <c r="P127" s="65"/>
      <c r="Q127" s="49">
        <v>3.3007125202184302E-2</v>
      </c>
      <c r="R127" s="66">
        <f t="shared" si="10"/>
        <v>-9.178805771247512E-3</v>
      </c>
      <c r="S127" s="66">
        <f t="shared" si="11"/>
        <v>-9.178805771247512E-3</v>
      </c>
      <c r="T127" s="44">
        <v>0</v>
      </c>
      <c r="U127" s="44">
        <v>-0.278085586521788</v>
      </c>
      <c r="V127" s="44">
        <v>-0.278085586521788</v>
      </c>
      <c r="X127" s="67" t="s">
        <v>2393</v>
      </c>
      <c r="Z127" s="23"/>
      <c r="AB127" s="14"/>
      <c r="AC127" s="15"/>
      <c r="AD127" s="68">
        <v>118</v>
      </c>
      <c r="AE127" s="69" t="s">
        <v>2394</v>
      </c>
      <c r="AF127" s="70" t="s">
        <v>2395</v>
      </c>
      <c r="AG127" s="70" t="s">
        <v>2396</v>
      </c>
      <c r="AH127" s="70" t="s">
        <v>2397</v>
      </c>
      <c r="AI127" s="70" t="s">
        <v>2398</v>
      </c>
      <c r="AJ127" s="70" t="s">
        <v>2399</v>
      </c>
      <c r="AK127" s="71" t="s">
        <v>2400</v>
      </c>
      <c r="AL127" s="72" t="s">
        <v>2401</v>
      </c>
      <c r="AM127" s="73" t="s">
        <v>2402</v>
      </c>
      <c r="AN127" s="73" t="s">
        <v>2403</v>
      </c>
      <c r="AO127" s="62" t="s">
        <v>2404</v>
      </c>
      <c r="AP127" s="63" t="s">
        <v>2405</v>
      </c>
      <c r="AQ127" s="63" t="s">
        <v>2406</v>
      </c>
      <c r="AR127" s="65"/>
      <c r="AS127" s="65"/>
      <c r="AT127" s="75" t="s">
        <v>2407</v>
      </c>
      <c r="AU127" s="66" t="s">
        <v>2408</v>
      </c>
      <c r="AV127" s="66" t="s">
        <v>2409</v>
      </c>
      <c r="AW127" s="76" t="s">
        <v>2410</v>
      </c>
      <c r="AX127" s="76" t="s">
        <v>2411</v>
      </c>
      <c r="AY127" s="77" t="s">
        <v>2412</v>
      </c>
    </row>
    <row r="128" spans="2:51" ht="15.75" thickBot="1">
      <c r="B128" s="78" t="s">
        <v>2413</v>
      </c>
      <c r="C128" s="79"/>
      <c r="D128" s="80"/>
      <c r="E128" s="80"/>
      <c r="F128" s="80"/>
      <c r="G128" s="80"/>
      <c r="H128" s="80"/>
      <c r="I128" s="79"/>
      <c r="J128" s="81">
        <f>IFERROR(SUM(J10:J127), 0)</f>
        <v>-5045.9092440003396</v>
      </c>
      <c r="K128" s="81">
        <f>IFERROR(SUM(K10:K127), 0)</f>
        <v>-5045.9092440003396</v>
      </c>
      <c r="L128" s="82">
        <f>IFERROR(SUM(L10:L127), 0)</f>
        <v>-45835.005007134918</v>
      </c>
      <c r="M128" s="79"/>
      <c r="N128" s="83"/>
      <c r="O128" s="79"/>
      <c r="P128" s="79"/>
      <c r="Q128" s="84"/>
      <c r="R128" s="81">
        <f>SUM(R10:R127)</f>
        <v>-204.93014321798074</v>
      </c>
      <c r="S128" s="81">
        <f>SUM(S10:S127)</f>
        <v>-204.93014321798074</v>
      </c>
      <c r="T128" s="81">
        <f>SUM(T10:T127)</f>
        <v>66.151474228967487</v>
      </c>
      <c r="U128" s="81">
        <f>SUM(U10:U127)</f>
        <v>-4979.7577697713741</v>
      </c>
      <c r="V128" s="85">
        <f>SUM(V10:V127)</f>
        <v>-7242.1370047289884</v>
      </c>
      <c r="X128" s="86" t="s">
        <v>2414</v>
      </c>
      <c r="Z128" s="23"/>
      <c r="AB128" s="14"/>
      <c r="AC128" s="15"/>
      <c r="AD128" s="87">
        <v>201</v>
      </c>
      <c r="AE128" s="88" t="s">
        <v>2413</v>
      </c>
      <c r="AF128" s="79"/>
      <c r="AG128" s="80"/>
      <c r="AH128" s="80"/>
      <c r="AI128" s="80"/>
      <c r="AJ128" s="80"/>
      <c r="AK128" s="80"/>
      <c r="AL128" s="79"/>
      <c r="AM128" s="81" t="s">
        <v>2415</v>
      </c>
      <c r="AN128" s="81" t="s">
        <v>2416</v>
      </c>
      <c r="AO128" s="82" t="s">
        <v>2417</v>
      </c>
      <c r="AP128" s="79"/>
      <c r="AQ128" s="79"/>
      <c r="AR128" s="79"/>
      <c r="AS128" s="79"/>
      <c r="AT128" s="79"/>
      <c r="AU128" s="81" t="s">
        <v>2418</v>
      </c>
      <c r="AV128" s="81" t="s">
        <v>2419</v>
      </c>
      <c r="AW128" s="81" t="s">
        <v>2420</v>
      </c>
      <c r="AX128" s="81" t="s">
        <v>2421</v>
      </c>
      <c r="AY128" s="85" t="s">
        <v>2422</v>
      </c>
    </row>
    <row r="129" spans="2:51" ht="15.75" thickBot="1">
      <c r="B129" s="89"/>
      <c r="C129" s="90"/>
      <c r="D129" s="90"/>
      <c r="E129" s="90"/>
      <c r="F129" s="90"/>
      <c r="G129" s="90"/>
      <c r="H129" s="90"/>
      <c r="I129" s="90"/>
      <c r="J129" s="91"/>
      <c r="K129" s="91"/>
      <c r="L129" s="91"/>
      <c r="M129" s="90"/>
      <c r="N129" s="90"/>
      <c r="O129" s="90"/>
      <c r="P129" s="90"/>
      <c r="Q129" s="90"/>
      <c r="R129" s="91"/>
      <c r="S129" s="91"/>
      <c r="T129" s="90"/>
      <c r="U129" s="90"/>
      <c r="V129" s="90"/>
      <c r="Z129" s="23"/>
      <c r="AB129" s="14"/>
      <c r="AC129" s="15"/>
      <c r="AD129" s="92"/>
      <c r="AE129" s="93"/>
      <c r="AF129" s="90"/>
      <c r="AG129" s="90"/>
      <c r="AH129" s="90"/>
      <c r="AI129" s="90"/>
      <c r="AJ129" s="90"/>
      <c r="AK129" s="90"/>
      <c r="AL129" s="90"/>
      <c r="AM129" s="91"/>
      <c r="AN129" s="91"/>
      <c r="AO129" s="91"/>
      <c r="AP129" s="90"/>
      <c r="AQ129" s="90"/>
      <c r="AR129" s="94"/>
      <c r="AS129" s="90"/>
      <c r="AT129" s="95"/>
      <c r="AU129" s="96"/>
      <c r="AV129" s="96"/>
      <c r="AW129" s="95"/>
      <c r="AX129" s="95"/>
      <c r="AY129" s="95"/>
    </row>
    <row r="130" spans="2:51" ht="15.75" thickBot="1">
      <c r="B130" s="97" t="s">
        <v>2423</v>
      </c>
      <c r="C130" s="39"/>
      <c r="D130" s="39"/>
      <c r="E130" s="39"/>
      <c r="F130" s="39"/>
      <c r="G130" s="39"/>
      <c r="H130" s="39"/>
      <c r="I130" s="90"/>
      <c r="J130" s="91"/>
      <c r="K130" s="91"/>
      <c r="L130" s="91"/>
      <c r="M130" s="90"/>
      <c r="N130" s="90"/>
      <c r="O130" s="90"/>
      <c r="P130" s="90"/>
      <c r="Q130" s="90"/>
      <c r="R130" s="91"/>
      <c r="S130" s="91"/>
      <c r="T130" s="90"/>
      <c r="U130" s="90"/>
      <c r="V130" s="90"/>
      <c r="Z130" s="23"/>
      <c r="AB130" s="14"/>
      <c r="AC130" s="15"/>
      <c r="AD130" s="40" t="s">
        <v>2424</v>
      </c>
      <c r="AE130" s="41" t="s">
        <v>2423</v>
      </c>
      <c r="AF130" s="39"/>
      <c r="AG130" s="39"/>
      <c r="AH130" s="39"/>
      <c r="AI130" s="39"/>
      <c r="AJ130" s="39"/>
      <c r="AK130" s="39"/>
      <c r="AL130" s="90"/>
      <c r="AM130" s="91"/>
      <c r="AN130" s="91"/>
      <c r="AO130" s="91"/>
      <c r="AP130" s="90"/>
      <c r="AQ130" s="90"/>
      <c r="AR130" s="94"/>
      <c r="AS130" s="90"/>
      <c r="AT130" s="95"/>
      <c r="AU130" s="96"/>
      <c r="AV130" s="96"/>
      <c r="AW130" s="95"/>
      <c r="AX130" s="95"/>
      <c r="AY130" s="95"/>
    </row>
    <row r="131" spans="2:51" ht="15.75" thickBot="1">
      <c r="B131" s="43" t="s">
        <v>6062</v>
      </c>
      <c r="C131" s="334">
        <v>0</v>
      </c>
      <c r="D131" s="334" t="s">
        <v>5913</v>
      </c>
      <c r="E131" s="334" t="s">
        <v>5908</v>
      </c>
      <c r="F131" s="334" t="s">
        <v>5914</v>
      </c>
      <c r="G131" s="334" t="s">
        <v>6063</v>
      </c>
      <c r="H131" s="334">
        <v>0</v>
      </c>
      <c r="I131" s="334">
        <v>1.298630137</v>
      </c>
      <c r="J131" s="44">
        <v>-100</v>
      </c>
      <c r="K131" s="44">
        <v>-100</v>
      </c>
      <c r="L131" s="45">
        <f t="shared" ref="L131:L194" si="14">I131*J131</f>
        <v>-129.86301370000001</v>
      </c>
      <c r="M131" s="46">
        <f t="shared" ref="M131:M162" si="15">IF(Q131=0,0,((1+Q131)/(1+$C$288))-1)</f>
        <v>3.4273891625618003E-3</v>
      </c>
      <c r="N131" s="46">
        <f t="shared" ref="N131:N162" si="16">IF(Q131=0,0,((1+Q131)/(1+$C$289))-1)</f>
        <v>1.1399006951340773E-2</v>
      </c>
      <c r="O131" s="49">
        <v>8.788E-4</v>
      </c>
      <c r="P131" s="49">
        <v>1.7600000000000001E-2</v>
      </c>
      <c r="Q131" s="46">
        <f>P131+O131</f>
        <v>1.84788E-2</v>
      </c>
      <c r="R131" s="50">
        <f>Q131*K131</f>
        <v>-1.84788</v>
      </c>
      <c r="S131" s="50">
        <f>R131</f>
        <v>-1.84788</v>
      </c>
      <c r="T131" s="44">
        <v>0</v>
      </c>
      <c r="U131" s="44">
        <v>-100</v>
      </c>
      <c r="V131" s="44">
        <v>-102.37968776000001</v>
      </c>
      <c r="X131" s="51" t="s">
        <v>2425</v>
      </c>
      <c r="Z131" s="23"/>
      <c r="AB131" s="14"/>
      <c r="AC131" s="15"/>
      <c r="AD131" s="52">
        <v>202</v>
      </c>
      <c r="AE131" s="53" t="s">
        <v>2426</v>
      </c>
      <c r="AF131" s="54" t="s">
        <v>2427</v>
      </c>
      <c r="AG131" s="54" t="s">
        <v>2428</v>
      </c>
      <c r="AH131" s="54" t="s">
        <v>2429</v>
      </c>
      <c r="AI131" s="54" t="s">
        <v>2430</v>
      </c>
      <c r="AJ131" s="54" t="s">
        <v>2431</v>
      </c>
      <c r="AK131" s="55" t="s">
        <v>2432</v>
      </c>
      <c r="AL131" s="56" t="s">
        <v>2433</v>
      </c>
      <c r="AM131" s="57" t="s">
        <v>2434</v>
      </c>
      <c r="AN131" s="57" t="s">
        <v>2435</v>
      </c>
      <c r="AO131" s="45" t="s">
        <v>2436</v>
      </c>
      <c r="AP131" s="46" t="s">
        <v>2437</v>
      </c>
      <c r="AQ131" s="46" t="s">
        <v>2438</v>
      </c>
      <c r="AR131" s="59" t="s">
        <v>2439</v>
      </c>
      <c r="AS131" s="59" t="s">
        <v>2440</v>
      </c>
      <c r="AT131" s="46" t="s">
        <v>2441</v>
      </c>
      <c r="AU131" s="50" t="s">
        <v>2442</v>
      </c>
      <c r="AV131" s="50" t="s">
        <v>2443</v>
      </c>
      <c r="AW131" s="60" t="s">
        <v>2444</v>
      </c>
      <c r="AX131" s="60" t="s">
        <v>2445</v>
      </c>
      <c r="AY131" s="61" t="s">
        <v>2446</v>
      </c>
    </row>
    <row r="132" spans="2:51" ht="15" customHeight="1" outlineLevel="1" thickBot="1">
      <c r="B132" s="43" t="s">
        <v>6064</v>
      </c>
      <c r="C132" s="334">
        <v>0</v>
      </c>
      <c r="D132" s="334">
        <v>0</v>
      </c>
      <c r="E132" s="334" t="s">
        <v>5908</v>
      </c>
      <c r="F132" s="334" t="s">
        <v>5909</v>
      </c>
      <c r="G132" s="334" t="s">
        <v>6065</v>
      </c>
      <c r="H132" s="334">
        <v>0</v>
      </c>
      <c r="I132" s="334">
        <v>2.1808219178082191</v>
      </c>
      <c r="J132" s="44">
        <v>-300</v>
      </c>
      <c r="K132" s="44">
        <v>-300</v>
      </c>
      <c r="L132" s="62">
        <f t="shared" si="14"/>
        <v>-654.24657534246569</v>
      </c>
      <c r="M132" s="63">
        <f t="shared" si="15"/>
        <v>2.0960591133005746E-3</v>
      </c>
      <c r="N132" s="63">
        <f t="shared" si="16"/>
        <v>1.0057100297914623E-2</v>
      </c>
      <c r="O132" s="49">
        <v>1.1275E-3</v>
      </c>
      <c r="P132" s="49">
        <v>1.6E-2</v>
      </c>
      <c r="Q132" s="63">
        <f t="shared" ref="Q132:Q195" si="17">P132+O132</f>
        <v>1.71275E-2</v>
      </c>
      <c r="R132" s="66">
        <f t="shared" ref="R132:R195" si="18">Q132*K132</f>
        <v>-5.1382500000000002</v>
      </c>
      <c r="S132" s="66">
        <f t="shared" ref="S132:S195" si="19">R132</f>
        <v>-5.1382500000000002</v>
      </c>
      <c r="T132" s="44">
        <v>0.55985915492957739</v>
      </c>
      <c r="U132" s="44">
        <v>-300</v>
      </c>
      <c r="V132" s="44">
        <v>-302.57951987671197</v>
      </c>
      <c r="X132" s="67" t="s">
        <v>2447</v>
      </c>
      <c r="Z132" s="23"/>
      <c r="AB132" s="14"/>
      <c r="AC132" s="15"/>
      <c r="AD132" s="68">
        <v>203</v>
      </c>
      <c r="AE132" s="69" t="s">
        <v>2448</v>
      </c>
      <c r="AF132" s="70" t="s">
        <v>2449</v>
      </c>
      <c r="AG132" s="70" t="s">
        <v>2450</v>
      </c>
      <c r="AH132" s="70" t="s">
        <v>2451</v>
      </c>
      <c r="AI132" s="70" t="s">
        <v>2452</v>
      </c>
      <c r="AJ132" s="70" t="s">
        <v>2453</v>
      </c>
      <c r="AK132" s="71" t="s">
        <v>2454</v>
      </c>
      <c r="AL132" s="72" t="s">
        <v>2455</v>
      </c>
      <c r="AM132" s="73" t="s">
        <v>2456</v>
      </c>
      <c r="AN132" s="73" t="s">
        <v>2457</v>
      </c>
      <c r="AO132" s="62" t="s">
        <v>2458</v>
      </c>
      <c r="AP132" s="63" t="s">
        <v>2459</v>
      </c>
      <c r="AQ132" s="63" t="s">
        <v>2460</v>
      </c>
      <c r="AR132" s="75" t="s">
        <v>2461</v>
      </c>
      <c r="AS132" s="75" t="s">
        <v>2462</v>
      </c>
      <c r="AT132" s="63" t="s">
        <v>2463</v>
      </c>
      <c r="AU132" s="66" t="s">
        <v>2464</v>
      </c>
      <c r="AV132" s="66" t="s">
        <v>2465</v>
      </c>
      <c r="AW132" s="76" t="s">
        <v>2466</v>
      </c>
      <c r="AX132" s="76" t="s">
        <v>2467</v>
      </c>
      <c r="AY132" s="77" t="s">
        <v>2468</v>
      </c>
    </row>
    <row r="133" spans="2:51" ht="15" customHeight="1" outlineLevel="1" thickBot="1">
      <c r="B133" s="43" t="s">
        <v>6066</v>
      </c>
      <c r="C133" s="334">
        <v>0</v>
      </c>
      <c r="D133" s="334">
        <v>0</v>
      </c>
      <c r="E133" s="334" t="s">
        <v>5908</v>
      </c>
      <c r="F133" s="334" t="s">
        <v>5909</v>
      </c>
      <c r="G133" s="334" t="s">
        <v>6067</v>
      </c>
      <c r="H133" s="334">
        <v>0</v>
      </c>
      <c r="I133" s="334">
        <v>5.0027397260273974</v>
      </c>
      <c r="J133" s="44">
        <v>-20</v>
      </c>
      <c r="K133" s="44">
        <v>-20</v>
      </c>
      <c r="L133" s="62">
        <f t="shared" si="14"/>
        <v>-100.05479452054794</v>
      </c>
      <c r="M133" s="63">
        <f t="shared" si="15"/>
        <v>9.9778325123154321E-3</v>
      </c>
      <c r="N133" s="63">
        <f t="shared" si="16"/>
        <v>1.8001489572989193E-2</v>
      </c>
      <c r="O133" s="49">
        <v>1.1275E-3</v>
      </c>
      <c r="P133" s="49">
        <v>2.4E-2</v>
      </c>
      <c r="Q133" s="63">
        <f t="shared" si="17"/>
        <v>2.5127500000000001E-2</v>
      </c>
      <c r="R133" s="66">
        <f t="shared" si="18"/>
        <v>-0.50255000000000005</v>
      </c>
      <c r="S133" s="66">
        <f t="shared" si="19"/>
        <v>-0.50255000000000005</v>
      </c>
      <c r="T133" s="44">
        <v>0</v>
      </c>
      <c r="U133" s="44">
        <v>-20</v>
      </c>
      <c r="V133" s="44">
        <v>-20.97168632</v>
      </c>
      <c r="X133" s="67" t="s">
        <v>2469</v>
      </c>
      <c r="Z133" s="23"/>
      <c r="AB133" s="14"/>
      <c r="AC133" s="15"/>
      <c r="AD133" s="68">
        <v>204</v>
      </c>
      <c r="AE133" s="69" t="s">
        <v>2470</v>
      </c>
      <c r="AF133" s="70" t="s">
        <v>2471</v>
      </c>
      <c r="AG133" s="70" t="s">
        <v>2472</v>
      </c>
      <c r="AH133" s="70" t="s">
        <v>2473</v>
      </c>
      <c r="AI133" s="70" t="s">
        <v>2474</v>
      </c>
      <c r="AJ133" s="70" t="s">
        <v>2475</v>
      </c>
      <c r="AK133" s="71" t="s">
        <v>2476</v>
      </c>
      <c r="AL133" s="72" t="s">
        <v>2477</v>
      </c>
      <c r="AM133" s="73" t="s">
        <v>2478</v>
      </c>
      <c r="AN133" s="73" t="s">
        <v>2479</v>
      </c>
      <c r="AO133" s="62" t="s">
        <v>2480</v>
      </c>
      <c r="AP133" s="63" t="s">
        <v>2481</v>
      </c>
      <c r="AQ133" s="63" t="s">
        <v>2482</v>
      </c>
      <c r="AR133" s="75" t="s">
        <v>2483</v>
      </c>
      <c r="AS133" s="75" t="s">
        <v>2484</v>
      </c>
      <c r="AT133" s="63" t="s">
        <v>2485</v>
      </c>
      <c r="AU133" s="66" t="s">
        <v>2486</v>
      </c>
      <c r="AV133" s="66" t="s">
        <v>2487</v>
      </c>
      <c r="AW133" s="76" t="s">
        <v>2488</v>
      </c>
      <c r="AX133" s="76" t="s">
        <v>2489</v>
      </c>
      <c r="AY133" s="77" t="s">
        <v>2490</v>
      </c>
    </row>
    <row r="134" spans="2:51" ht="15" customHeight="1" outlineLevel="1" thickBot="1">
      <c r="B134" s="43" t="s">
        <v>6068</v>
      </c>
      <c r="C134" s="334">
        <v>0</v>
      </c>
      <c r="D134" s="334">
        <v>0</v>
      </c>
      <c r="E134" s="334" t="s">
        <v>5908</v>
      </c>
      <c r="F134" s="334" t="s">
        <v>5914</v>
      </c>
      <c r="G134" s="334" t="s">
        <v>6069</v>
      </c>
      <c r="H134" s="334">
        <v>0</v>
      </c>
      <c r="I134" s="334">
        <v>2.8410958904109589</v>
      </c>
      <c r="J134" s="44">
        <v>-150</v>
      </c>
      <c r="K134" s="44">
        <v>-150</v>
      </c>
      <c r="L134" s="62">
        <f t="shared" si="14"/>
        <v>-426.16438356164383</v>
      </c>
      <c r="M134" s="63">
        <f t="shared" si="15"/>
        <v>-5.5381280788177056E-3</v>
      </c>
      <c r="N134" s="63">
        <f t="shared" si="16"/>
        <v>2.3622641509433162E-3</v>
      </c>
      <c r="O134" s="49">
        <v>8.788E-4</v>
      </c>
      <c r="P134" s="49">
        <v>8.5000000000000006E-3</v>
      </c>
      <c r="Q134" s="63">
        <f t="shared" si="17"/>
        <v>9.3788000000000014E-3</v>
      </c>
      <c r="R134" s="66">
        <f t="shared" si="18"/>
        <v>-1.4068200000000002</v>
      </c>
      <c r="S134" s="66">
        <f t="shared" si="19"/>
        <v>-1.4068200000000002</v>
      </c>
      <c r="T134" s="44">
        <v>0.30728813559322038</v>
      </c>
      <c r="U134" s="44">
        <v>-149.69271186440679</v>
      </c>
      <c r="V134" s="44">
        <v>-152.40640091</v>
      </c>
      <c r="X134" s="67" t="s">
        <v>2491</v>
      </c>
      <c r="Z134" s="23"/>
      <c r="AB134" s="14"/>
      <c r="AC134" s="15"/>
      <c r="AD134" s="68">
        <v>205</v>
      </c>
      <c r="AE134" s="69" t="s">
        <v>2492</v>
      </c>
      <c r="AF134" s="70" t="s">
        <v>2493</v>
      </c>
      <c r="AG134" s="70" t="s">
        <v>2494</v>
      </c>
      <c r="AH134" s="70" t="s">
        <v>2495</v>
      </c>
      <c r="AI134" s="70" t="s">
        <v>2496</v>
      </c>
      <c r="AJ134" s="70" t="s">
        <v>2497</v>
      </c>
      <c r="AK134" s="71" t="s">
        <v>2498</v>
      </c>
      <c r="AL134" s="72" t="s">
        <v>2499</v>
      </c>
      <c r="AM134" s="73" t="s">
        <v>2500</v>
      </c>
      <c r="AN134" s="73" t="s">
        <v>2501</v>
      </c>
      <c r="AO134" s="62" t="s">
        <v>2502</v>
      </c>
      <c r="AP134" s="63" t="s">
        <v>2503</v>
      </c>
      <c r="AQ134" s="63" t="s">
        <v>2504</v>
      </c>
      <c r="AR134" s="75" t="s">
        <v>2505</v>
      </c>
      <c r="AS134" s="75" t="s">
        <v>2506</v>
      </c>
      <c r="AT134" s="63" t="s">
        <v>2507</v>
      </c>
      <c r="AU134" s="66" t="s">
        <v>2508</v>
      </c>
      <c r="AV134" s="66" t="s">
        <v>2509</v>
      </c>
      <c r="AW134" s="76" t="s">
        <v>2510</v>
      </c>
      <c r="AX134" s="76" t="s">
        <v>2511</v>
      </c>
      <c r="AY134" s="77" t="s">
        <v>2512</v>
      </c>
    </row>
    <row r="135" spans="2:51" ht="15" customHeight="1" outlineLevel="1" thickBot="1">
      <c r="B135" s="43" t="s">
        <v>6070</v>
      </c>
      <c r="C135" s="334">
        <v>0</v>
      </c>
      <c r="D135" s="334">
        <v>0</v>
      </c>
      <c r="E135" s="334" t="s">
        <v>5908</v>
      </c>
      <c r="F135" s="334" t="s">
        <v>5914</v>
      </c>
      <c r="G135" s="334" t="s">
        <v>6071</v>
      </c>
      <c r="H135" s="334">
        <v>0</v>
      </c>
      <c r="I135" s="334">
        <v>3.2356164383561645</v>
      </c>
      <c r="J135" s="44">
        <v>-125</v>
      </c>
      <c r="K135" s="44">
        <v>-125</v>
      </c>
      <c r="L135" s="62">
        <f t="shared" si="14"/>
        <v>-404.45205479452056</v>
      </c>
      <c r="M135" s="63">
        <f t="shared" si="15"/>
        <v>-3.3226600985222232E-3</v>
      </c>
      <c r="N135" s="63">
        <f t="shared" si="16"/>
        <v>4.5953326713008558E-3</v>
      </c>
      <c r="O135" s="49">
        <v>1.1275E-3</v>
      </c>
      <c r="P135" s="49">
        <v>1.0500000000000001E-2</v>
      </c>
      <c r="Q135" s="63">
        <f t="shared" si="17"/>
        <v>1.1627500000000001E-2</v>
      </c>
      <c r="R135" s="66">
        <f t="shared" si="18"/>
        <v>-1.4534375000000002</v>
      </c>
      <c r="S135" s="66">
        <f t="shared" si="19"/>
        <v>-1.4534375000000002</v>
      </c>
      <c r="T135" s="44">
        <v>0.41244052972717155</v>
      </c>
      <c r="U135" s="44">
        <v>-124.58755947027282</v>
      </c>
      <c r="V135" s="44">
        <v>-127.66622393</v>
      </c>
      <c r="X135" s="67" t="s">
        <v>2513</v>
      </c>
      <c r="Z135" s="23"/>
      <c r="AB135" s="14"/>
      <c r="AC135" s="15"/>
      <c r="AD135" s="68">
        <v>206</v>
      </c>
      <c r="AE135" s="69" t="s">
        <v>2514</v>
      </c>
      <c r="AF135" s="70" t="s">
        <v>2515</v>
      </c>
      <c r="AG135" s="70" t="s">
        <v>2516</v>
      </c>
      <c r="AH135" s="70" t="s">
        <v>2517</v>
      </c>
      <c r="AI135" s="70" t="s">
        <v>2518</v>
      </c>
      <c r="AJ135" s="70" t="s">
        <v>2519</v>
      </c>
      <c r="AK135" s="71" t="s">
        <v>2520</v>
      </c>
      <c r="AL135" s="72" t="s">
        <v>2521</v>
      </c>
      <c r="AM135" s="73" t="s">
        <v>2522</v>
      </c>
      <c r="AN135" s="73" t="s">
        <v>2523</v>
      </c>
      <c r="AO135" s="62" t="s">
        <v>2524</v>
      </c>
      <c r="AP135" s="63" t="s">
        <v>2525</v>
      </c>
      <c r="AQ135" s="63" t="s">
        <v>2526</v>
      </c>
      <c r="AR135" s="75" t="s">
        <v>2527</v>
      </c>
      <c r="AS135" s="75" t="s">
        <v>2528</v>
      </c>
      <c r="AT135" s="63" t="s">
        <v>2529</v>
      </c>
      <c r="AU135" s="66" t="s">
        <v>2530</v>
      </c>
      <c r="AV135" s="66" t="s">
        <v>2531</v>
      </c>
      <c r="AW135" s="76" t="s">
        <v>2532</v>
      </c>
      <c r="AX135" s="76" t="s">
        <v>2533</v>
      </c>
      <c r="AY135" s="77" t="s">
        <v>2534</v>
      </c>
    </row>
    <row r="136" spans="2:51" ht="15" customHeight="1" outlineLevel="1" thickBot="1">
      <c r="B136" s="43" t="s">
        <v>6072</v>
      </c>
      <c r="C136" s="334">
        <v>0</v>
      </c>
      <c r="D136" s="334">
        <v>0</v>
      </c>
      <c r="E136" s="334" t="s">
        <v>5908</v>
      </c>
      <c r="F136" s="334" t="s">
        <v>5914</v>
      </c>
      <c r="G136" s="334" t="s">
        <v>6071</v>
      </c>
      <c r="H136" s="334">
        <v>0</v>
      </c>
      <c r="I136" s="334">
        <v>1.2328767123287672</v>
      </c>
      <c r="J136" s="44">
        <v>-50</v>
      </c>
      <c r="K136" s="44">
        <v>-50</v>
      </c>
      <c r="L136" s="62">
        <f t="shared" si="14"/>
        <v>-61.643835616438359</v>
      </c>
      <c r="M136" s="63">
        <f t="shared" si="15"/>
        <v>-5.7857142857142829E-3</v>
      </c>
      <c r="N136" s="63">
        <f t="shared" si="16"/>
        <v>2.1127110228402746E-3</v>
      </c>
      <c r="O136" s="49">
        <v>1.1275E-3</v>
      </c>
      <c r="P136" s="49">
        <v>8.0000000000000002E-3</v>
      </c>
      <c r="Q136" s="63">
        <f t="shared" si="17"/>
        <v>9.1275000000000002E-3</v>
      </c>
      <c r="R136" s="66">
        <f t="shared" si="18"/>
        <v>-0.45637500000000003</v>
      </c>
      <c r="S136" s="66">
        <f t="shared" si="19"/>
        <v>-0.45637500000000003</v>
      </c>
      <c r="T136" s="44">
        <v>6.1963707718309856E-2</v>
      </c>
      <c r="U136" s="44">
        <v>-49.938036292281687</v>
      </c>
      <c r="V136" s="44">
        <v>-50.457109810000006</v>
      </c>
      <c r="X136" s="67" t="s">
        <v>2535</v>
      </c>
      <c r="Z136" s="23"/>
      <c r="AB136" s="14"/>
      <c r="AC136" s="15"/>
      <c r="AD136" s="68">
        <v>207</v>
      </c>
      <c r="AE136" s="69" t="s">
        <v>2536</v>
      </c>
      <c r="AF136" s="70" t="s">
        <v>2537</v>
      </c>
      <c r="AG136" s="70" t="s">
        <v>2538</v>
      </c>
      <c r="AH136" s="70" t="s">
        <v>2539</v>
      </c>
      <c r="AI136" s="70" t="s">
        <v>2540</v>
      </c>
      <c r="AJ136" s="70" t="s">
        <v>2541</v>
      </c>
      <c r="AK136" s="71" t="s">
        <v>2542</v>
      </c>
      <c r="AL136" s="72" t="s">
        <v>2543</v>
      </c>
      <c r="AM136" s="73" t="s">
        <v>2544</v>
      </c>
      <c r="AN136" s="73" t="s">
        <v>2545</v>
      </c>
      <c r="AO136" s="62" t="s">
        <v>2546</v>
      </c>
      <c r="AP136" s="63" t="s">
        <v>2547</v>
      </c>
      <c r="AQ136" s="63" t="s">
        <v>2548</v>
      </c>
      <c r="AR136" s="75" t="s">
        <v>2549</v>
      </c>
      <c r="AS136" s="75" t="s">
        <v>2550</v>
      </c>
      <c r="AT136" s="63" t="s">
        <v>2551</v>
      </c>
      <c r="AU136" s="66" t="s">
        <v>2552</v>
      </c>
      <c r="AV136" s="66" t="s">
        <v>2553</v>
      </c>
      <c r="AW136" s="76" t="s">
        <v>2554</v>
      </c>
      <c r="AX136" s="76" t="s">
        <v>2555</v>
      </c>
      <c r="AY136" s="77" t="s">
        <v>2556</v>
      </c>
    </row>
    <row r="137" spans="2:51" ht="15" customHeight="1" outlineLevel="1" thickBot="1">
      <c r="B137" s="43" t="s">
        <v>6073</v>
      </c>
      <c r="C137" s="334">
        <v>0</v>
      </c>
      <c r="D137" s="334">
        <v>0</v>
      </c>
      <c r="E137" s="334" t="s">
        <v>5908</v>
      </c>
      <c r="F137" s="334" t="s">
        <v>5914</v>
      </c>
      <c r="G137" s="334" t="s">
        <v>6071</v>
      </c>
      <c r="H137" s="334">
        <v>0</v>
      </c>
      <c r="I137" s="334">
        <v>5.9972602739726026</v>
      </c>
      <c r="J137" s="44">
        <v>-63.059654000000002</v>
      </c>
      <c r="K137" s="44">
        <v>-63.059654000000002</v>
      </c>
      <c r="L137" s="62">
        <f t="shared" si="14"/>
        <v>-378.18515782465755</v>
      </c>
      <c r="M137" s="63">
        <f t="shared" si="15"/>
        <v>-1.6995073891612478E-4</v>
      </c>
      <c r="N137" s="63">
        <f t="shared" si="16"/>
        <v>7.7730883813307283E-3</v>
      </c>
      <c r="O137" s="49">
        <v>1.1275E-3</v>
      </c>
      <c r="P137" s="49">
        <v>1.37E-2</v>
      </c>
      <c r="Q137" s="63">
        <f t="shared" si="17"/>
        <v>1.48275E-2</v>
      </c>
      <c r="R137" s="66">
        <f t="shared" si="18"/>
        <v>-0.93501701968500006</v>
      </c>
      <c r="S137" s="66">
        <f t="shared" si="19"/>
        <v>-0.93501701968500006</v>
      </c>
      <c r="T137" s="44">
        <v>0.13896046439360116</v>
      </c>
      <c r="U137" s="44">
        <v>-62.920693535606404</v>
      </c>
      <c r="V137" s="44">
        <v>-65.624724189999995</v>
      </c>
      <c r="X137" s="67" t="s">
        <v>2557</v>
      </c>
      <c r="Z137" s="23"/>
      <c r="AB137" s="14"/>
      <c r="AC137" s="15"/>
      <c r="AD137" s="68">
        <v>208</v>
      </c>
      <c r="AE137" s="69" t="s">
        <v>2558</v>
      </c>
      <c r="AF137" s="70" t="s">
        <v>2559</v>
      </c>
      <c r="AG137" s="70" t="s">
        <v>2560</v>
      </c>
      <c r="AH137" s="70" t="s">
        <v>2561</v>
      </c>
      <c r="AI137" s="70" t="s">
        <v>2562</v>
      </c>
      <c r="AJ137" s="70" t="s">
        <v>2563</v>
      </c>
      <c r="AK137" s="71" t="s">
        <v>2564</v>
      </c>
      <c r="AL137" s="72" t="s">
        <v>2565</v>
      </c>
      <c r="AM137" s="73" t="s">
        <v>2566</v>
      </c>
      <c r="AN137" s="73" t="s">
        <v>2567</v>
      </c>
      <c r="AO137" s="62" t="s">
        <v>2568</v>
      </c>
      <c r="AP137" s="63" t="s">
        <v>2569</v>
      </c>
      <c r="AQ137" s="63" t="s">
        <v>2570</v>
      </c>
      <c r="AR137" s="75" t="s">
        <v>2571</v>
      </c>
      <c r="AS137" s="75" t="s">
        <v>2572</v>
      </c>
      <c r="AT137" s="63" t="s">
        <v>2573</v>
      </c>
      <c r="AU137" s="66" t="s">
        <v>2574</v>
      </c>
      <c r="AV137" s="66" t="s">
        <v>2575</v>
      </c>
      <c r="AW137" s="76" t="s">
        <v>2576</v>
      </c>
      <c r="AX137" s="76" t="s">
        <v>2577</v>
      </c>
      <c r="AY137" s="77" t="s">
        <v>2578</v>
      </c>
    </row>
    <row r="138" spans="2:51" ht="15" customHeight="1" outlineLevel="1" thickBot="1">
      <c r="B138" s="43" t="s">
        <v>6074</v>
      </c>
      <c r="C138" s="334">
        <v>0</v>
      </c>
      <c r="D138" s="334">
        <v>0</v>
      </c>
      <c r="E138" s="334" t="s">
        <v>5908</v>
      </c>
      <c r="F138" s="334" t="s">
        <v>5914</v>
      </c>
      <c r="G138" s="334" t="s">
        <v>6071</v>
      </c>
      <c r="H138" s="334">
        <v>0</v>
      </c>
      <c r="I138" s="334">
        <v>8</v>
      </c>
      <c r="J138" s="44">
        <v>-63.059654000000002</v>
      </c>
      <c r="K138" s="44">
        <v>-63.059654000000002</v>
      </c>
      <c r="L138" s="62">
        <f t="shared" si="14"/>
        <v>-504.47723200000001</v>
      </c>
      <c r="M138" s="63">
        <f t="shared" si="15"/>
        <v>8.1527093596078792E-4</v>
      </c>
      <c r="N138" s="63">
        <f t="shared" si="16"/>
        <v>8.7661370407152717E-3</v>
      </c>
      <c r="O138" s="49">
        <v>1.1275E-3</v>
      </c>
      <c r="P138" s="49">
        <v>1.47E-2</v>
      </c>
      <c r="Q138" s="63">
        <f t="shared" si="17"/>
        <v>1.5827500000000001E-2</v>
      </c>
      <c r="R138" s="66">
        <f t="shared" si="18"/>
        <v>-0.99807667368500008</v>
      </c>
      <c r="S138" s="66">
        <f t="shared" si="19"/>
        <v>-0.99807667368500008</v>
      </c>
      <c r="T138" s="44">
        <v>0.17310669385312999</v>
      </c>
      <c r="U138" s="44">
        <v>-62.886547306146873</v>
      </c>
      <c r="V138" s="44">
        <v>-66.129683900000003</v>
      </c>
      <c r="X138" s="67" t="s">
        <v>2579</v>
      </c>
      <c r="Z138" s="23"/>
      <c r="AB138" s="14"/>
      <c r="AC138" s="15"/>
      <c r="AD138" s="68">
        <v>209</v>
      </c>
      <c r="AE138" s="69" t="s">
        <v>2580</v>
      </c>
      <c r="AF138" s="70" t="s">
        <v>2581</v>
      </c>
      <c r="AG138" s="70" t="s">
        <v>2582</v>
      </c>
      <c r="AH138" s="70" t="s">
        <v>2583</v>
      </c>
      <c r="AI138" s="70" t="s">
        <v>2584</v>
      </c>
      <c r="AJ138" s="70" t="s">
        <v>2585</v>
      </c>
      <c r="AK138" s="71" t="s">
        <v>2586</v>
      </c>
      <c r="AL138" s="72" t="s">
        <v>2587</v>
      </c>
      <c r="AM138" s="73" t="s">
        <v>2588</v>
      </c>
      <c r="AN138" s="73" t="s">
        <v>2589</v>
      </c>
      <c r="AO138" s="62" t="s">
        <v>2590</v>
      </c>
      <c r="AP138" s="63" t="s">
        <v>2591</v>
      </c>
      <c r="AQ138" s="63" t="s">
        <v>2592</v>
      </c>
      <c r="AR138" s="75" t="s">
        <v>2593</v>
      </c>
      <c r="AS138" s="75" t="s">
        <v>2594</v>
      </c>
      <c r="AT138" s="63" t="s">
        <v>2595</v>
      </c>
      <c r="AU138" s="66" t="s">
        <v>2596</v>
      </c>
      <c r="AV138" s="66" t="s">
        <v>2597</v>
      </c>
      <c r="AW138" s="76" t="s">
        <v>2598</v>
      </c>
      <c r="AX138" s="76" t="s">
        <v>2599</v>
      </c>
      <c r="AY138" s="77" t="s">
        <v>2600</v>
      </c>
    </row>
    <row r="139" spans="2:51" ht="15" customHeight="1" outlineLevel="1" thickBot="1">
      <c r="B139" s="43" t="s">
        <v>6075</v>
      </c>
      <c r="C139" s="334">
        <v>0</v>
      </c>
      <c r="D139" s="334">
        <v>0</v>
      </c>
      <c r="E139" s="334" t="s">
        <v>5908</v>
      </c>
      <c r="F139" s="334" t="s">
        <v>5914</v>
      </c>
      <c r="G139" s="334" t="s">
        <v>6065</v>
      </c>
      <c r="H139" s="334">
        <v>0</v>
      </c>
      <c r="I139" s="334">
        <v>10.005479452054795</v>
      </c>
      <c r="J139" s="44">
        <v>-63.059654000000002</v>
      </c>
      <c r="K139" s="44">
        <v>-63.059654000000002</v>
      </c>
      <c r="L139" s="62">
        <f t="shared" si="14"/>
        <v>-630.94207235068495</v>
      </c>
      <c r="M139" s="63">
        <f t="shared" si="15"/>
        <v>1.8004926108374786E-3</v>
      </c>
      <c r="N139" s="63">
        <f t="shared" si="16"/>
        <v>9.7591857000993709E-3</v>
      </c>
      <c r="O139" s="49">
        <v>1.1275E-3</v>
      </c>
      <c r="P139" s="49">
        <v>1.5699999999999999E-2</v>
      </c>
      <c r="Q139" s="63">
        <f t="shared" si="17"/>
        <v>1.6827499999999999E-2</v>
      </c>
      <c r="R139" s="66">
        <f t="shared" si="18"/>
        <v>-1.0611363276849999</v>
      </c>
      <c r="S139" s="66">
        <f t="shared" si="19"/>
        <v>-1.0611363276849999</v>
      </c>
      <c r="T139" s="44">
        <v>0.22517996455662651</v>
      </c>
      <c r="U139" s="44">
        <v>-62.834474035443378</v>
      </c>
      <c r="V139" s="44">
        <v>-67.017454119999996</v>
      </c>
      <c r="X139" s="67" t="s">
        <v>2601</v>
      </c>
      <c r="Z139" s="23"/>
      <c r="AB139" s="14"/>
      <c r="AC139" s="15"/>
      <c r="AD139" s="68">
        <v>210</v>
      </c>
      <c r="AE139" s="69" t="s">
        <v>2602</v>
      </c>
      <c r="AF139" s="70" t="s">
        <v>2603</v>
      </c>
      <c r="AG139" s="70" t="s">
        <v>2604</v>
      </c>
      <c r="AH139" s="70" t="s">
        <v>2605</v>
      </c>
      <c r="AI139" s="70" t="s">
        <v>2606</v>
      </c>
      <c r="AJ139" s="70" t="s">
        <v>2607</v>
      </c>
      <c r="AK139" s="71" t="s">
        <v>2608</v>
      </c>
      <c r="AL139" s="72" t="s">
        <v>2609</v>
      </c>
      <c r="AM139" s="73" t="s">
        <v>2610</v>
      </c>
      <c r="AN139" s="73" t="s">
        <v>2611</v>
      </c>
      <c r="AO139" s="62" t="s">
        <v>2612</v>
      </c>
      <c r="AP139" s="63" t="s">
        <v>2613</v>
      </c>
      <c r="AQ139" s="63" t="s">
        <v>2614</v>
      </c>
      <c r="AR139" s="75" t="s">
        <v>2615</v>
      </c>
      <c r="AS139" s="75" t="s">
        <v>2616</v>
      </c>
      <c r="AT139" s="63" t="s">
        <v>2617</v>
      </c>
      <c r="AU139" s="66" t="s">
        <v>2618</v>
      </c>
      <c r="AV139" s="66" t="s">
        <v>2619</v>
      </c>
      <c r="AW139" s="76" t="s">
        <v>2620</v>
      </c>
      <c r="AX139" s="76" t="s">
        <v>2621</v>
      </c>
      <c r="AY139" s="77" t="s">
        <v>2622</v>
      </c>
    </row>
    <row r="140" spans="2:51" ht="15" customHeight="1" outlineLevel="1" thickBot="1">
      <c r="B140" s="43" t="s">
        <v>6076</v>
      </c>
      <c r="C140" s="334">
        <v>0</v>
      </c>
      <c r="D140" s="334">
        <v>0</v>
      </c>
      <c r="E140" s="334" t="s">
        <v>5908</v>
      </c>
      <c r="F140" s="334" t="s">
        <v>5909</v>
      </c>
      <c r="G140" s="334" t="s">
        <v>6077</v>
      </c>
      <c r="H140" s="334">
        <v>0</v>
      </c>
      <c r="I140" s="334">
        <v>1.643835616438356E-2</v>
      </c>
      <c r="J140" s="44">
        <v>-214.28571435000001</v>
      </c>
      <c r="K140" s="44">
        <v>-214.28571435000001</v>
      </c>
      <c r="L140" s="62">
        <f t="shared" si="14"/>
        <v>-3.5225048934246574</v>
      </c>
      <c r="M140" s="63">
        <f t="shared" si="15"/>
        <v>-3.1645320197037918E-4</v>
      </c>
      <c r="N140" s="63">
        <f t="shared" si="16"/>
        <v>7.6254220456803967E-3</v>
      </c>
      <c r="O140" s="49">
        <v>4.2880000000000001E-4</v>
      </c>
      <c r="P140" s="49">
        <v>1.4250000000000002E-2</v>
      </c>
      <c r="Q140" s="63">
        <f t="shared" si="17"/>
        <v>1.4678800000000002E-2</v>
      </c>
      <c r="R140" s="66">
        <f t="shared" si="18"/>
        <v>-3.1454571438007806</v>
      </c>
      <c r="S140" s="66">
        <f t="shared" si="19"/>
        <v>-3.1454571438007806</v>
      </c>
      <c r="T140" s="44">
        <v>0.79964403066812717</v>
      </c>
      <c r="U140" s="44">
        <v>-214.28571435000001</v>
      </c>
      <c r="V140" s="44">
        <v>-214.32550544590234</v>
      </c>
      <c r="X140" s="67" t="s">
        <v>2623</v>
      </c>
      <c r="Z140" s="23"/>
      <c r="AB140" s="14"/>
      <c r="AC140" s="15"/>
      <c r="AD140" s="68">
        <v>211</v>
      </c>
      <c r="AE140" s="69" t="s">
        <v>2624</v>
      </c>
      <c r="AF140" s="70" t="s">
        <v>2625</v>
      </c>
      <c r="AG140" s="70" t="s">
        <v>2626</v>
      </c>
      <c r="AH140" s="70" t="s">
        <v>2627</v>
      </c>
      <c r="AI140" s="70" t="s">
        <v>2628</v>
      </c>
      <c r="AJ140" s="70" t="s">
        <v>2629</v>
      </c>
      <c r="AK140" s="71" t="s">
        <v>2630</v>
      </c>
      <c r="AL140" s="72" t="s">
        <v>2631</v>
      </c>
      <c r="AM140" s="73" t="s">
        <v>2632</v>
      </c>
      <c r="AN140" s="73" t="s">
        <v>2633</v>
      </c>
      <c r="AO140" s="62" t="s">
        <v>2634</v>
      </c>
      <c r="AP140" s="63" t="s">
        <v>2635</v>
      </c>
      <c r="AQ140" s="63" t="s">
        <v>2636</v>
      </c>
      <c r="AR140" s="75" t="s">
        <v>2637</v>
      </c>
      <c r="AS140" s="75" t="s">
        <v>2638</v>
      </c>
      <c r="AT140" s="63" t="s">
        <v>2639</v>
      </c>
      <c r="AU140" s="66" t="s">
        <v>2640</v>
      </c>
      <c r="AV140" s="66" t="s">
        <v>2641</v>
      </c>
      <c r="AW140" s="76" t="s">
        <v>2642</v>
      </c>
      <c r="AX140" s="76" t="s">
        <v>2643</v>
      </c>
      <c r="AY140" s="77" t="s">
        <v>2644</v>
      </c>
    </row>
    <row r="141" spans="2:51" ht="15" customHeight="1" outlineLevel="1" thickBot="1">
      <c r="B141" s="43" t="s">
        <v>6078</v>
      </c>
      <c r="C141" s="334">
        <v>0</v>
      </c>
      <c r="D141" s="334">
        <v>0</v>
      </c>
      <c r="E141" s="334" t="s">
        <v>5908</v>
      </c>
      <c r="F141" s="334">
        <v>0</v>
      </c>
      <c r="G141" s="334" t="s">
        <v>6079</v>
      </c>
      <c r="H141" s="334">
        <v>0</v>
      </c>
      <c r="I141" s="334">
        <v>22.347945205479451</v>
      </c>
      <c r="J141" s="44">
        <v>-5.1910910000000001</v>
      </c>
      <c r="K141" s="44">
        <v>-5.1910910000000001</v>
      </c>
      <c r="L141" s="62">
        <f t="shared" si="14"/>
        <v>-116.01021722465754</v>
      </c>
      <c r="M141" s="63">
        <f t="shared" si="15"/>
        <v>-1.4411330049260873E-2</v>
      </c>
      <c r="N141" s="63">
        <f t="shared" si="16"/>
        <v>-6.5814299900692763E-3</v>
      </c>
      <c r="O141" s="49">
        <v>3.725E-4</v>
      </c>
      <c r="P141" s="49">
        <v>0</v>
      </c>
      <c r="Q141" s="63">
        <f t="shared" si="17"/>
        <v>3.725E-4</v>
      </c>
      <c r="R141" s="66">
        <f t="shared" si="18"/>
        <v>-1.9336813975E-3</v>
      </c>
      <c r="S141" s="66">
        <f t="shared" si="19"/>
        <v>-1.9336813975E-3</v>
      </c>
      <c r="T141" s="44">
        <v>0</v>
      </c>
      <c r="U141" s="44">
        <v>-5.1910910000000001</v>
      </c>
      <c r="V141" s="44">
        <v>-5.1910910000000001</v>
      </c>
      <c r="X141" s="67" t="s">
        <v>2645</v>
      </c>
      <c r="Z141" s="23"/>
      <c r="AB141" s="14"/>
      <c r="AC141" s="15"/>
      <c r="AD141" s="68">
        <v>212</v>
      </c>
      <c r="AE141" s="69" t="s">
        <v>2646</v>
      </c>
      <c r="AF141" s="70" t="s">
        <v>2647</v>
      </c>
      <c r="AG141" s="70" t="s">
        <v>2648</v>
      </c>
      <c r="AH141" s="70" t="s">
        <v>2649</v>
      </c>
      <c r="AI141" s="70" t="s">
        <v>2650</v>
      </c>
      <c r="AJ141" s="70" t="s">
        <v>2651</v>
      </c>
      <c r="AK141" s="71" t="s">
        <v>2652</v>
      </c>
      <c r="AL141" s="72" t="s">
        <v>2653</v>
      </c>
      <c r="AM141" s="73" t="s">
        <v>2654</v>
      </c>
      <c r="AN141" s="73" t="s">
        <v>2655</v>
      </c>
      <c r="AO141" s="62" t="s">
        <v>2656</v>
      </c>
      <c r="AP141" s="63" t="s">
        <v>2657</v>
      </c>
      <c r="AQ141" s="63" t="s">
        <v>2658</v>
      </c>
      <c r="AR141" s="75" t="s">
        <v>2659</v>
      </c>
      <c r="AS141" s="75" t="s">
        <v>2660</v>
      </c>
      <c r="AT141" s="63" t="s">
        <v>2661</v>
      </c>
      <c r="AU141" s="66" t="s">
        <v>2662</v>
      </c>
      <c r="AV141" s="66" t="s">
        <v>2663</v>
      </c>
      <c r="AW141" s="76" t="s">
        <v>2664</v>
      </c>
      <c r="AX141" s="76" t="s">
        <v>2665</v>
      </c>
      <c r="AY141" s="77" t="s">
        <v>2666</v>
      </c>
    </row>
    <row r="142" spans="2:51" ht="15" customHeight="1" outlineLevel="1" thickBot="1">
      <c r="B142" s="43" t="s">
        <v>6080</v>
      </c>
      <c r="C142" s="334">
        <v>0</v>
      </c>
      <c r="D142" s="334">
        <v>0</v>
      </c>
      <c r="E142" s="334" t="s">
        <v>5908</v>
      </c>
      <c r="F142" s="334" t="s">
        <v>6081</v>
      </c>
      <c r="G142" s="334" t="s">
        <v>6079</v>
      </c>
      <c r="H142" s="334">
        <v>0</v>
      </c>
      <c r="I142" s="334">
        <v>22.347945205479451</v>
      </c>
      <c r="J142" s="44">
        <v>-0.26959</v>
      </c>
      <c r="K142" s="44">
        <v>-0.26959</v>
      </c>
      <c r="L142" s="62">
        <f t="shared" si="14"/>
        <v>-6.0247825479452048</v>
      </c>
      <c r="M142" s="63">
        <f t="shared" si="15"/>
        <v>-1.4411330049260873E-2</v>
      </c>
      <c r="N142" s="63">
        <f t="shared" si="16"/>
        <v>-6.5814299900692763E-3</v>
      </c>
      <c r="O142" s="49">
        <v>3.725E-4</v>
      </c>
      <c r="P142" s="49">
        <v>0</v>
      </c>
      <c r="Q142" s="63">
        <f t="shared" si="17"/>
        <v>3.725E-4</v>
      </c>
      <c r="R142" s="66">
        <f t="shared" si="18"/>
        <v>-1.0042227499999999E-4</v>
      </c>
      <c r="S142" s="66">
        <f t="shared" si="19"/>
        <v>-1.0042227499999999E-4</v>
      </c>
      <c r="T142" s="44">
        <v>0</v>
      </c>
      <c r="U142" s="44">
        <v>-0.26959</v>
      </c>
      <c r="V142" s="44">
        <v>-0.26959</v>
      </c>
      <c r="X142" s="67" t="s">
        <v>2667</v>
      </c>
      <c r="Z142" s="23"/>
      <c r="AB142" s="14"/>
      <c r="AC142" s="15"/>
      <c r="AD142" s="68">
        <v>213</v>
      </c>
      <c r="AE142" s="69" t="s">
        <v>2668</v>
      </c>
      <c r="AF142" s="70" t="s">
        <v>2669</v>
      </c>
      <c r="AG142" s="70" t="s">
        <v>2670</v>
      </c>
      <c r="AH142" s="70" t="s">
        <v>2671</v>
      </c>
      <c r="AI142" s="70" t="s">
        <v>2672</v>
      </c>
      <c r="AJ142" s="70" t="s">
        <v>2673</v>
      </c>
      <c r="AK142" s="71" t="s">
        <v>2674</v>
      </c>
      <c r="AL142" s="72" t="s">
        <v>2675</v>
      </c>
      <c r="AM142" s="73" t="s">
        <v>2676</v>
      </c>
      <c r="AN142" s="73" t="s">
        <v>2677</v>
      </c>
      <c r="AO142" s="62" t="s">
        <v>2678</v>
      </c>
      <c r="AP142" s="63" t="s">
        <v>2679</v>
      </c>
      <c r="AQ142" s="63" t="s">
        <v>2680</v>
      </c>
      <c r="AR142" s="75" t="s">
        <v>2681</v>
      </c>
      <c r="AS142" s="75" t="s">
        <v>2682</v>
      </c>
      <c r="AT142" s="63" t="s">
        <v>2683</v>
      </c>
      <c r="AU142" s="66" t="s">
        <v>2684</v>
      </c>
      <c r="AV142" s="66" t="s">
        <v>2685</v>
      </c>
      <c r="AW142" s="76" t="s">
        <v>2686</v>
      </c>
      <c r="AX142" s="76" t="s">
        <v>2687</v>
      </c>
      <c r="AY142" s="77" t="s">
        <v>2688</v>
      </c>
    </row>
    <row r="143" spans="2:51" ht="15" customHeight="1" outlineLevel="1" thickBot="1">
      <c r="B143" s="43" t="s">
        <v>6082</v>
      </c>
      <c r="C143" s="334">
        <v>0</v>
      </c>
      <c r="D143" s="334">
        <v>0</v>
      </c>
      <c r="E143" s="334" t="s">
        <v>5908</v>
      </c>
      <c r="F143" s="334" t="s">
        <v>5914</v>
      </c>
      <c r="G143" s="334" t="s">
        <v>6083</v>
      </c>
      <c r="H143" s="334">
        <v>0</v>
      </c>
      <c r="I143" s="334">
        <v>4.6657534246575345</v>
      </c>
      <c r="J143" s="44">
        <v>0</v>
      </c>
      <c r="K143" s="44">
        <v>-1432.14285705</v>
      </c>
      <c r="L143" s="62">
        <f t="shared" si="14"/>
        <v>0</v>
      </c>
      <c r="M143" s="63">
        <f t="shared" si="15"/>
        <v>-1.3743842364531966E-2</v>
      </c>
      <c r="N143" s="63">
        <f t="shared" si="16"/>
        <v>-5.9086395233365341E-3</v>
      </c>
      <c r="O143" s="49">
        <v>0</v>
      </c>
      <c r="P143" s="49">
        <v>1.0499999999999999E-3</v>
      </c>
      <c r="Q143" s="63">
        <f t="shared" si="17"/>
        <v>1.0499999999999999E-3</v>
      </c>
      <c r="R143" s="66">
        <f t="shared" si="18"/>
        <v>-1.5037499999024999</v>
      </c>
      <c r="S143" s="66">
        <f t="shared" si="19"/>
        <v>-1.5037499999024999</v>
      </c>
      <c r="T143" s="44">
        <v>6.0383465524753559</v>
      </c>
      <c r="U143" s="44">
        <v>0</v>
      </c>
      <c r="V143" s="44">
        <v>0</v>
      </c>
      <c r="X143" s="67" t="s">
        <v>2689</v>
      </c>
      <c r="Z143" s="23"/>
      <c r="AB143" s="14"/>
      <c r="AC143" s="15"/>
      <c r="AD143" s="68">
        <v>214</v>
      </c>
      <c r="AE143" s="69" t="s">
        <v>2690</v>
      </c>
      <c r="AF143" s="70" t="s">
        <v>2691</v>
      </c>
      <c r="AG143" s="70" t="s">
        <v>2692</v>
      </c>
      <c r="AH143" s="70" t="s">
        <v>2693</v>
      </c>
      <c r="AI143" s="70" t="s">
        <v>2694</v>
      </c>
      <c r="AJ143" s="70" t="s">
        <v>2695</v>
      </c>
      <c r="AK143" s="71" t="s">
        <v>2696</v>
      </c>
      <c r="AL143" s="72" t="s">
        <v>2697</v>
      </c>
      <c r="AM143" s="73" t="s">
        <v>2698</v>
      </c>
      <c r="AN143" s="73" t="s">
        <v>2699</v>
      </c>
      <c r="AO143" s="62" t="s">
        <v>2700</v>
      </c>
      <c r="AP143" s="63" t="s">
        <v>2701</v>
      </c>
      <c r="AQ143" s="63" t="s">
        <v>2702</v>
      </c>
      <c r="AR143" s="75" t="s">
        <v>2703</v>
      </c>
      <c r="AS143" s="75" t="s">
        <v>2704</v>
      </c>
      <c r="AT143" s="63" t="s">
        <v>2705</v>
      </c>
      <c r="AU143" s="66" t="s">
        <v>2706</v>
      </c>
      <c r="AV143" s="66" t="s">
        <v>2707</v>
      </c>
      <c r="AW143" s="76" t="s">
        <v>2708</v>
      </c>
      <c r="AX143" s="76" t="s">
        <v>2709</v>
      </c>
      <c r="AY143" s="77" t="s">
        <v>2710</v>
      </c>
    </row>
    <row r="144" spans="2:51" ht="15" customHeight="1" outlineLevel="1" thickBot="1">
      <c r="B144" s="43" t="s">
        <v>6084</v>
      </c>
      <c r="C144" s="334">
        <v>0</v>
      </c>
      <c r="D144" s="334">
        <v>0</v>
      </c>
      <c r="E144" s="334" t="s">
        <v>5908</v>
      </c>
      <c r="F144" s="334" t="s">
        <v>6085</v>
      </c>
      <c r="G144" s="334" t="s">
        <v>6086</v>
      </c>
      <c r="H144" s="334">
        <v>0</v>
      </c>
      <c r="I144" s="334">
        <v>0.36438356164383562</v>
      </c>
      <c r="J144" s="44">
        <v>0</v>
      </c>
      <c r="K144" s="44">
        <v>-180</v>
      </c>
      <c r="L144" s="62">
        <f t="shared" si="14"/>
        <v>0</v>
      </c>
      <c r="M144" s="63">
        <f t="shared" si="15"/>
        <v>-1.0837438423645263E-2</v>
      </c>
      <c r="N144" s="63">
        <f t="shared" si="16"/>
        <v>-2.9791459781528529E-3</v>
      </c>
      <c r="O144" s="49">
        <v>0</v>
      </c>
      <c r="P144" s="49">
        <v>4.0000000000000001E-3</v>
      </c>
      <c r="Q144" s="63">
        <f t="shared" si="17"/>
        <v>4.0000000000000001E-3</v>
      </c>
      <c r="R144" s="66">
        <f t="shared" si="18"/>
        <v>-0.72</v>
      </c>
      <c r="S144" s="66">
        <f t="shared" si="19"/>
        <v>-0.72</v>
      </c>
      <c r="T144" s="44">
        <v>0</v>
      </c>
      <c r="U144" s="44">
        <v>0</v>
      </c>
      <c r="V144" s="44">
        <v>0</v>
      </c>
      <c r="X144" s="67" t="s">
        <v>2711</v>
      </c>
      <c r="Z144" s="23"/>
      <c r="AB144" s="14"/>
      <c r="AC144" s="15"/>
      <c r="AD144" s="68">
        <v>215</v>
      </c>
      <c r="AE144" s="69" t="s">
        <v>2712</v>
      </c>
      <c r="AF144" s="70" t="s">
        <v>2713</v>
      </c>
      <c r="AG144" s="70" t="s">
        <v>2714</v>
      </c>
      <c r="AH144" s="70" t="s">
        <v>2715</v>
      </c>
      <c r="AI144" s="70" t="s">
        <v>2716</v>
      </c>
      <c r="AJ144" s="70" t="s">
        <v>2717</v>
      </c>
      <c r="AK144" s="71" t="s">
        <v>2718</v>
      </c>
      <c r="AL144" s="72" t="s">
        <v>2719</v>
      </c>
      <c r="AM144" s="73" t="s">
        <v>2720</v>
      </c>
      <c r="AN144" s="73" t="s">
        <v>2721</v>
      </c>
      <c r="AO144" s="62" t="s">
        <v>2722</v>
      </c>
      <c r="AP144" s="63" t="s">
        <v>2723</v>
      </c>
      <c r="AQ144" s="63" t="s">
        <v>2724</v>
      </c>
      <c r="AR144" s="75" t="s">
        <v>2725</v>
      </c>
      <c r="AS144" s="75" t="s">
        <v>2726</v>
      </c>
      <c r="AT144" s="63" t="s">
        <v>2727</v>
      </c>
      <c r="AU144" s="66" t="s">
        <v>2728</v>
      </c>
      <c r="AV144" s="66" t="s">
        <v>2729</v>
      </c>
      <c r="AW144" s="76" t="s">
        <v>2730</v>
      </c>
      <c r="AX144" s="76" t="s">
        <v>2731</v>
      </c>
      <c r="AY144" s="77" t="s">
        <v>2732</v>
      </c>
    </row>
    <row r="145" spans="2:51" ht="15" customHeight="1" outlineLevel="1" thickBot="1">
      <c r="B145" s="43" t="s">
        <v>6087</v>
      </c>
      <c r="C145" s="334">
        <v>0</v>
      </c>
      <c r="D145" s="334">
        <v>0</v>
      </c>
      <c r="E145" s="334" t="s">
        <v>5908</v>
      </c>
      <c r="F145" s="334" t="s">
        <v>6085</v>
      </c>
      <c r="G145" s="334" t="s">
        <v>6088</v>
      </c>
      <c r="H145" s="334">
        <v>0</v>
      </c>
      <c r="I145" s="334">
        <v>0.36438356164383562</v>
      </c>
      <c r="J145" s="44">
        <v>0</v>
      </c>
      <c r="K145" s="44">
        <v>-290</v>
      </c>
      <c r="L145" s="62">
        <f t="shared" si="14"/>
        <v>0</v>
      </c>
      <c r="M145" s="63">
        <f t="shared" si="15"/>
        <v>-1.0837438423645263E-2</v>
      </c>
      <c r="N145" s="63">
        <f t="shared" si="16"/>
        <v>-2.9791459781528529E-3</v>
      </c>
      <c r="O145" s="49">
        <v>0</v>
      </c>
      <c r="P145" s="49">
        <v>4.0000000000000001E-3</v>
      </c>
      <c r="Q145" s="63">
        <f t="shared" si="17"/>
        <v>4.0000000000000001E-3</v>
      </c>
      <c r="R145" s="66">
        <f t="shared" si="18"/>
        <v>-1.1599999999999999</v>
      </c>
      <c r="S145" s="66">
        <f t="shared" si="19"/>
        <v>-1.1599999999999999</v>
      </c>
      <c r="T145" s="44">
        <v>0</v>
      </c>
      <c r="U145" s="44">
        <v>0</v>
      </c>
      <c r="V145" s="44">
        <v>0</v>
      </c>
      <c r="X145" s="67" t="s">
        <v>2733</v>
      </c>
      <c r="Z145" s="23"/>
      <c r="AB145" s="14"/>
      <c r="AC145" s="15"/>
      <c r="AD145" s="68">
        <v>216</v>
      </c>
      <c r="AE145" s="69" t="s">
        <v>2734</v>
      </c>
      <c r="AF145" s="70" t="s">
        <v>2735</v>
      </c>
      <c r="AG145" s="70" t="s">
        <v>2736</v>
      </c>
      <c r="AH145" s="70" t="s">
        <v>2737</v>
      </c>
      <c r="AI145" s="70" t="s">
        <v>2738</v>
      </c>
      <c r="AJ145" s="70" t="s">
        <v>2739</v>
      </c>
      <c r="AK145" s="71" t="s">
        <v>2740</v>
      </c>
      <c r="AL145" s="72" t="s">
        <v>2741</v>
      </c>
      <c r="AM145" s="73" t="s">
        <v>2742</v>
      </c>
      <c r="AN145" s="73" t="s">
        <v>2743</v>
      </c>
      <c r="AO145" s="62" t="s">
        <v>2744</v>
      </c>
      <c r="AP145" s="63" t="s">
        <v>2745</v>
      </c>
      <c r="AQ145" s="63" t="s">
        <v>2746</v>
      </c>
      <c r="AR145" s="75" t="s">
        <v>2747</v>
      </c>
      <c r="AS145" s="75" t="s">
        <v>2748</v>
      </c>
      <c r="AT145" s="63" t="s">
        <v>2749</v>
      </c>
      <c r="AU145" s="66" t="s">
        <v>2750</v>
      </c>
      <c r="AV145" s="66" t="s">
        <v>2751</v>
      </c>
      <c r="AW145" s="76" t="s">
        <v>2752</v>
      </c>
      <c r="AX145" s="76" t="s">
        <v>2753</v>
      </c>
      <c r="AY145" s="77" t="s">
        <v>2754</v>
      </c>
    </row>
    <row r="146" spans="2:51" ht="15" customHeight="1" outlineLevel="1" thickBot="1">
      <c r="B146" s="43" t="s">
        <v>6089</v>
      </c>
      <c r="C146" s="334">
        <v>0</v>
      </c>
      <c r="D146" s="334">
        <v>0</v>
      </c>
      <c r="E146" s="334" t="s">
        <v>5908</v>
      </c>
      <c r="F146" s="334" t="s">
        <v>6085</v>
      </c>
      <c r="G146" s="334" t="s">
        <v>6090</v>
      </c>
      <c r="H146" s="334">
        <v>0</v>
      </c>
      <c r="I146" s="334">
        <v>0.36438356164383562</v>
      </c>
      <c r="J146" s="44">
        <v>0</v>
      </c>
      <c r="K146" s="44">
        <v>-80</v>
      </c>
      <c r="L146" s="62">
        <f t="shared" si="14"/>
        <v>0</v>
      </c>
      <c r="M146" s="63">
        <f t="shared" si="15"/>
        <v>-1.0837438423645263E-2</v>
      </c>
      <c r="N146" s="63">
        <f t="shared" si="16"/>
        <v>-2.9791459781528529E-3</v>
      </c>
      <c r="O146" s="49">
        <v>0</v>
      </c>
      <c r="P146" s="49">
        <v>4.0000000000000001E-3</v>
      </c>
      <c r="Q146" s="63">
        <f t="shared" si="17"/>
        <v>4.0000000000000001E-3</v>
      </c>
      <c r="R146" s="66">
        <f t="shared" si="18"/>
        <v>-0.32</v>
      </c>
      <c r="S146" s="66">
        <f t="shared" si="19"/>
        <v>-0.32</v>
      </c>
      <c r="T146" s="44">
        <v>0</v>
      </c>
      <c r="U146" s="44">
        <v>0</v>
      </c>
      <c r="V146" s="44">
        <v>0</v>
      </c>
      <c r="X146" s="67" t="s">
        <v>2755</v>
      </c>
      <c r="Z146" s="23"/>
      <c r="AB146" s="14"/>
      <c r="AC146" s="15"/>
      <c r="AD146" s="68">
        <v>217</v>
      </c>
      <c r="AE146" s="69" t="s">
        <v>2756</v>
      </c>
      <c r="AF146" s="70" t="s">
        <v>2757</v>
      </c>
      <c r="AG146" s="70" t="s">
        <v>2758</v>
      </c>
      <c r="AH146" s="70" t="s">
        <v>2759</v>
      </c>
      <c r="AI146" s="70" t="s">
        <v>2760</v>
      </c>
      <c r="AJ146" s="70" t="s">
        <v>2761</v>
      </c>
      <c r="AK146" s="71" t="s">
        <v>2762</v>
      </c>
      <c r="AL146" s="72" t="s">
        <v>2763</v>
      </c>
      <c r="AM146" s="73" t="s">
        <v>2764</v>
      </c>
      <c r="AN146" s="73" t="s">
        <v>2765</v>
      </c>
      <c r="AO146" s="62" t="s">
        <v>2766</v>
      </c>
      <c r="AP146" s="63" t="s">
        <v>2767</v>
      </c>
      <c r="AQ146" s="63" t="s">
        <v>2768</v>
      </c>
      <c r="AR146" s="75" t="s">
        <v>2769</v>
      </c>
      <c r="AS146" s="75" t="s">
        <v>2770</v>
      </c>
      <c r="AT146" s="63" t="s">
        <v>2771</v>
      </c>
      <c r="AU146" s="66" t="s">
        <v>2772</v>
      </c>
      <c r="AV146" s="66" t="s">
        <v>2773</v>
      </c>
      <c r="AW146" s="76" t="s">
        <v>2774</v>
      </c>
      <c r="AX146" s="76" t="s">
        <v>2775</v>
      </c>
      <c r="AY146" s="77" t="s">
        <v>2776</v>
      </c>
    </row>
    <row r="147" spans="2:51" ht="15" customHeight="1" outlineLevel="1" thickBot="1">
      <c r="B147" s="43" t="s">
        <v>6091</v>
      </c>
      <c r="C147" s="334">
        <v>0</v>
      </c>
      <c r="D147" s="334">
        <v>0</v>
      </c>
      <c r="E147" s="334" t="s">
        <v>5908</v>
      </c>
      <c r="F147" s="334" t="s">
        <v>5909</v>
      </c>
      <c r="G147" s="334" t="s">
        <v>6092</v>
      </c>
      <c r="H147" s="334">
        <v>0</v>
      </c>
      <c r="I147" s="334">
        <v>3.0273972602739727</v>
      </c>
      <c r="J147" s="44">
        <v>0</v>
      </c>
      <c r="K147" s="44">
        <v>0</v>
      </c>
      <c r="L147" s="62">
        <f t="shared" si="14"/>
        <v>0</v>
      </c>
      <c r="M147" s="63">
        <f t="shared" si="15"/>
        <v>0</v>
      </c>
      <c r="N147" s="63">
        <f t="shared" si="16"/>
        <v>0</v>
      </c>
      <c r="O147" s="49">
        <v>0</v>
      </c>
      <c r="P147" s="49">
        <v>0</v>
      </c>
      <c r="Q147" s="63">
        <f t="shared" si="17"/>
        <v>0</v>
      </c>
      <c r="R147" s="66">
        <f t="shared" si="18"/>
        <v>0</v>
      </c>
      <c r="S147" s="66">
        <f t="shared" si="19"/>
        <v>0</v>
      </c>
      <c r="T147" s="44">
        <v>0</v>
      </c>
      <c r="U147" s="44">
        <v>0</v>
      </c>
      <c r="V147" s="44">
        <v>0</v>
      </c>
      <c r="X147" s="67" t="s">
        <v>2777</v>
      </c>
      <c r="Z147" s="23"/>
      <c r="AB147" s="14"/>
      <c r="AC147" s="15"/>
      <c r="AD147" s="68">
        <v>218</v>
      </c>
      <c r="AE147" s="69" t="s">
        <v>2778</v>
      </c>
      <c r="AF147" s="70" t="s">
        <v>2779</v>
      </c>
      <c r="AG147" s="70" t="s">
        <v>2780</v>
      </c>
      <c r="AH147" s="70" t="s">
        <v>2781</v>
      </c>
      <c r="AI147" s="70" t="s">
        <v>2782</v>
      </c>
      <c r="AJ147" s="70" t="s">
        <v>2783</v>
      </c>
      <c r="AK147" s="71" t="s">
        <v>2784</v>
      </c>
      <c r="AL147" s="72" t="s">
        <v>2785</v>
      </c>
      <c r="AM147" s="73" t="s">
        <v>2786</v>
      </c>
      <c r="AN147" s="73" t="s">
        <v>2787</v>
      </c>
      <c r="AO147" s="62" t="s">
        <v>2788</v>
      </c>
      <c r="AP147" s="63" t="s">
        <v>2789</v>
      </c>
      <c r="AQ147" s="63" t="s">
        <v>2790</v>
      </c>
      <c r="AR147" s="75" t="s">
        <v>2791</v>
      </c>
      <c r="AS147" s="75" t="s">
        <v>2792</v>
      </c>
      <c r="AT147" s="63" t="s">
        <v>2793</v>
      </c>
      <c r="AU147" s="66" t="s">
        <v>2794</v>
      </c>
      <c r="AV147" s="66" t="s">
        <v>2795</v>
      </c>
      <c r="AW147" s="76" t="s">
        <v>2796</v>
      </c>
      <c r="AX147" s="76" t="s">
        <v>2797</v>
      </c>
      <c r="AY147" s="77" t="s">
        <v>2798</v>
      </c>
    </row>
    <row r="148" spans="2:51" ht="15" customHeight="1" outlineLevel="1" thickBot="1">
      <c r="B148" s="43" t="s">
        <v>6093</v>
      </c>
      <c r="C148" s="334">
        <v>0</v>
      </c>
      <c r="D148" s="334">
        <v>0</v>
      </c>
      <c r="E148" s="334" t="s">
        <v>5908</v>
      </c>
      <c r="F148" s="334">
        <v>0</v>
      </c>
      <c r="G148" s="334" t="s">
        <v>6094</v>
      </c>
      <c r="H148" s="334">
        <v>0</v>
      </c>
      <c r="I148" s="334">
        <v>1.2986301369863014</v>
      </c>
      <c r="J148" s="44">
        <v>100</v>
      </c>
      <c r="K148" s="44">
        <v>100</v>
      </c>
      <c r="L148" s="62">
        <f t="shared" si="14"/>
        <v>129.86301369863014</v>
      </c>
      <c r="M148" s="63">
        <f t="shared" si="15"/>
        <v>1.5115257972517782E-3</v>
      </c>
      <c r="N148" s="63">
        <f t="shared" si="16"/>
        <v>9.4679232216590137E-3</v>
      </c>
      <c r="O148" s="49">
        <v>8.788E-4</v>
      </c>
      <c r="P148" s="49">
        <v>1.5655398684210529E-2</v>
      </c>
      <c r="Q148" s="63">
        <f t="shared" si="17"/>
        <v>1.6534198684210528E-2</v>
      </c>
      <c r="R148" s="66">
        <f t="shared" si="18"/>
        <v>1.6534198684210528</v>
      </c>
      <c r="S148" s="66">
        <f t="shared" si="19"/>
        <v>1.6534198684210528</v>
      </c>
      <c r="T148" s="44">
        <v>0</v>
      </c>
      <c r="U148" s="44">
        <v>100</v>
      </c>
      <c r="V148" s="44">
        <v>100</v>
      </c>
      <c r="X148" s="67" t="s">
        <v>2799</v>
      </c>
      <c r="Z148" s="23"/>
      <c r="AB148" s="14"/>
      <c r="AC148" s="15"/>
      <c r="AD148" s="68">
        <v>219</v>
      </c>
      <c r="AE148" s="69" t="s">
        <v>2800</v>
      </c>
      <c r="AF148" s="70" t="s">
        <v>2801</v>
      </c>
      <c r="AG148" s="70" t="s">
        <v>2802</v>
      </c>
      <c r="AH148" s="70" t="s">
        <v>2803</v>
      </c>
      <c r="AI148" s="70" t="s">
        <v>2804</v>
      </c>
      <c r="AJ148" s="70" t="s">
        <v>2805</v>
      </c>
      <c r="AK148" s="71" t="s">
        <v>2806</v>
      </c>
      <c r="AL148" s="72" t="s">
        <v>2807</v>
      </c>
      <c r="AM148" s="73" t="s">
        <v>2808</v>
      </c>
      <c r="AN148" s="73" t="s">
        <v>2809</v>
      </c>
      <c r="AO148" s="62" t="s">
        <v>2810</v>
      </c>
      <c r="AP148" s="63" t="s">
        <v>2811</v>
      </c>
      <c r="AQ148" s="63" t="s">
        <v>2812</v>
      </c>
      <c r="AR148" s="75" t="s">
        <v>2813</v>
      </c>
      <c r="AS148" s="75" t="s">
        <v>2814</v>
      </c>
      <c r="AT148" s="63" t="s">
        <v>2815</v>
      </c>
      <c r="AU148" s="66" t="s">
        <v>2816</v>
      </c>
      <c r="AV148" s="66" t="s">
        <v>2817</v>
      </c>
      <c r="AW148" s="76" t="s">
        <v>2818</v>
      </c>
      <c r="AX148" s="76" t="s">
        <v>2819</v>
      </c>
      <c r="AY148" s="77" t="s">
        <v>2820</v>
      </c>
    </row>
    <row r="149" spans="2:51" ht="15" customHeight="1" outlineLevel="1" thickBot="1">
      <c r="B149" s="43" t="s">
        <v>6095</v>
      </c>
      <c r="C149" s="334">
        <v>0</v>
      </c>
      <c r="D149" s="334">
        <v>0</v>
      </c>
      <c r="E149" s="334" t="s">
        <v>5908</v>
      </c>
      <c r="F149" s="334">
        <v>0</v>
      </c>
      <c r="G149" s="334" t="s">
        <v>6096</v>
      </c>
      <c r="H149" s="334">
        <v>0</v>
      </c>
      <c r="I149" s="334">
        <v>2.1808219178082191</v>
      </c>
      <c r="J149" s="44">
        <v>100</v>
      </c>
      <c r="K149" s="44">
        <v>100</v>
      </c>
      <c r="L149" s="62">
        <f t="shared" si="14"/>
        <v>218.08219178082192</v>
      </c>
      <c r="M149" s="63">
        <f t="shared" si="15"/>
        <v>-1.3667487684729029E-2</v>
      </c>
      <c r="N149" s="63">
        <f t="shared" si="16"/>
        <v>-5.8316782522342958E-3</v>
      </c>
      <c r="O149" s="49">
        <v>1.1275E-3</v>
      </c>
      <c r="P149" s="49">
        <v>0</v>
      </c>
      <c r="Q149" s="63">
        <f t="shared" si="17"/>
        <v>1.1275E-3</v>
      </c>
      <c r="R149" s="66">
        <f t="shared" si="18"/>
        <v>0.11275</v>
      </c>
      <c r="S149" s="66">
        <f t="shared" si="19"/>
        <v>0.11275</v>
      </c>
      <c r="T149" s="44">
        <v>0</v>
      </c>
      <c r="U149" s="44">
        <v>100</v>
      </c>
      <c r="V149" s="44">
        <v>100</v>
      </c>
      <c r="X149" s="67" t="s">
        <v>2821</v>
      </c>
      <c r="Z149" s="23"/>
      <c r="AB149" s="14"/>
      <c r="AC149" s="15"/>
      <c r="AD149" s="68">
        <v>220</v>
      </c>
      <c r="AE149" s="69" t="s">
        <v>2822</v>
      </c>
      <c r="AF149" s="70" t="s">
        <v>2823</v>
      </c>
      <c r="AG149" s="70" t="s">
        <v>2824</v>
      </c>
      <c r="AH149" s="70" t="s">
        <v>2825</v>
      </c>
      <c r="AI149" s="70" t="s">
        <v>2826</v>
      </c>
      <c r="AJ149" s="70" t="s">
        <v>2827</v>
      </c>
      <c r="AK149" s="71" t="s">
        <v>2828</v>
      </c>
      <c r="AL149" s="72" t="s">
        <v>2829</v>
      </c>
      <c r="AM149" s="73" t="s">
        <v>2830</v>
      </c>
      <c r="AN149" s="73" t="s">
        <v>2831</v>
      </c>
      <c r="AO149" s="62" t="s">
        <v>2832</v>
      </c>
      <c r="AP149" s="63" t="s">
        <v>2833</v>
      </c>
      <c r="AQ149" s="63" t="s">
        <v>2834</v>
      </c>
      <c r="AR149" s="75" t="s">
        <v>2835</v>
      </c>
      <c r="AS149" s="75" t="s">
        <v>2836</v>
      </c>
      <c r="AT149" s="63" t="s">
        <v>2837</v>
      </c>
      <c r="AU149" s="66" t="s">
        <v>2838</v>
      </c>
      <c r="AV149" s="66" t="s">
        <v>2839</v>
      </c>
      <c r="AW149" s="76" t="s">
        <v>2840</v>
      </c>
      <c r="AX149" s="76" t="s">
        <v>2841</v>
      </c>
      <c r="AY149" s="77" t="s">
        <v>2842</v>
      </c>
    </row>
    <row r="150" spans="2:51" ht="15" customHeight="1" outlineLevel="1" thickBot="1">
      <c r="B150" s="43" t="s">
        <v>6097</v>
      </c>
      <c r="C150" s="334">
        <v>0</v>
      </c>
      <c r="D150" s="334">
        <v>0</v>
      </c>
      <c r="E150" s="334" t="s">
        <v>5908</v>
      </c>
      <c r="F150" s="334">
        <v>0</v>
      </c>
      <c r="G150" s="334" t="s">
        <v>6096</v>
      </c>
      <c r="H150" s="334">
        <v>0</v>
      </c>
      <c r="I150" s="334">
        <v>2.1808219178082191</v>
      </c>
      <c r="J150" s="44">
        <v>150</v>
      </c>
      <c r="K150" s="44">
        <v>150</v>
      </c>
      <c r="L150" s="62">
        <f t="shared" si="14"/>
        <v>327.12328767123284</v>
      </c>
      <c r="M150" s="63">
        <f t="shared" si="15"/>
        <v>-1.3667487684729029E-2</v>
      </c>
      <c r="N150" s="63">
        <f t="shared" si="16"/>
        <v>-5.8316782522342958E-3</v>
      </c>
      <c r="O150" s="49">
        <v>1.1275E-3</v>
      </c>
      <c r="P150" s="49">
        <v>0</v>
      </c>
      <c r="Q150" s="63">
        <f t="shared" si="17"/>
        <v>1.1275E-3</v>
      </c>
      <c r="R150" s="66">
        <f t="shared" si="18"/>
        <v>0.169125</v>
      </c>
      <c r="S150" s="66">
        <f t="shared" si="19"/>
        <v>0.169125</v>
      </c>
      <c r="T150" s="44">
        <v>0</v>
      </c>
      <c r="U150" s="44">
        <v>150</v>
      </c>
      <c r="V150" s="44">
        <v>150</v>
      </c>
      <c r="X150" s="67" t="s">
        <v>2843</v>
      </c>
      <c r="Z150" s="23"/>
      <c r="AB150" s="14"/>
      <c r="AC150" s="15"/>
      <c r="AD150" s="68">
        <v>221</v>
      </c>
      <c r="AE150" s="69" t="s">
        <v>2844</v>
      </c>
      <c r="AF150" s="70" t="s">
        <v>2845</v>
      </c>
      <c r="AG150" s="70" t="s">
        <v>2846</v>
      </c>
      <c r="AH150" s="70" t="s">
        <v>2847</v>
      </c>
      <c r="AI150" s="70" t="s">
        <v>2848</v>
      </c>
      <c r="AJ150" s="70" t="s">
        <v>2849</v>
      </c>
      <c r="AK150" s="71" t="s">
        <v>2850</v>
      </c>
      <c r="AL150" s="72" t="s">
        <v>2851</v>
      </c>
      <c r="AM150" s="73" t="s">
        <v>2852</v>
      </c>
      <c r="AN150" s="73" t="s">
        <v>2853</v>
      </c>
      <c r="AO150" s="62" t="s">
        <v>2854</v>
      </c>
      <c r="AP150" s="63" t="s">
        <v>2855</v>
      </c>
      <c r="AQ150" s="63" t="s">
        <v>2856</v>
      </c>
      <c r="AR150" s="75" t="s">
        <v>2857</v>
      </c>
      <c r="AS150" s="75" t="s">
        <v>2858</v>
      </c>
      <c r="AT150" s="63" t="s">
        <v>2859</v>
      </c>
      <c r="AU150" s="66" t="s">
        <v>2860</v>
      </c>
      <c r="AV150" s="66" t="s">
        <v>2861</v>
      </c>
      <c r="AW150" s="76" t="s">
        <v>2862</v>
      </c>
      <c r="AX150" s="76" t="s">
        <v>2863</v>
      </c>
      <c r="AY150" s="77" t="s">
        <v>2864</v>
      </c>
    </row>
    <row r="151" spans="2:51" ht="15" customHeight="1" outlineLevel="1" thickBot="1">
      <c r="B151" s="43" t="s">
        <v>6098</v>
      </c>
      <c r="C151" s="334">
        <v>0</v>
      </c>
      <c r="D151" s="334">
        <v>0</v>
      </c>
      <c r="E151" s="334" t="s">
        <v>5908</v>
      </c>
      <c r="F151" s="334">
        <v>0</v>
      </c>
      <c r="G151" s="334" t="s">
        <v>6096</v>
      </c>
      <c r="H151" s="334">
        <v>0</v>
      </c>
      <c r="I151" s="334">
        <v>2.1808219178082191</v>
      </c>
      <c r="J151" s="44">
        <v>50</v>
      </c>
      <c r="K151" s="44">
        <v>50</v>
      </c>
      <c r="L151" s="62">
        <f t="shared" si="14"/>
        <v>109.04109589041096</v>
      </c>
      <c r="M151" s="63">
        <f t="shared" si="15"/>
        <v>-1.3667487684729029E-2</v>
      </c>
      <c r="N151" s="63">
        <f t="shared" si="16"/>
        <v>-5.8316782522342958E-3</v>
      </c>
      <c r="O151" s="49">
        <v>1.1275E-3</v>
      </c>
      <c r="P151" s="49">
        <v>0</v>
      </c>
      <c r="Q151" s="63">
        <f t="shared" si="17"/>
        <v>1.1275E-3</v>
      </c>
      <c r="R151" s="66">
        <f t="shared" si="18"/>
        <v>5.6375000000000001E-2</v>
      </c>
      <c r="S151" s="66">
        <f t="shared" si="19"/>
        <v>5.6375000000000001E-2</v>
      </c>
      <c r="T151" s="44">
        <v>0</v>
      </c>
      <c r="U151" s="44">
        <v>50</v>
      </c>
      <c r="V151" s="44">
        <v>50</v>
      </c>
      <c r="X151" s="67" t="s">
        <v>2865</v>
      </c>
      <c r="Z151" s="23"/>
      <c r="AB151" s="14"/>
      <c r="AC151" s="15"/>
      <c r="AD151" s="68">
        <v>222</v>
      </c>
      <c r="AE151" s="69" t="s">
        <v>2866</v>
      </c>
      <c r="AF151" s="70" t="s">
        <v>2867</v>
      </c>
      <c r="AG151" s="70" t="s">
        <v>2868</v>
      </c>
      <c r="AH151" s="70" t="s">
        <v>2869</v>
      </c>
      <c r="AI151" s="70" t="s">
        <v>2870</v>
      </c>
      <c r="AJ151" s="70" t="s">
        <v>2871</v>
      </c>
      <c r="AK151" s="71" t="s">
        <v>2872</v>
      </c>
      <c r="AL151" s="72" t="s">
        <v>2873</v>
      </c>
      <c r="AM151" s="73" t="s">
        <v>2874</v>
      </c>
      <c r="AN151" s="73" t="s">
        <v>2875</v>
      </c>
      <c r="AO151" s="62" t="s">
        <v>2876</v>
      </c>
      <c r="AP151" s="63" t="s">
        <v>2877</v>
      </c>
      <c r="AQ151" s="63" t="s">
        <v>2878</v>
      </c>
      <c r="AR151" s="75" t="s">
        <v>2879</v>
      </c>
      <c r="AS151" s="75" t="s">
        <v>2880</v>
      </c>
      <c r="AT151" s="63" t="s">
        <v>2881</v>
      </c>
      <c r="AU151" s="66" t="s">
        <v>2882</v>
      </c>
      <c r="AV151" s="66" t="s">
        <v>2883</v>
      </c>
      <c r="AW151" s="76" t="s">
        <v>2884</v>
      </c>
      <c r="AX151" s="76" t="s">
        <v>2885</v>
      </c>
      <c r="AY151" s="77" t="s">
        <v>2886</v>
      </c>
    </row>
    <row r="152" spans="2:51" ht="15" customHeight="1" outlineLevel="1" thickBot="1">
      <c r="B152" s="43" t="s">
        <v>6099</v>
      </c>
      <c r="C152" s="334">
        <v>0</v>
      </c>
      <c r="D152" s="334">
        <v>0</v>
      </c>
      <c r="E152" s="334" t="s">
        <v>5908</v>
      </c>
      <c r="F152" s="334">
        <v>0</v>
      </c>
      <c r="G152" s="334" t="s">
        <v>6096</v>
      </c>
      <c r="H152" s="334">
        <v>0</v>
      </c>
      <c r="I152" s="334">
        <v>8</v>
      </c>
      <c r="J152" s="44">
        <v>63.059654000000002</v>
      </c>
      <c r="K152" s="44">
        <v>63.059654000000002</v>
      </c>
      <c r="L152" s="62">
        <f t="shared" si="14"/>
        <v>504.47723200000001</v>
      </c>
      <c r="M152" s="63">
        <f t="shared" si="15"/>
        <v>6.7108374384239333E-3</v>
      </c>
      <c r="N152" s="63">
        <f t="shared" si="16"/>
        <v>1.4708540218471011E-2</v>
      </c>
      <c r="O152" s="49">
        <v>1.1275E-3</v>
      </c>
      <c r="P152" s="49">
        <v>2.0684000000000001E-2</v>
      </c>
      <c r="Q152" s="63">
        <f t="shared" si="17"/>
        <v>2.1811500000000001E-2</v>
      </c>
      <c r="R152" s="66">
        <f t="shared" si="18"/>
        <v>1.3754256432210001</v>
      </c>
      <c r="S152" s="66">
        <f t="shared" si="19"/>
        <v>1.3754256432210001</v>
      </c>
      <c r="T152" s="44">
        <v>0</v>
      </c>
      <c r="U152" s="44">
        <v>63.059654000000002</v>
      </c>
      <c r="V152" s="44">
        <v>63.059654000000002</v>
      </c>
      <c r="X152" s="67" t="s">
        <v>2887</v>
      </c>
      <c r="Z152" s="23"/>
      <c r="AB152" s="14"/>
      <c r="AC152" s="15"/>
      <c r="AD152" s="68">
        <v>223</v>
      </c>
      <c r="AE152" s="69" t="s">
        <v>2888</v>
      </c>
      <c r="AF152" s="70" t="s">
        <v>2889</v>
      </c>
      <c r="AG152" s="70" t="s">
        <v>2890</v>
      </c>
      <c r="AH152" s="70" t="s">
        <v>2891</v>
      </c>
      <c r="AI152" s="70" t="s">
        <v>2892</v>
      </c>
      <c r="AJ152" s="70" t="s">
        <v>2893</v>
      </c>
      <c r="AK152" s="71" t="s">
        <v>2894</v>
      </c>
      <c r="AL152" s="72" t="s">
        <v>2895</v>
      </c>
      <c r="AM152" s="73" t="s">
        <v>2896</v>
      </c>
      <c r="AN152" s="73" t="s">
        <v>2897</v>
      </c>
      <c r="AO152" s="62" t="s">
        <v>2898</v>
      </c>
      <c r="AP152" s="63" t="s">
        <v>2899</v>
      </c>
      <c r="AQ152" s="63" t="s">
        <v>2900</v>
      </c>
      <c r="AR152" s="75" t="s">
        <v>2901</v>
      </c>
      <c r="AS152" s="75" t="s">
        <v>2902</v>
      </c>
      <c r="AT152" s="63" t="s">
        <v>2903</v>
      </c>
      <c r="AU152" s="66" t="s">
        <v>2904</v>
      </c>
      <c r="AV152" s="66" t="s">
        <v>2905</v>
      </c>
      <c r="AW152" s="76" t="s">
        <v>2906</v>
      </c>
      <c r="AX152" s="76" t="s">
        <v>2907</v>
      </c>
      <c r="AY152" s="77" t="s">
        <v>2908</v>
      </c>
    </row>
    <row r="153" spans="2:51" ht="15" customHeight="1" outlineLevel="1" thickBot="1">
      <c r="B153" s="43" t="s">
        <v>6100</v>
      </c>
      <c r="C153" s="334">
        <v>0</v>
      </c>
      <c r="D153" s="334">
        <v>0</v>
      </c>
      <c r="E153" s="334" t="s">
        <v>5908</v>
      </c>
      <c r="F153" s="334">
        <v>0</v>
      </c>
      <c r="G153" s="334" t="s">
        <v>6096</v>
      </c>
      <c r="H153" s="334">
        <v>0</v>
      </c>
      <c r="I153" s="334">
        <v>10.005479452054795</v>
      </c>
      <c r="J153" s="44">
        <v>1.9403459999999977</v>
      </c>
      <c r="K153" s="44">
        <v>1.9403459999999977</v>
      </c>
      <c r="L153" s="62">
        <f t="shared" si="14"/>
        <v>19.414092032876688</v>
      </c>
      <c r="M153" s="63">
        <f t="shared" si="15"/>
        <v>6.7108374384239333E-3</v>
      </c>
      <c r="N153" s="63">
        <f t="shared" si="16"/>
        <v>1.4708540218471011E-2</v>
      </c>
      <c r="O153" s="49">
        <v>1.1275E-3</v>
      </c>
      <c r="P153" s="49">
        <v>2.0684000000000001E-2</v>
      </c>
      <c r="Q153" s="63">
        <f t="shared" si="17"/>
        <v>2.1811500000000001E-2</v>
      </c>
      <c r="R153" s="66">
        <f t="shared" si="18"/>
        <v>4.2321856778999953E-2</v>
      </c>
      <c r="S153" s="66">
        <f t="shared" si="19"/>
        <v>4.2321856778999953E-2</v>
      </c>
      <c r="T153" s="44">
        <v>0</v>
      </c>
      <c r="U153" s="44">
        <v>1.9403459999999977</v>
      </c>
      <c r="V153" s="44">
        <v>1.9403459999999977</v>
      </c>
      <c r="X153" s="67" t="s">
        <v>2909</v>
      </c>
      <c r="Z153" s="23"/>
      <c r="AB153" s="14"/>
      <c r="AC153" s="15"/>
      <c r="AD153" s="68">
        <v>224</v>
      </c>
      <c r="AE153" s="69" t="s">
        <v>2910</v>
      </c>
      <c r="AF153" s="70" t="s">
        <v>2911</v>
      </c>
      <c r="AG153" s="70" t="s">
        <v>2912</v>
      </c>
      <c r="AH153" s="70" t="s">
        <v>2913</v>
      </c>
      <c r="AI153" s="70" t="s">
        <v>2914</v>
      </c>
      <c r="AJ153" s="70" t="s">
        <v>2915</v>
      </c>
      <c r="AK153" s="71" t="s">
        <v>2916</v>
      </c>
      <c r="AL153" s="72" t="s">
        <v>2917</v>
      </c>
      <c r="AM153" s="73" t="s">
        <v>2918</v>
      </c>
      <c r="AN153" s="73" t="s">
        <v>2919</v>
      </c>
      <c r="AO153" s="62" t="s">
        <v>2920</v>
      </c>
      <c r="AP153" s="63" t="s">
        <v>2921</v>
      </c>
      <c r="AQ153" s="63" t="s">
        <v>2922</v>
      </c>
      <c r="AR153" s="75" t="s">
        <v>2923</v>
      </c>
      <c r="AS153" s="75" t="s">
        <v>2924</v>
      </c>
      <c r="AT153" s="63" t="s">
        <v>2925</v>
      </c>
      <c r="AU153" s="66" t="s">
        <v>2926</v>
      </c>
      <c r="AV153" s="66" t="s">
        <v>2927</v>
      </c>
      <c r="AW153" s="76" t="s">
        <v>2928</v>
      </c>
      <c r="AX153" s="76" t="s">
        <v>2929</v>
      </c>
      <c r="AY153" s="77" t="s">
        <v>2930</v>
      </c>
    </row>
    <row r="154" spans="2:51" ht="15" customHeight="1" outlineLevel="1" thickBot="1">
      <c r="B154" s="43" t="s">
        <v>6101</v>
      </c>
      <c r="C154" s="334">
        <v>0</v>
      </c>
      <c r="D154" s="334">
        <v>0</v>
      </c>
      <c r="E154" s="334" t="s">
        <v>5908</v>
      </c>
      <c r="F154" s="334">
        <v>0</v>
      </c>
      <c r="G154" s="334" t="s">
        <v>6096</v>
      </c>
      <c r="H154" s="334">
        <v>0</v>
      </c>
      <c r="I154" s="334">
        <v>10.005479452054795</v>
      </c>
      <c r="J154" s="44">
        <v>35</v>
      </c>
      <c r="K154" s="44">
        <v>35</v>
      </c>
      <c r="L154" s="62">
        <f t="shared" si="14"/>
        <v>350.1917808219178</v>
      </c>
      <c r="M154" s="63">
        <f t="shared" si="15"/>
        <v>6.7108374384239333E-3</v>
      </c>
      <c r="N154" s="63">
        <f t="shared" si="16"/>
        <v>1.4708540218471011E-2</v>
      </c>
      <c r="O154" s="49">
        <v>1.1275E-3</v>
      </c>
      <c r="P154" s="49">
        <v>2.0684000000000001E-2</v>
      </c>
      <c r="Q154" s="63">
        <f t="shared" si="17"/>
        <v>2.1811500000000001E-2</v>
      </c>
      <c r="R154" s="66">
        <f t="shared" si="18"/>
        <v>0.76340249999999998</v>
      </c>
      <c r="S154" s="66">
        <f t="shared" si="19"/>
        <v>0.76340249999999998</v>
      </c>
      <c r="T154" s="44">
        <v>0</v>
      </c>
      <c r="U154" s="44">
        <v>35</v>
      </c>
      <c r="V154" s="44">
        <v>35</v>
      </c>
      <c r="X154" s="67" t="s">
        <v>2931</v>
      </c>
      <c r="Z154" s="23"/>
      <c r="AB154" s="14"/>
      <c r="AC154" s="15"/>
      <c r="AD154" s="68">
        <v>225</v>
      </c>
      <c r="AE154" s="69" t="s">
        <v>2932</v>
      </c>
      <c r="AF154" s="70" t="s">
        <v>2933</v>
      </c>
      <c r="AG154" s="70" t="s">
        <v>2934</v>
      </c>
      <c r="AH154" s="70" t="s">
        <v>2935</v>
      </c>
      <c r="AI154" s="70" t="s">
        <v>2936</v>
      </c>
      <c r="AJ154" s="70" t="s">
        <v>2937</v>
      </c>
      <c r="AK154" s="71" t="s">
        <v>2938</v>
      </c>
      <c r="AL154" s="72" t="s">
        <v>2939</v>
      </c>
      <c r="AM154" s="73" t="s">
        <v>2940</v>
      </c>
      <c r="AN154" s="73" t="s">
        <v>2941</v>
      </c>
      <c r="AO154" s="62" t="s">
        <v>2942</v>
      </c>
      <c r="AP154" s="63" t="s">
        <v>2943</v>
      </c>
      <c r="AQ154" s="63" t="s">
        <v>2944</v>
      </c>
      <c r="AR154" s="75" t="s">
        <v>2945</v>
      </c>
      <c r="AS154" s="75" t="s">
        <v>2946</v>
      </c>
      <c r="AT154" s="63" t="s">
        <v>2947</v>
      </c>
      <c r="AU154" s="66" t="s">
        <v>2948</v>
      </c>
      <c r="AV154" s="66" t="s">
        <v>2949</v>
      </c>
      <c r="AW154" s="76" t="s">
        <v>2950</v>
      </c>
      <c r="AX154" s="76" t="s">
        <v>2951</v>
      </c>
      <c r="AY154" s="77" t="s">
        <v>2952</v>
      </c>
    </row>
    <row r="155" spans="2:51" ht="15" customHeight="1" outlineLevel="1" thickBot="1">
      <c r="B155" s="43" t="s">
        <v>6102</v>
      </c>
      <c r="C155" s="334">
        <v>0</v>
      </c>
      <c r="D155" s="334">
        <v>0</v>
      </c>
      <c r="E155" s="334" t="s">
        <v>5908</v>
      </c>
      <c r="F155" s="334">
        <v>0</v>
      </c>
      <c r="G155" s="334" t="s">
        <v>6096</v>
      </c>
      <c r="H155" s="334">
        <v>0</v>
      </c>
      <c r="I155" s="334">
        <v>5.0027397260273974</v>
      </c>
      <c r="J155" s="44">
        <v>10</v>
      </c>
      <c r="K155" s="44">
        <v>10</v>
      </c>
      <c r="L155" s="62">
        <f t="shared" si="14"/>
        <v>50.027397260273972</v>
      </c>
      <c r="M155" s="63">
        <f t="shared" si="15"/>
        <v>9.9778325123154321E-3</v>
      </c>
      <c r="N155" s="63">
        <f t="shared" si="16"/>
        <v>1.8001489572989193E-2</v>
      </c>
      <c r="O155" s="49">
        <v>1.1275E-3</v>
      </c>
      <c r="P155" s="49">
        <v>2.4E-2</v>
      </c>
      <c r="Q155" s="63">
        <f t="shared" si="17"/>
        <v>2.5127500000000001E-2</v>
      </c>
      <c r="R155" s="66">
        <f t="shared" si="18"/>
        <v>0.25127500000000003</v>
      </c>
      <c r="S155" s="66">
        <f t="shared" si="19"/>
        <v>0.25127500000000003</v>
      </c>
      <c r="T155" s="44">
        <v>0</v>
      </c>
      <c r="U155" s="44">
        <v>10</v>
      </c>
      <c r="V155" s="44">
        <v>7.5431007422</v>
      </c>
      <c r="X155" s="67" t="s">
        <v>2953</v>
      </c>
      <c r="Z155" s="23"/>
      <c r="AB155" s="14"/>
      <c r="AC155" s="15"/>
      <c r="AD155" s="68">
        <v>226</v>
      </c>
      <c r="AE155" s="69" t="s">
        <v>2954</v>
      </c>
      <c r="AF155" s="70" t="s">
        <v>2955</v>
      </c>
      <c r="AG155" s="70" t="s">
        <v>2956</v>
      </c>
      <c r="AH155" s="70" t="s">
        <v>2957</v>
      </c>
      <c r="AI155" s="70" t="s">
        <v>2958</v>
      </c>
      <c r="AJ155" s="70" t="s">
        <v>2959</v>
      </c>
      <c r="AK155" s="71" t="s">
        <v>2960</v>
      </c>
      <c r="AL155" s="72" t="s">
        <v>2961</v>
      </c>
      <c r="AM155" s="73" t="s">
        <v>2962</v>
      </c>
      <c r="AN155" s="73" t="s">
        <v>2963</v>
      </c>
      <c r="AO155" s="62" t="s">
        <v>2964</v>
      </c>
      <c r="AP155" s="63" t="s">
        <v>2965</v>
      </c>
      <c r="AQ155" s="63" t="s">
        <v>2966</v>
      </c>
      <c r="AR155" s="75" t="s">
        <v>2967</v>
      </c>
      <c r="AS155" s="75" t="s">
        <v>2968</v>
      </c>
      <c r="AT155" s="63" t="s">
        <v>2969</v>
      </c>
      <c r="AU155" s="66" t="s">
        <v>2970</v>
      </c>
      <c r="AV155" s="66" t="s">
        <v>2971</v>
      </c>
      <c r="AW155" s="76" t="s">
        <v>2972</v>
      </c>
      <c r="AX155" s="76" t="s">
        <v>2973</v>
      </c>
      <c r="AY155" s="77" t="s">
        <v>2974</v>
      </c>
    </row>
    <row r="156" spans="2:51" ht="15" customHeight="1" outlineLevel="1" thickBot="1">
      <c r="B156" s="43" t="s">
        <v>6102</v>
      </c>
      <c r="C156" s="334">
        <v>0</v>
      </c>
      <c r="D156" s="334">
        <v>0</v>
      </c>
      <c r="E156" s="334" t="s">
        <v>5908</v>
      </c>
      <c r="F156" s="334">
        <v>0</v>
      </c>
      <c r="G156" s="334" t="s">
        <v>6096</v>
      </c>
      <c r="H156" s="334">
        <v>0</v>
      </c>
      <c r="I156" s="334">
        <v>5.0027397260273974</v>
      </c>
      <c r="J156" s="44">
        <v>10</v>
      </c>
      <c r="K156" s="44">
        <v>10</v>
      </c>
      <c r="L156" s="62">
        <f t="shared" si="14"/>
        <v>50.027397260273972</v>
      </c>
      <c r="M156" s="63">
        <f t="shared" si="15"/>
        <v>9.9778325123154321E-3</v>
      </c>
      <c r="N156" s="63">
        <f t="shared" si="16"/>
        <v>1.8001489572989193E-2</v>
      </c>
      <c r="O156" s="49">
        <v>1.1275E-3</v>
      </c>
      <c r="P156" s="49">
        <v>2.4E-2</v>
      </c>
      <c r="Q156" s="63">
        <f t="shared" si="17"/>
        <v>2.5127500000000001E-2</v>
      </c>
      <c r="R156" s="66">
        <f t="shared" si="18"/>
        <v>0.25127500000000003</v>
      </c>
      <c r="S156" s="66">
        <f t="shared" si="19"/>
        <v>0.25127500000000003</v>
      </c>
      <c r="T156" s="44">
        <v>0</v>
      </c>
      <c r="U156" s="44">
        <v>10</v>
      </c>
      <c r="V156" s="44">
        <v>7.5644580674999995</v>
      </c>
      <c r="X156" s="67" t="s">
        <v>2975</v>
      </c>
      <c r="Z156" s="23"/>
      <c r="AB156" s="14"/>
      <c r="AC156" s="15"/>
      <c r="AD156" s="68">
        <v>227</v>
      </c>
      <c r="AE156" s="69" t="s">
        <v>2976</v>
      </c>
      <c r="AF156" s="70" t="s">
        <v>2977</v>
      </c>
      <c r="AG156" s="70" t="s">
        <v>2978</v>
      </c>
      <c r="AH156" s="70" t="s">
        <v>2979</v>
      </c>
      <c r="AI156" s="70" t="s">
        <v>2980</v>
      </c>
      <c r="AJ156" s="70" t="s">
        <v>2981</v>
      </c>
      <c r="AK156" s="71" t="s">
        <v>2982</v>
      </c>
      <c r="AL156" s="72" t="s">
        <v>2983</v>
      </c>
      <c r="AM156" s="73" t="s">
        <v>2984</v>
      </c>
      <c r="AN156" s="73" t="s">
        <v>2985</v>
      </c>
      <c r="AO156" s="62" t="s">
        <v>2986</v>
      </c>
      <c r="AP156" s="63" t="s">
        <v>2987</v>
      </c>
      <c r="AQ156" s="63" t="s">
        <v>2988</v>
      </c>
      <c r="AR156" s="75" t="s">
        <v>2989</v>
      </c>
      <c r="AS156" s="75" t="s">
        <v>2990</v>
      </c>
      <c r="AT156" s="63" t="s">
        <v>2991</v>
      </c>
      <c r="AU156" s="66" t="s">
        <v>2992</v>
      </c>
      <c r="AV156" s="66" t="s">
        <v>2993</v>
      </c>
      <c r="AW156" s="76" t="s">
        <v>2994</v>
      </c>
      <c r="AX156" s="76" t="s">
        <v>2995</v>
      </c>
      <c r="AY156" s="77" t="s">
        <v>2996</v>
      </c>
    </row>
    <row r="157" spans="2:51" ht="15" customHeight="1" outlineLevel="1" thickBot="1">
      <c r="B157" s="43" t="s">
        <v>6103</v>
      </c>
      <c r="C157" s="334">
        <v>0</v>
      </c>
      <c r="D157" s="334">
        <v>0</v>
      </c>
      <c r="E157" s="334" t="s">
        <v>5908</v>
      </c>
      <c r="F157" s="334">
        <v>0</v>
      </c>
      <c r="G157" s="334" t="s">
        <v>6096</v>
      </c>
      <c r="H157" s="334">
        <v>0</v>
      </c>
      <c r="I157" s="334">
        <v>10.824657534246576</v>
      </c>
      <c r="J157" s="44">
        <v>-200</v>
      </c>
      <c r="K157" s="44">
        <v>-200</v>
      </c>
      <c r="L157" s="62">
        <f t="shared" si="14"/>
        <v>-2164.9315068493152</v>
      </c>
      <c r="M157" s="63">
        <f t="shared" si="15"/>
        <v>-1.3667487684729029E-2</v>
      </c>
      <c r="N157" s="63">
        <f t="shared" si="16"/>
        <v>-5.8316782522342958E-3</v>
      </c>
      <c r="O157" s="49">
        <v>1.1275E-3</v>
      </c>
      <c r="P157" s="49">
        <v>0</v>
      </c>
      <c r="Q157" s="63">
        <f t="shared" si="17"/>
        <v>1.1275E-3</v>
      </c>
      <c r="R157" s="66">
        <f t="shared" si="18"/>
        <v>-0.22550000000000001</v>
      </c>
      <c r="S157" s="66">
        <f t="shared" si="19"/>
        <v>-0.22550000000000001</v>
      </c>
      <c r="T157" s="44">
        <v>0</v>
      </c>
      <c r="U157" s="44">
        <v>-200</v>
      </c>
      <c r="V157" s="44">
        <v>-200</v>
      </c>
      <c r="X157" s="67" t="s">
        <v>2997</v>
      </c>
      <c r="Z157" s="23"/>
      <c r="AB157" s="14"/>
      <c r="AC157" s="15"/>
      <c r="AD157" s="68">
        <v>228</v>
      </c>
      <c r="AE157" s="69" t="s">
        <v>2998</v>
      </c>
      <c r="AF157" s="70" t="s">
        <v>2999</v>
      </c>
      <c r="AG157" s="70" t="s">
        <v>3000</v>
      </c>
      <c r="AH157" s="70" t="s">
        <v>3001</v>
      </c>
      <c r="AI157" s="70" t="s">
        <v>3002</v>
      </c>
      <c r="AJ157" s="70" t="s">
        <v>3003</v>
      </c>
      <c r="AK157" s="71" t="s">
        <v>3004</v>
      </c>
      <c r="AL157" s="72" t="s">
        <v>3005</v>
      </c>
      <c r="AM157" s="73" t="s">
        <v>3006</v>
      </c>
      <c r="AN157" s="73" t="s">
        <v>3007</v>
      </c>
      <c r="AO157" s="62" t="s">
        <v>3008</v>
      </c>
      <c r="AP157" s="63" t="s">
        <v>3009</v>
      </c>
      <c r="AQ157" s="63" t="s">
        <v>3010</v>
      </c>
      <c r="AR157" s="75" t="s">
        <v>3011</v>
      </c>
      <c r="AS157" s="75" t="s">
        <v>3012</v>
      </c>
      <c r="AT157" s="63" t="s">
        <v>3013</v>
      </c>
      <c r="AU157" s="66" t="s">
        <v>3014</v>
      </c>
      <c r="AV157" s="66" t="s">
        <v>3015</v>
      </c>
      <c r="AW157" s="76" t="s">
        <v>3016</v>
      </c>
      <c r="AX157" s="76" t="s">
        <v>3017</v>
      </c>
      <c r="AY157" s="77" t="s">
        <v>3018</v>
      </c>
    </row>
    <row r="158" spans="2:51" ht="15" customHeight="1" outlineLevel="1" thickBot="1">
      <c r="B158" s="43" t="s">
        <v>6104</v>
      </c>
      <c r="C158" s="334">
        <v>0</v>
      </c>
      <c r="D158" s="334">
        <v>0</v>
      </c>
      <c r="E158" s="334" t="s">
        <v>5908</v>
      </c>
      <c r="F158" s="334">
        <v>0</v>
      </c>
      <c r="G158" s="334" t="s">
        <v>6096</v>
      </c>
      <c r="H158" s="334">
        <v>0</v>
      </c>
      <c r="I158" s="334">
        <v>2.8191780821917809</v>
      </c>
      <c r="J158" s="44">
        <v>-100</v>
      </c>
      <c r="K158" s="44">
        <v>-100</v>
      </c>
      <c r="L158" s="62">
        <f t="shared" si="14"/>
        <v>-281.91780821917808</v>
      </c>
      <c r="M158" s="63">
        <f t="shared" si="15"/>
        <v>-1.3667487684729029E-2</v>
      </c>
      <c r="N158" s="63">
        <f t="shared" si="16"/>
        <v>-5.8316782522342958E-3</v>
      </c>
      <c r="O158" s="49">
        <v>1.1275E-3</v>
      </c>
      <c r="P158" s="49">
        <v>0</v>
      </c>
      <c r="Q158" s="63">
        <f t="shared" si="17"/>
        <v>1.1275E-3</v>
      </c>
      <c r="R158" s="66">
        <f t="shared" si="18"/>
        <v>-0.11275</v>
      </c>
      <c r="S158" s="66">
        <f t="shared" si="19"/>
        <v>-0.11275</v>
      </c>
      <c r="T158" s="44">
        <v>0</v>
      </c>
      <c r="U158" s="44">
        <v>-100</v>
      </c>
      <c r="V158" s="44">
        <v>-100</v>
      </c>
      <c r="X158" s="67" t="s">
        <v>3019</v>
      </c>
      <c r="Z158" s="23"/>
      <c r="AB158" s="14"/>
      <c r="AC158" s="15"/>
      <c r="AD158" s="68">
        <v>229</v>
      </c>
      <c r="AE158" s="69" t="s">
        <v>3020</v>
      </c>
      <c r="AF158" s="70" t="s">
        <v>3021</v>
      </c>
      <c r="AG158" s="70" t="s">
        <v>3022</v>
      </c>
      <c r="AH158" s="70" t="s">
        <v>3023</v>
      </c>
      <c r="AI158" s="70" t="s">
        <v>3024</v>
      </c>
      <c r="AJ158" s="70" t="s">
        <v>3025</v>
      </c>
      <c r="AK158" s="71" t="s">
        <v>3026</v>
      </c>
      <c r="AL158" s="72" t="s">
        <v>3027</v>
      </c>
      <c r="AM158" s="73" t="s">
        <v>3028</v>
      </c>
      <c r="AN158" s="73" t="s">
        <v>3029</v>
      </c>
      <c r="AO158" s="62" t="s">
        <v>3030</v>
      </c>
      <c r="AP158" s="63" t="s">
        <v>3031</v>
      </c>
      <c r="AQ158" s="63" t="s">
        <v>3032</v>
      </c>
      <c r="AR158" s="75" t="s">
        <v>3033</v>
      </c>
      <c r="AS158" s="75" t="s">
        <v>3034</v>
      </c>
      <c r="AT158" s="63" t="s">
        <v>3035</v>
      </c>
      <c r="AU158" s="66" t="s">
        <v>3036</v>
      </c>
      <c r="AV158" s="66" t="s">
        <v>3037</v>
      </c>
      <c r="AW158" s="76" t="s">
        <v>3038</v>
      </c>
      <c r="AX158" s="76" t="s">
        <v>3039</v>
      </c>
      <c r="AY158" s="77" t="s">
        <v>3040</v>
      </c>
    </row>
    <row r="159" spans="2:51" ht="15" customHeight="1" outlineLevel="1" thickBot="1">
      <c r="B159" s="43" t="s">
        <v>6105</v>
      </c>
      <c r="C159" s="334">
        <v>0</v>
      </c>
      <c r="D159" s="334">
        <v>0</v>
      </c>
      <c r="E159" s="334" t="s">
        <v>5908</v>
      </c>
      <c r="F159" s="334">
        <v>0</v>
      </c>
      <c r="G159" s="334" t="s">
        <v>6096</v>
      </c>
      <c r="H159" s="334">
        <v>0</v>
      </c>
      <c r="I159" s="334">
        <v>10.824657534246576</v>
      </c>
      <c r="J159" s="44">
        <v>-50</v>
      </c>
      <c r="K159" s="44">
        <v>-50</v>
      </c>
      <c r="L159" s="62">
        <f t="shared" si="14"/>
        <v>-541.23287671232879</v>
      </c>
      <c r="M159" s="63">
        <f t="shared" si="15"/>
        <v>-1.3667487684729029E-2</v>
      </c>
      <c r="N159" s="63">
        <f t="shared" si="16"/>
        <v>-5.8316782522342958E-3</v>
      </c>
      <c r="O159" s="49">
        <v>1.1275E-3</v>
      </c>
      <c r="P159" s="49">
        <v>0</v>
      </c>
      <c r="Q159" s="63">
        <f t="shared" si="17"/>
        <v>1.1275E-3</v>
      </c>
      <c r="R159" s="66">
        <f t="shared" si="18"/>
        <v>-5.6375000000000001E-2</v>
      </c>
      <c r="S159" s="66">
        <f t="shared" si="19"/>
        <v>-5.6375000000000001E-2</v>
      </c>
      <c r="T159" s="44">
        <v>0</v>
      </c>
      <c r="U159" s="44">
        <v>-50</v>
      </c>
      <c r="V159" s="44">
        <v>-50</v>
      </c>
      <c r="X159" s="67" t="s">
        <v>3041</v>
      </c>
      <c r="Z159" s="23"/>
      <c r="AB159" s="14"/>
      <c r="AC159" s="15"/>
      <c r="AD159" s="68">
        <v>230</v>
      </c>
      <c r="AE159" s="69" t="s">
        <v>3042</v>
      </c>
      <c r="AF159" s="70" t="s">
        <v>3043</v>
      </c>
      <c r="AG159" s="70" t="s">
        <v>3044</v>
      </c>
      <c r="AH159" s="70" t="s">
        <v>3045</v>
      </c>
      <c r="AI159" s="70" t="s">
        <v>3046</v>
      </c>
      <c r="AJ159" s="70" t="s">
        <v>3047</v>
      </c>
      <c r="AK159" s="71" t="s">
        <v>3048</v>
      </c>
      <c r="AL159" s="72" t="s">
        <v>3049</v>
      </c>
      <c r="AM159" s="73" t="s">
        <v>3050</v>
      </c>
      <c r="AN159" s="73" t="s">
        <v>3051</v>
      </c>
      <c r="AO159" s="62" t="s">
        <v>3052</v>
      </c>
      <c r="AP159" s="63" t="s">
        <v>3053</v>
      </c>
      <c r="AQ159" s="63" t="s">
        <v>3054</v>
      </c>
      <c r="AR159" s="75" t="s">
        <v>3055</v>
      </c>
      <c r="AS159" s="75" t="s">
        <v>3056</v>
      </c>
      <c r="AT159" s="63" t="s">
        <v>3057</v>
      </c>
      <c r="AU159" s="66" t="s">
        <v>3058</v>
      </c>
      <c r="AV159" s="66" t="s">
        <v>3059</v>
      </c>
      <c r="AW159" s="76" t="s">
        <v>3060</v>
      </c>
      <c r="AX159" s="76" t="s">
        <v>3061</v>
      </c>
      <c r="AY159" s="77" t="s">
        <v>3062</v>
      </c>
    </row>
    <row r="160" spans="2:51" ht="15" customHeight="1" outlineLevel="1" thickBot="1">
      <c r="B160" s="43" t="s">
        <v>6106</v>
      </c>
      <c r="C160" s="334">
        <v>0</v>
      </c>
      <c r="D160" s="334">
        <v>0</v>
      </c>
      <c r="E160" s="334" t="s">
        <v>5908</v>
      </c>
      <c r="F160" s="334">
        <v>0</v>
      </c>
      <c r="G160" s="334" t="s">
        <v>6096</v>
      </c>
      <c r="H160" s="334">
        <v>0</v>
      </c>
      <c r="I160" s="334">
        <v>2.8191780821917809</v>
      </c>
      <c r="J160" s="44">
        <v>-150</v>
      </c>
      <c r="K160" s="44">
        <v>-150</v>
      </c>
      <c r="L160" s="62">
        <f t="shared" si="14"/>
        <v>-422.87671232876716</v>
      </c>
      <c r="M160" s="63">
        <f t="shared" si="15"/>
        <v>-1.3667487684729029E-2</v>
      </c>
      <c r="N160" s="63">
        <f t="shared" si="16"/>
        <v>-5.8316782522342958E-3</v>
      </c>
      <c r="O160" s="49">
        <v>1.1275E-3</v>
      </c>
      <c r="P160" s="49">
        <v>0</v>
      </c>
      <c r="Q160" s="63">
        <f t="shared" si="17"/>
        <v>1.1275E-3</v>
      </c>
      <c r="R160" s="66">
        <f t="shared" si="18"/>
        <v>-0.169125</v>
      </c>
      <c r="S160" s="66">
        <f t="shared" si="19"/>
        <v>-0.169125</v>
      </c>
      <c r="T160" s="44">
        <v>0</v>
      </c>
      <c r="U160" s="44">
        <v>-150</v>
      </c>
      <c r="V160" s="44">
        <v>-150</v>
      </c>
      <c r="X160" s="67" t="s">
        <v>3063</v>
      </c>
      <c r="Z160" s="23"/>
      <c r="AB160" s="14"/>
      <c r="AC160" s="15"/>
      <c r="AD160" s="68">
        <v>231</v>
      </c>
      <c r="AE160" s="69" t="s">
        <v>3064</v>
      </c>
      <c r="AF160" s="70" t="s">
        <v>3065</v>
      </c>
      <c r="AG160" s="70" t="s">
        <v>3066</v>
      </c>
      <c r="AH160" s="70" t="s">
        <v>3067</v>
      </c>
      <c r="AI160" s="70" t="s">
        <v>3068</v>
      </c>
      <c r="AJ160" s="70" t="s">
        <v>3069</v>
      </c>
      <c r="AK160" s="71" t="s">
        <v>3070</v>
      </c>
      <c r="AL160" s="72" t="s">
        <v>3071</v>
      </c>
      <c r="AM160" s="73" t="s">
        <v>3072</v>
      </c>
      <c r="AN160" s="73" t="s">
        <v>3073</v>
      </c>
      <c r="AO160" s="62" t="s">
        <v>3074</v>
      </c>
      <c r="AP160" s="63" t="s">
        <v>3075</v>
      </c>
      <c r="AQ160" s="63" t="s">
        <v>3076</v>
      </c>
      <c r="AR160" s="75" t="s">
        <v>3077</v>
      </c>
      <c r="AS160" s="75" t="s">
        <v>3078</v>
      </c>
      <c r="AT160" s="63" t="s">
        <v>3079</v>
      </c>
      <c r="AU160" s="66" t="s">
        <v>3080</v>
      </c>
      <c r="AV160" s="66" t="s">
        <v>3081</v>
      </c>
      <c r="AW160" s="76" t="s">
        <v>3082</v>
      </c>
      <c r="AX160" s="76" t="s">
        <v>3083</v>
      </c>
      <c r="AY160" s="77" t="s">
        <v>3084</v>
      </c>
    </row>
    <row r="161" spans="2:51" ht="15" customHeight="1" outlineLevel="1" thickBot="1">
      <c r="B161" s="43" t="s">
        <v>6107</v>
      </c>
      <c r="C161" s="334">
        <v>0</v>
      </c>
      <c r="D161" s="334">
        <v>0</v>
      </c>
      <c r="E161" s="334" t="s">
        <v>5908</v>
      </c>
      <c r="F161" s="334">
        <v>0</v>
      </c>
      <c r="G161" s="334" t="s">
        <v>6096</v>
      </c>
      <c r="H161" s="334">
        <v>0</v>
      </c>
      <c r="I161" s="334">
        <v>6.0931506849315067</v>
      </c>
      <c r="J161" s="44">
        <v>-250</v>
      </c>
      <c r="K161" s="44">
        <v>-250</v>
      </c>
      <c r="L161" s="62">
        <f t="shared" si="14"/>
        <v>-1523.2876712328766</v>
      </c>
      <c r="M161" s="63">
        <f t="shared" si="15"/>
        <v>-1.3667487684729029E-2</v>
      </c>
      <c r="N161" s="63">
        <f t="shared" si="16"/>
        <v>-5.8316782522342958E-3</v>
      </c>
      <c r="O161" s="49">
        <v>1.1275E-3</v>
      </c>
      <c r="P161" s="49">
        <v>0</v>
      </c>
      <c r="Q161" s="63">
        <f t="shared" si="17"/>
        <v>1.1275E-3</v>
      </c>
      <c r="R161" s="66">
        <f t="shared" si="18"/>
        <v>-0.28187499999999999</v>
      </c>
      <c r="S161" s="66">
        <f t="shared" si="19"/>
        <v>-0.28187499999999999</v>
      </c>
      <c r="T161" s="44">
        <v>0</v>
      </c>
      <c r="U161" s="44">
        <v>-250</v>
      </c>
      <c r="V161" s="44">
        <v>-250</v>
      </c>
      <c r="X161" s="67" t="s">
        <v>3085</v>
      </c>
      <c r="Z161" s="23"/>
      <c r="AB161" s="14"/>
      <c r="AC161" s="15"/>
      <c r="AD161" s="68">
        <v>232</v>
      </c>
      <c r="AE161" s="69" t="s">
        <v>3086</v>
      </c>
      <c r="AF161" s="70" t="s">
        <v>3087</v>
      </c>
      <c r="AG161" s="70" t="s">
        <v>3088</v>
      </c>
      <c r="AH161" s="70" t="s">
        <v>3089</v>
      </c>
      <c r="AI161" s="70" t="s">
        <v>3090</v>
      </c>
      <c r="AJ161" s="70" t="s">
        <v>3091</v>
      </c>
      <c r="AK161" s="71" t="s">
        <v>3092</v>
      </c>
      <c r="AL161" s="72" t="s">
        <v>3093</v>
      </c>
      <c r="AM161" s="73" t="s">
        <v>3094</v>
      </c>
      <c r="AN161" s="73" t="s">
        <v>3095</v>
      </c>
      <c r="AO161" s="62" t="s">
        <v>3096</v>
      </c>
      <c r="AP161" s="63" t="s">
        <v>3097</v>
      </c>
      <c r="AQ161" s="63" t="s">
        <v>3098</v>
      </c>
      <c r="AR161" s="75" t="s">
        <v>3099</v>
      </c>
      <c r="AS161" s="75" t="s">
        <v>3100</v>
      </c>
      <c r="AT161" s="63" t="s">
        <v>3101</v>
      </c>
      <c r="AU161" s="66" t="s">
        <v>3102</v>
      </c>
      <c r="AV161" s="66" t="s">
        <v>3103</v>
      </c>
      <c r="AW161" s="76" t="s">
        <v>3104</v>
      </c>
      <c r="AX161" s="76" t="s">
        <v>3105</v>
      </c>
      <c r="AY161" s="77" t="s">
        <v>3106</v>
      </c>
    </row>
    <row r="162" spans="2:51" ht="15" customHeight="1" outlineLevel="1" thickBot="1">
      <c r="B162" s="43" t="s">
        <v>6103</v>
      </c>
      <c r="C162" s="334">
        <v>0</v>
      </c>
      <c r="D162" s="334">
        <v>0</v>
      </c>
      <c r="E162" s="334" t="s">
        <v>5908</v>
      </c>
      <c r="F162" s="334">
        <v>0</v>
      </c>
      <c r="G162" s="334" t="s">
        <v>6096</v>
      </c>
      <c r="H162" s="334">
        <v>0</v>
      </c>
      <c r="I162" s="334">
        <v>2.0904109589041098</v>
      </c>
      <c r="J162" s="44">
        <v>-200</v>
      </c>
      <c r="K162" s="44">
        <v>-200</v>
      </c>
      <c r="L162" s="62">
        <f t="shared" si="14"/>
        <v>-418.08219178082197</v>
      </c>
      <c r="M162" s="63">
        <f t="shared" si="15"/>
        <v>-1.3667487684729029E-2</v>
      </c>
      <c r="N162" s="63">
        <f t="shared" si="16"/>
        <v>-5.8316782522342958E-3</v>
      </c>
      <c r="O162" s="49">
        <v>1.1275E-3</v>
      </c>
      <c r="P162" s="49">
        <v>0</v>
      </c>
      <c r="Q162" s="63">
        <f t="shared" si="17"/>
        <v>1.1275E-3</v>
      </c>
      <c r="R162" s="66">
        <f t="shared" si="18"/>
        <v>-0.22550000000000001</v>
      </c>
      <c r="S162" s="66">
        <f t="shared" si="19"/>
        <v>-0.22550000000000001</v>
      </c>
      <c r="T162" s="44">
        <v>0</v>
      </c>
      <c r="U162" s="44">
        <v>-200</v>
      </c>
      <c r="V162" s="44">
        <v>-200</v>
      </c>
      <c r="X162" s="67" t="s">
        <v>3107</v>
      </c>
      <c r="Z162" s="23"/>
      <c r="AB162" s="14"/>
      <c r="AC162" s="15"/>
      <c r="AD162" s="68">
        <v>233</v>
      </c>
      <c r="AE162" s="69" t="s">
        <v>3108</v>
      </c>
      <c r="AF162" s="70" t="s">
        <v>3109</v>
      </c>
      <c r="AG162" s="70" t="s">
        <v>3110</v>
      </c>
      <c r="AH162" s="70" t="s">
        <v>3111</v>
      </c>
      <c r="AI162" s="70" t="s">
        <v>3112</v>
      </c>
      <c r="AJ162" s="70" t="s">
        <v>3113</v>
      </c>
      <c r="AK162" s="71" t="s">
        <v>3114</v>
      </c>
      <c r="AL162" s="72" t="s">
        <v>3115</v>
      </c>
      <c r="AM162" s="73" t="s">
        <v>3116</v>
      </c>
      <c r="AN162" s="73" t="s">
        <v>3117</v>
      </c>
      <c r="AO162" s="62" t="s">
        <v>3118</v>
      </c>
      <c r="AP162" s="63" t="s">
        <v>3119</v>
      </c>
      <c r="AQ162" s="63" t="s">
        <v>3120</v>
      </c>
      <c r="AR162" s="75" t="s">
        <v>3121</v>
      </c>
      <c r="AS162" s="75" t="s">
        <v>3122</v>
      </c>
      <c r="AT162" s="63" t="s">
        <v>3123</v>
      </c>
      <c r="AU162" s="66" t="s">
        <v>3124</v>
      </c>
      <c r="AV162" s="66" t="s">
        <v>3125</v>
      </c>
      <c r="AW162" s="76" t="s">
        <v>3126</v>
      </c>
      <c r="AX162" s="76" t="s">
        <v>3127</v>
      </c>
      <c r="AY162" s="77" t="s">
        <v>3128</v>
      </c>
    </row>
    <row r="163" spans="2:51" ht="15" customHeight="1" outlineLevel="1" thickBot="1">
      <c r="B163" s="43" t="s">
        <v>6108</v>
      </c>
      <c r="C163" s="334">
        <v>0</v>
      </c>
      <c r="D163" s="334">
        <v>0</v>
      </c>
      <c r="E163" s="334" t="s">
        <v>5908</v>
      </c>
      <c r="F163" s="334">
        <v>0</v>
      </c>
      <c r="G163" s="334" t="s">
        <v>6096</v>
      </c>
      <c r="H163" s="334">
        <v>0</v>
      </c>
      <c r="I163" s="334">
        <v>2.0904109589041098</v>
      </c>
      <c r="J163" s="44">
        <v>-100</v>
      </c>
      <c r="K163" s="44">
        <v>-100</v>
      </c>
      <c r="L163" s="62">
        <f t="shared" si="14"/>
        <v>-209.04109589041099</v>
      </c>
      <c r="M163" s="63">
        <f t="shared" ref="M163:M194" si="20">IF(Q163=0,0,((1+Q163)/(1+$C$288))-1)</f>
        <v>-1.3667487684729029E-2</v>
      </c>
      <c r="N163" s="63">
        <f t="shared" ref="N163:N194" si="21">IF(Q163=0,0,((1+Q163)/(1+$C$289))-1)</f>
        <v>-5.8316782522342958E-3</v>
      </c>
      <c r="O163" s="49">
        <v>1.1275E-3</v>
      </c>
      <c r="P163" s="49">
        <v>0</v>
      </c>
      <c r="Q163" s="63">
        <f t="shared" si="17"/>
        <v>1.1275E-3</v>
      </c>
      <c r="R163" s="66">
        <f t="shared" si="18"/>
        <v>-0.11275</v>
      </c>
      <c r="S163" s="66">
        <f t="shared" si="19"/>
        <v>-0.11275</v>
      </c>
      <c r="T163" s="44">
        <v>0</v>
      </c>
      <c r="U163" s="44">
        <v>-100</v>
      </c>
      <c r="V163" s="44">
        <v>-100</v>
      </c>
      <c r="X163" s="67" t="s">
        <v>3129</v>
      </c>
      <c r="Z163" s="23"/>
      <c r="AB163" s="14"/>
      <c r="AC163" s="15"/>
      <c r="AD163" s="68">
        <v>234</v>
      </c>
      <c r="AE163" s="69" t="s">
        <v>3130</v>
      </c>
      <c r="AF163" s="70" t="s">
        <v>3131</v>
      </c>
      <c r="AG163" s="70" t="s">
        <v>3132</v>
      </c>
      <c r="AH163" s="70" t="s">
        <v>3133</v>
      </c>
      <c r="AI163" s="70" t="s">
        <v>3134</v>
      </c>
      <c r="AJ163" s="70" t="s">
        <v>3135</v>
      </c>
      <c r="AK163" s="71" t="s">
        <v>3136</v>
      </c>
      <c r="AL163" s="72" t="s">
        <v>3137</v>
      </c>
      <c r="AM163" s="73" t="s">
        <v>3138</v>
      </c>
      <c r="AN163" s="73" t="s">
        <v>3139</v>
      </c>
      <c r="AO163" s="62" t="s">
        <v>3140</v>
      </c>
      <c r="AP163" s="63" t="s">
        <v>3141</v>
      </c>
      <c r="AQ163" s="63" t="s">
        <v>3142</v>
      </c>
      <c r="AR163" s="75" t="s">
        <v>3143</v>
      </c>
      <c r="AS163" s="75" t="s">
        <v>3144</v>
      </c>
      <c r="AT163" s="63" t="s">
        <v>3145</v>
      </c>
      <c r="AU163" s="66" t="s">
        <v>3146</v>
      </c>
      <c r="AV163" s="66" t="s">
        <v>3147</v>
      </c>
      <c r="AW163" s="76" t="s">
        <v>3148</v>
      </c>
      <c r="AX163" s="76" t="s">
        <v>3149</v>
      </c>
      <c r="AY163" s="77" t="s">
        <v>3150</v>
      </c>
    </row>
    <row r="164" spans="2:51" ht="15" customHeight="1" outlineLevel="1" thickBot="1">
      <c r="B164" s="43" t="s">
        <v>6109</v>
      </c>
      <c r="C164" s="334">
        <v>0</v>
      </c>
      <c r="D164" s="334">
        <v>0</v>
      </c>
      <c r="E164" s="334" t="s">
        <v>5908</v>
      </c>
      <c r="F164" s="334">
        <v>0</v>
      </c>
      <c r="G164" s="334" t="s">
        <v>6096</v>
      </c>
      <c r="H164" s="334">
        <v>0</v>
      </c>
      <c r="I164" s="334">
        <v>3.7041095890410958</v>
      </c>
      <c r="J164" s="44">
        <v>-100</v>
      </c>
      <c r="K164" s="44">
        <v>-100</v>
      </c>
      <c r="L164" s="62">
        <f t="shared" si="14"/>
        <v>-370.41095890410958</v>
      </c>
      <c r="M164" s="63">
        <f t="shared" si="20"/>
        <v>-1.3667487684729029E-2</v>
      </c>
      <c r="N164" s="63">
        <f t="shared" si="21"/>
        <v>-5.8316782522342958E-3</v>
      </c>
      <c r="O164" s="49">
        <v>1.1275E-3</v>
      </c>
      <c r="P164" s="49">
        <v>0</v>
      </c>
      <c r="Q164" s="63">
        <f t="shared" si="17"/>
        <v>1.1275E-3</v>
      </c>
      <c r="R164" s="66">
        <f t="shared" si="18"/>
        <v>-0.11275</v>
      </c>
      <c r="S164" s="66">
        <f t="shared" si="19"/>
        <v>-0.11275</v>
      </c>
      <c r="T164" s="44">
        <v>0</v>
      </c>
      <c r="U164" s="44">
        <v>-100</v>
      </c>
      <c r="V164" s="44">
        <v>-100</v>
      </c>
      <c r="X164" s="67" t="s">
        <v>3151</v>
      </c>
      <c r="Z164" s="23"/>
      <c r="AB164" s="14"/>
      <c r="AC164" s="15"/>
      <c r="AD164" s="68">
        <v>235</v>
      </c>
      <c r="AE164" s="69" t="s">
        <v>3152</v>
      </c>
      <c r="AF164" s="70" t="s">
        <v>3153</v>
      </c>
      <c r="AG164" s="70" t="s">
        <v>3154</v>
      </c>
      <c r="AH164" s="70" t="s">
        <v>3155</v>
      </c>
      <c r="AI164" s="70" t="s">
        <v>3156</v>
      </c>
      <c r="AJ164" s="70" t="s">
        <v>3157</v>
      </c>
      <c r="AK164" s="71" t="s">
        <v>3158</v>
      </c>
      <c r="AL164" s="72" t="s">
        <v>3159</v>
      </c>
      <c r="AM164" s="73" t="s">
        <v>3160</v>
      </c>
      <c r="AN164" s="73" t="s">
        <v>3161</v>
      </c>
      <c r="AO164" s="62" t="s">
        <v>3162</v>
      </c>
      <c r="AP164" s="63" t="s">
        <v>3163</v>
      </c>
      <c r="AQ164" s="63" t="s">
        <v>3164</v>
      </c>
      <c r="AR164" s="75" t="s">
        <v>3165</v>
      </c>
      <c r="AS164" s="75" t="s">
        <v>3166</v>
      </c>
      <c r="AT164" s="63" t="s">
        <v>3167</v>
      </c>
      <c r="AU164" s="66" t="s">
        <v>3168</v>
      </c>
      <c r="AV164" s="66" t="s">
        <v>3169</v>
      </c>
      <c r="AW164" s="76" t="s">
        <v>3170</v>
      </c>
      <c r="AX164" s="76" t="s">
        <v>3171</v>
      </c>
      <c r="AY164" s="77" t="s">
        <v>3172</v>
      </c>
    </row>
    <row r="165" spans="2:51" ht="15" customHeight="1" outlineLevel="1" thickBot="1">
      <c r="B165" s="43" t="s">
        <v>6109</v>
      </c>
      <c r="C165" s="334">
        <v>0</v>
      </c>
      <c r="D165" s="334">
        <v>0</v>
      </c>
      <c r="E165" s="334" t="s">
        <v>5908</v>
      </c>
      <c r="F165" s="334">
        <v>0</v>
      </c>
      <c r="G165" s="334" t="s">
        <v>6096</v>
      </c>
      <c r="H165" s="334">
        <v>0</v>
      </c>
      <c r="I165" s="334">
        <v>3.978082191780822</v>
      </c>
      <c r="J165" s="44">
        <v>-100</v>
      </c>
      <c r="K165" s="44">
        <v>-100</v>
      </c>
      <c r="L165" s="62">
        <f t="shared" si="14"/>
        <v>-397.8082191780822</v>
      </c>
      <c r="M165" s="63">
        <f t="shared" si="20"/>
        <v>-1.3667487684729029E-2</v>
      </c>
      <c r="N165" s="63">
        <f t="shared" si="21"/>
        <v>-5.8316782522342958E-3</v>
      </c>
      <c r="O165" s="49">
        <v>1.1275E-3</v>
      </c>
      <c r="P165" s="49">
        <v>0</v>
      </c>
      <c r="Q165" s="63">
        <f t="shared" si="17"/>
        <v>1.1275E-3</v>
      </c>
      <c r="R165" s="66">
        <f t="shared" si="18"/>
        <v>-0.11275</v>
      </c>
      <c r="S165" s="66">
        <f t="shared" si="19"/>
        <v>-0.11275</v>
      </c>
      <c r="T165" s="44">
        <v>0</v>
      </c>
      <c r="U165" s="44">
        <v>-100</v>
      </c>
      <c r="V165" s="44">
        <v>-100</v>
      </c>
      <c r="X165" s="67" t="s">
        <v>3173</v>
      </c>
      <c r="Z165" s="23"/>
      <c r="AB165" s="14"/>
      <c r="AC165" s="15"/>
      <c r="AD165" s="68">
        <v>236</v>
      </c>
      <c r="AE165" s="69" t="s">
        <v>3174</v>
      </c>
      <c r="AF165" s="70" t="s">
        <v>3175</v>
      </c>
      <c r="AG165" s="70" t="s">
        <v>3176</v>
      </c>
      <c r="AH165" s="70" t="s">
        <v>3177</v>
      </c>
      <c r="AI165" s="70" t="s">
        <v>3178</v>
      </c>
      <c r="AJ165" s="70" t="s">
        <v>3179</v>
      </c>
      <c r="AK165" s="71" t="s">
        <v>3180</v>
      </c>
      <c r="AL165" s="72" t="s">
        <v>3181</v>
      </c>
      <c r="AM165" s="73" t="s">
        <v>3182</v>
      </c>
      <c r="AN165" s="73" t="s">
        <v>3183</v>
      </c>
      <c r="AO165" s="62" t="s">
        <v>3184</v>
      </c>
      <c r="AP165" s="63" t="s">
        <v>3185</v>
      </c>
      <c r="AQ165" s="63" t="s">
        <v>3186</v>
      </c>
      <c r="AR165" s="75" t="s">
        <v>3187</v>
      </c>
      <c r="AS165" s="75" t="s">
        <v>3188</v>
      </c>
      <c r="AT165" s="63" t="s">
        <v>3189</v>
      </c>
      <c r="AU165" s="66" t="s">
        <v>3190</v>
      </c>
      <c r="AV165" s="66" t="s">
        <v>3191</v>
      </c>
      <c r="AW165" s="76" t="s">
        <v>3192</v>
      </c>
      <c r="AX165" s="76" t="s">
        <v>3193</v>
      </c>
      <c r="AY165" s="77" t="s">
        <v>3194</v>
      </c>
    </row>
    <row r="166" spans="2:51" ht="15" customHeight="1" outlineLevel="1" thickBot="1">
      <c r="B166" s="43" t="s">
        <v>6110</v>
      </c>
      <c r="C166" s="334">
        <v>0</v>
      </c>
      <c r="D166" s="334">
        <v>0</v>
      </c>
      <c r="E166" s="334" t="s">
        <v>5908</v>
      </c>
      <c r="F166" s="334">
        <v>0</v>
      </c>
      <c r="G166" s="334" t="s">
        <v>6096</v>
      </c>
      <c r="H166" s="334">
        <v>0</v>
      </c>
      <c r="I166" s="334">
        <v>3.7041095890410958</v>
      </c>
      <c r="J166" s="44">
        <v>-43.554407119999993</v>
      </c>
      <c r="K166" s="44">
        <v>-43.554407119999993</v>
      </c>
      <c r="L166" s="62">
        <f t="shared" si="14"/>
        <v>-161.33029705819175</v>
      </c>
      <c r="M166" s="63">
        <f t="shared" si="20"/>
        <v>-1.3667487684729029E-2</v>
      </c>
      <c r="N166" s="63">
        <f t="shared" si="21"/>
        <v>-5.8316782522342958E-3</v>
      </c>
      <c r="O166" s="49">
        <v>1.1275E-3</v>
      </c>
      <c r="P166" s="49">
        <v>0</v>
      </c>
      <c r="Q166" s="63">
        <f t="shared" si="17"/>
        <v>1.1275E-3</v>
      </c>
      <c r="R166" s="66">
        <f t="shared" si="18"/>
        <v>-4.9107594027799996E-2</v>
      </c>
      <c r="S166" s="66">
        <f t="shared" si="19"/>
        <v>-4.9107594027799996E-2</v>
      </c>
      <c r="T166" s="44">
        <v>0</v>
      </c>
      <c r="U166" s="44">
        <v>-43.554407119999993</v>
      </c>
      <c r="V166" s="44">
        <v>-43.55440712</v>
      </c>
      <c r="X166" s="67" t="s">
        <v>3195</v>
      </c>
      <c r="Z166" s="23"/>
      <c r="AB166" s="14"/>
      <c r="AC166" s="15"/>
      <c r="AD166" s="68">
        <v>237</v>
      </c>
      <c r="AE166" s="69" t="s">
        <v>3196</v>
      </c>
      <c r="AF166" s="70" t="s">
        <v>3197</v>
      </c>
      <c r="AG166" s="70" t="s">
        <v>3198</v>
      </c>
      <c r="AH166" s="70" t="s">
        <v>3199</v>
      </c>
      <c r="AI166" s="70" t="s">
        <v>3200</v>
      </c>
      <c r="AJ166" s="70" t="s">
        <v>3201</v>
      </c>
      <c r="AK166" s="71" t="s">
        <v>3202</v>
      </c>
      <c r="AL166" s="72" t="s">
        <v>3203</v>
      </c>
      <c r="AM166" s="73" t="s">
        <v>3204</v>
      </c>
      <c r="AN166" s="73" t="s">
        <v>3205</v>
      </c>
      <c r="AO166" s="62" t="s">
        <v>3206</v>
      </c>
      <c r="AP166" s="63" t="s">
        <v>3207</v>
      </c>
      <c r="AQ166" s="63" t="s">
        <v>3208</v>
      </c>
      <c r="AR166" s="75" t="s">
        <v>3209</v>
      </c>
      <c r="AS166" s="75" t="s">
        <v>3210</v>
      </c>
      <c r="AT166" s="63" t="s">
        <v>3211</v>
      </c>
      <c r="AU166" s="66" t="s">
        <v>3212</v>
      </c>
      <c r="AV166" s="66" t="s">
        <v>3213</v>
      </c>
      <c r="AW166" s="76" t="s">
        <v>3214</v>
      </c>
      <c r="AX166" s="76" t="s">
        <v>3215</v>
      </c>
      <c r="AY166" s="77" t="s">
        <v>3216</v>
      </c>
    </row>
    <row r="167" spans="2:51" ht="15" customHeight="1" outlineLevel="1" thickBot="1">
      <c r="B167" s="43" t="s">
        <v>6109</v>
      </c>
      <c r="C167" s="334">
        <v>0</v>
      </c>
      <c r="D167" s="334">
        <v>0</v>
      </c>
      <c r="E167" s="334" t="s">
        <v>5908</v>
      </c>
      <c r="F167" s="334">
        <v>0</v>
      </c>
      <c r="G167" s="334" t="s">
        <v>6096</v>
      </c>
      <c r="H167" s="334">
        <v>0</v>
      </c>
      <c r="I167" s="334">
        <v>3.978082191780822</v>
      </c>
      <c r="J167" s="44">
        <v>-100</v>
      </c>
      <c r="K167" s="44">
        <v>-100</v>
      </c>
      <c r="L167" s="62">
        <f t="shared" si="14"/>
        <v>-397.8082191780822</v>
      </c>
      <c r="M167" s="63">
        <f t="shared" si="20"/>
        <v>-1.3667487684729029E-2</v>
      </c>
      <c r="N167" s="63">
        <f t="shared" si="21"/>
        <v>-5.8316782522342958E-3</v>
      </c>
      <c r="O167" s="49">
        <v>1.1275E-3</v>
      </c>
      <c r="P167" s="49">
        <v>0</v>
      </c>
      <c r="Q167" s="63">
        <f t="shared" si="17"/>
        <v>1.1275E-3</v>
      </c>
      <c r="R167" s="66">
        <f t="shared" si="18"/>
        <v>-0.11275</v>
      </c>
      <c r="S167" s="66">
        <f t="shared" si="19"/>
        <v>-0.11275</v>
      </c>
      <c r="T167" s="44">
        <v>0</v>
      </c>
      <c r="U167" s="44">
        <v>-100</v>
      </c>
      <c r="V167" s="44">
        <v>-100</v>
      </c>
      <c r="X167" s="67" t="s">
        <v>3217</v>
      </c>
      <c r="Z167" s="23"/>
      <c r="AB167" s="14"/>
      <c r="AC167" s="15"/>
      <c r="AD167" s="68">
        <v>238</v>
      </c>
      <c r="AE167" s="69" t="s">
        <v>3218</v>
      </c>
      <c r="AF167" s="70" t="s">
        <v>3219</v>
      </c>
      <c r="AG167" s="70" t="s">
        <v>3220</v>
      </c>
      <c r="AH167" s="70" t="s">
        <v>3221</v>
      </c>
      <c r="AI167" s="70" t="s">
        <v>3222</v>
      </c>
      <c r="AJ167" s="70" t="s">
        <v>3223</v>
      </c>
      <c r="AK167" s="71" t="s">
        <v>3224</v>
      </c>
      <c r="AL167" s="72" t="s">
        <v>3225</v>
      </c>
      <c r="AM167" s="73" t="s">
        <v>3226</v>
      </c>
      <c r="AN167" s="73" t="s">
        <v>3227</v>
      </c>
      <c r="AO167" s="62" t="s">
        <v>3228</v>
      </c>
      <c r="AP167" s="63" t="s">
        <v>3229</v>
      </c>
      <c r="AQ167" s="63" t="s">
        <v>3230</v>
      </c>
      <c r="AR167" s="75" t="s">
        <v>3231</v>
      </c>
      <c r="AS167" s="75" t="s">
        <v>3232</v>
      </c>
      <c r="AT167" s="63" t="s">
        <v>3233</v>
      </c>
      <c r="AU167" s="66" t="s">
        <v>3234</v>
      </c>
      <c r="AV167" s="66" t="s">
        <v>3235</v>
      </c>
      <c r="AW167" s="76" t="s">
        <v>3236</v>
      </c>
      <c r="AX167" s="76" t="s">
        <v>3237</v>
      </c>
      <c r="AY167" s="77" t="s">
        <v>3238</v>
      </c>
    </row>
    <row r="168" spans="2:51" ht="15" customHeight="1" outlineLevel="1" thickBot="1">
      <c r="B168" s="43" t="s">
        <v>6111</v>
      </c>
      <c r="C168" s="334">
        <v>0</v>
      </c>
      <c r="D168" s="334">
        <v>0</v>
      </c>
      <c r="E168" s="334" t="s">
        <v>5908</v>
      </c>
      <c r="F168" s="334">
        <v>0</v>
      </c>
      <c r="G168" s="334" t="s">
        <v>6096</v>
      </c>
      <c r="H168" s="334">
        <v>0</v>
      </c>
      <c r="I168" s="334">
        <v>7.065753424657534</v>
      </c>
      <c r="J168" s="44">
        <v>-60</v>
      </c>
      <c r="K168" s="44">
        <v>-60</v>
      </c>
      <c r="L168" s="62">
        <f t="shared" si="14"/>
        <v>-423.94520547945206</v>
      </c>
      <c r="M168" s="63">
        <f t="shared" si="20"/>
        <v>-1.3667487684729029E-2</v>
      </c>
      <c r="N168" s="63">
        <f t="shared" si="21"/>
        <v>-5.8316782522342958E-3</v>
      </c>
      <c r="O168" s="49">
        <v>1.1275E-3</v>
      </c>
      <c r="P168" s="49">
        <v>0</v>
      </c>
      <c r="Q168" s="63">
        <f t="shared" si="17"/>
        <v>1.1275E-3</v>
      </c>
      <c r="R168" s="66">
        <f t="shared" si="18"/>
        <v>-6.7650000000000002E-2</v>
      </c>
      <c r="S168" s="66">
        <f t="shared" si="19"/>
        <v>-6.7650000000000002E-2</v>
      </c>
      <c r="T168" s="44">
        <v>0</v>
      </c>
      <c r="U168" s="44">
        <v>-60</v>
      </c>
      <c r="V168" s="44">
        <v>-60</v>
      </c>
      <c r="X168" s="67" t="s">
        <v>3239</v>
      </c>
      <c r="Z168" s="23"/>
      <c r="AB168" s="14"/>
      <c r="AC168" s="15"/>
      <c r="AD168" s="68">
        <v>239</v>
      </c>
      <c r="AE168" s="69" t="s">
        <v>3240</v>
      </c>
      <c r="AF168" s="70" t="s">
        <v>3241</v>
      </c>
      <c r="AG168" s="70" t="s">
        <v>3242</v>
      </c>
      <c r="AH168" s="70" t="s">
        <v>3243</v>
      </c>
      <c r="AI168" s="70" t="s">
        <v>3244</v>
      </c>
      <c r="AJ168" s="70" t="s">
        <v>3245</v>
      </c>
      <c r="AK168" s="71" t="s">
        <v>3246</v>
      </c>
      <c r="AL168" s="72" t="s">
        <v>3247</v>
      </c>
      <c r="AM168" s="73" t="s">
        <v>3248</v>
      </c>
      <c r="AN168" s="73" t="s">
        <v>3249</v>
      </c>
      <c r="AO168" s="62" t="s">
        <v>3250</v>
      </c>
      <c r="AP168" s="63" t="s">
        <v>3251</v>
      </c>
      <c r="AQ168" s="63" t="s">
        <v>3252</v>
      </c>
      <c r="AR168" s="75" t="s">
        <v>3253</v>
      </c>
      <c r="AS168" s="75" t="s">
        <v>3254</v>
      </c>
      <c r="AT168" s="63" t="s">
        <v>3255</v>
      </c>
      <c r="AU168" s="66" t="s">
        <v>3256</v>
      </c>
      <c r="AV168" s="66" t="s">
        <v>3257</v>
      </c>
      <c r="AW168" s="76" t="s">
        <v>3258</v>
      </c>
      <c r="AX168" s="76" t="s">
        <v>3259</v>
      </c>
      <c r="AY168" s="77" t="s">
        <v>3260</v>
      </c>
    </row>
    <row r="169" spans="2:51" ht="15" customHeight="1" outlineLevel="1" thickBot="1">
      <c r="B169" s="43" t="s">
        <v>6112</v>
      </c>
      <c r="C169" s="334">
        <v>0</v>
      </c>
      <c r="D169" s="334">
        <v>0</v>
      </c>
      <c r="E169" s="334" t="s">
        <v>5908</v>
      </c>
      <c r="F169" s="334">
        <v>0</v>
      </c>
      <c r="G169" s="334" t="s">
        <v>6096</v>
      </c>
      <c r="H169" s="334">
        <v>0</v>
      </c>
      <c r="I169" s="334">
        <v>11.983561643835616</v>
      </c>
      <c r="J169" s="44">
        <v>-40</v>
      </c>
      <c r="K169" s="44">
        <v>-40</v>
      </c>
      <c r="L169" s="62">
        <f t="shared" si="14"/>
        <v>-479.34246575342462</v>
      </c>
      <c r="M169" s="63">
        <f t="shared" si="20"/>
        <v>-1.3667487684729029E-2</v>
      </c>
      <c r="N169" s="63">
        <f t="shared" si="21"/>
        <v>-5.8316782522342958E-3</v>
      </c>
      <c r="O169" s="49">
        <v>1.1275E-3</v>
      </c>
      <c r="P169" s="49">
        <v>0</v>
      </c>
      <c r="Q169" s="63">
        <f t="shared" si="17"/>
        <v>1.1275E-3</v>
      </c>
      <c r="R169" s="66">
        <f t="shared" si="18"/>
        <v>-4.5100000000000001E-2</v>
      </c>
      <c r="S169" s="66">
        <f t="shared" si="19"/>
        <v>-4.5100000000000001E-2</v>
      </c>
      <c r="T169" s="44">
        <v>0</v>
      </c>
      <c r="U169" s="44">
        <v>-40</v>
      </c>
      <c r="V169" s="44">
        <v>-40</v>
      </c>
      <c r="X169" s="67" t="s">
        <v>3261</v>
      </c>
      <c r="Z169" s="23"/>
      <c r="AB169" s="14"/>
      <c r="AC169" s="15"/>
      <c r="AD169" s="68">
        <v>240</v>
      </c>
      <c r="AE169" s="69" t="s">
        <v>3262</v>
      </c>
      <c r="AF169" s="70" t="s">
        <v>3263</v>
      </c>
      <c r="AG169" s="70" t="s">
        <v>3264</v>
      </c>
      <c r="AH169" s="70" t="s">
        <v>3265</v>
      </c>
      <c r="AI169" s="70" t="s">
        <v>3266</v>
      </c>
      <c r="AJ169" s="70" t="s">
        <v>3267</v>
      </c>
      <c r="AK169" s="71" t="s">
        <v>3268</v>
      </c>
      <c r="AL169" s="72" t="s">
        <v>3269</v>
      </c>
      <c r="AM169" s="73" t="s">
        <v>3270</v>
      </c>
      <c r="AN169" s="73" t="s">
        <v>3271</v>
      </c>
      <c r="AO169" s="62" t="s">
        <v>3272</v>
      </c>
      <c r="AP169" s="63" t="s">
        <v>3273</v>
      </c>
      <c r="AQ169" s="63" t="s">
        <v>3274</v>
      </c>
      <c r="AR169" s="75" t="s">
        <v>3275</v>
      </c>
      <c r="AS169" s="75" t="s">
        <v>3276</v>
      </c>
      <c r="AT169" s="63" t="s">
        <v>3277</v>
      </c>
      <c r="AU169" s="66" t="s">
        <v>3278</v>
      </c>
      <c r="AV169" s="66" t="s">
        <v>3279</v>
      </c>
      <c r="AW169" s="76" t="s">
        <v>3280</v>
      </c>
      <c r="AX169" s="76" t="s">
        <v>3281</v>
      </c>
      <c r="AY169" s="77" t="s">
        <v>3282</v>
      </c>
    </row>
    <row r="170" spans="2:51" ht="15" customHeight="1" outlineLevel="1" thickBot="1">
      <c r="B170" s="43" t="s">
        <v>6113</v>
      </c>
      <c r="C170" s="334">
        <v>0</v>
      </c>
      <c r="D170" s="334">
        <v>0</v>
      </c>
      <c r="E170" s="334" t="s">
        <v>5908</v>
      </c>
      <c r="F170" s="334">
        <v>0</v>
      </c>
      <c r="G170" s="334" t="s">
        <v>6096</v>
      </c>
      <c r="H170" s="334">
        <v>0</v>
      </c>
      <c r="I170" s="334">
        <v>8.9808219178082194</v>
      </c>
      <c r="J170" s="44">
        <v>-50</v>
      </c>
      <c r="K170" s="44">
        <v>-50</v>
      </c>
      <c r="L170" s="62">
        <f t="shared" si="14"/>
        <v>-449.04109589041099</v>
      </c>
      <c r="M170" s="63">
        <f t="shared" si="20"/>
        <v>-1.3667487684729029E-2</v>
      </c>
      <c r="N170" s="63">
        <f t="shared" si="21"/>
        <v>-5.8316782522342958E-3</v>
      </c>
      <c r="O170" s="49">
        <v>1.1275E-3</v>
      </c>
      <c r="P170" s="49">
        <v>0</v>
      </c>
      <c r="Q170" s="63">
        <f t="shared" si="17"/>
        <v>1.1275E-3</v>
      </c>
      <c r="R170" s="66">
        <f t="shared" si="18"/>
        <v>-5.6375000000000001E-2</v>
      </c>
      <c r="S170" s="66">
        <f t="shared" si="19"/>
        <v>-5.6375000000000001E-2</v>
      </c>
      <c r="T170" s="44">
        <v>0</v>
      </c>
      <c r="U170" s="44">
        <v>-50</v>
      </c>
      <c r="V170" s="44">
        <v>-50</v>
      </c>
      <c r="X170" s="67" t="s">
        <v>3283</v>
      </c>
      <c r="Z170" s="23"/>
      <c r="AB170" s="14"/>
      <c r="AC170" s="15"/>
      <c r="AD170" s="68">
        <v>241</v>
      </c>
      <c r="AE170" s="69" t="s">
        <v>3284</v>
      </c>
      <c r="AF170" s="70" t="s">
        <v>3285</v>
      </c>
      <c r="AG170" s="70" t="s">
        <v>3286</v>
      </c>
      <c r="AH170" s="70" t="s">
        <v>3287</v>
      </c>
      <c r="AI170" s="70" t="s">
        <v>3288</v>
      </c>
      <c r="AJ170" s="70" t="s">
        <v>3289</v>
      </c>
      <c r="AK170" s="71" t="s">
        <v>3290</v>
      </c>
      <c r="AL170" s="72" t="s">
        <v>3291</v>
      </c>
      <c r="AM170" s="73" t="s">
        <v>3292</v>
      </c>
      <c r="AN170" s="73" t="s">
        <v>3293</v>
      </c>
      <c r="AO170" s="62" t="s">
        <v>3294</v>
      </c>
      <c r="AP170" s="63" t="s">
        <v>3295</v>
      </c>
      <c r="AQ170" s="63" t="s">
        <v>3296</v>
      </c>
      <c r="AR170" s="75" t="s">
        <v>3297</v>
      </c>
      <c r="AS170" s="75" t="s">
        <v>3298</v>
      </c>
      <c r="AT170" s="63" t="s">
        <v>3299</v>
      </c>
      <c r="AU170" s="66" t="s">
        <v>3300</v>
      </c>
      <c r="AV170" s="66" t="s">
        <v>3301</v>
      </c>
      <c r="AW170" s="76" t="s">
        <v>3302</v>
      </c>
      <c r="AX170" s="76" t="s">
        <v>3303</v>
      </c>
      <c r="AY170" s="77" t="s">
        <v>3304</v>
      </c>
    </row>
    <row r="171" spans="2:51" ht="15" customHeight="1" outlineLevel="1" thickBot="1">
      <c r="B171" s="43" t="s">
        <v>6106</v>
      </c>
      <c r="C171" s="334">
        <v>0</v>
      </c>
      <c r="D171" s="334">
        <v>0</v>
      </c>
      <c r="E171" s="334" t="s">
        <v>5908</v>
      </c>
      <c r="F171" s="334">
        <v>0</v>
      </c>
      <c r="G171" s="334" t="s">
        <v>6096</v>
      </c>
      <c r="H171" s="334">
        <v>0</v>
      </c>
      <c r="I171" s="334">
        <v>7.065753424657534</v>
      </c>
      <c r="J171" s="44">
        <v>-150</v>
      </c>
      <c r="K171" s="44">
        <v>-150</v>
      </c>
      <c r="L171" s="62">
        <f t="shared" si="14"/>
        <v>-1059.8630136986301</v>
      </c>
      <c r="M171" s="63">
        <f t="shared" si="20"/>
        <v>-1.3667487684729029E-2</v>
      </c>
      <c r="N171" s="63">
        <f t="shared" si="21"/>
        <v>-5.8316782522342958E-3</v>
      </c>
      <c r="O171" s="49">
        <v>1.1275E-3</v>
      </c>
      <c r="P171" s="49">
        <v>0</v>
      </c>
      <c r="Q171" s="63">
        <f t="shared" si="17"/>
        <v>1.1275E-3</v>
      </c>
      <c r="R171" s="66">
        <f t="shared" si="18"/>
        <v>-0.169125</v>
      </c>
      <c r="S171" s="66">
        <f t="shared" si="19"/>
        <v>-0.169125</v>
      </c>
      <c r="T171" s="44">
        <v>0</v>
      </c>
      <c r="U171" s="44">
        <v>-150</v>
      </c>
      <c r="V171" s="44">
        <v>-150</v>
      </c>
      <c r="X171" s="67" t="s">
        <v>3305</v>
      </c>
      <c r="Z171" s="23"/>
      <c r="AB171" s="14"/>
      <c r="AC171" s="15"/>
      <c r="AD171" s="68">
        <v>242</v>
      </c>
      <c r="AE171" s="69" t="s">
        <v>3306</v>
      </c>
      <c r="AF171" s="70" t="s">
        <v>3307</v>
      </c>
      <c r="AG171" s="70" t="s">
        <v>3308</v>
      </c>
      <c r="AH171" s="70" t="s">
        <v>3309</v>
      </c>
      <c r="AI171" s="70" t="s">
        <v>3310</v>
      </c>
      <c r="AJ171" s="70" t="s">
        <v>3311</v>
      </c>
      <c r="AK171" s="71" t="s">
        <v>3312</v>
      </c>
      <c r="AL171" s="72" t="s">
        <v>3313</v>
      </c>
      <c r="AM171" s="73" t="s">
        <v>3314</v>
      </c>
      <c r="AN171" s="73" t="s">
        <v>3315</v>
      </c>
      <c r="AO171" s="62" t="s">
        <v>3316</v>
      </c>
      <c r="AP171" s="63" t="s">
        <v>3317</v>
      </c>
      <c r="AQ171" s="63" t="s">
        <v>3318</v>
      </c>
      <c r="AR171" s="75" t="s">
        <v>3319</v>
      </c>
      <c r="AS171" s="75" t="s">
        <v>3320</v>
      </c>
      <c r="AT171" s="63" t="s">
        <v>3321</v>
      </c>
      <c r="AU171" s="66" t="s">
        <v>3322</v>
      </c>
      <c r="AV171" s="66" t="s">
        <v>3323</v>
      </c>
      <c r="AW171" s="76" t="s">
        <v>3324</v>
      </c>
      <c r="AX171" s="76" t="s">
        <v>3325</v>
      </c>
      <c r="AY171" s="77" t="s">
        <v>3326</v>
      </c>
    </row>
    <row r="172" spans="2:51" ht="15" customHeight="1" outlineLevel="1" thickBot="1">
      <c r="B172" s="43" t="s">
        <v>6114</v>
      </c>
      <c r="C172" s="334">
        <v>0</v>
      </c>
      <c r="D172" s="334">
        <v>0</v>
      </c>
      <c r="E172" s="334" t="s">
        <v>5908</v>
      </c>
      <c r="F172" s="334">
        <v>0</v>
      </c>
      <c r="G172" s="334" t="s">
        <v>6096</v>
      </c>
      <c r="H172" s="334">
        <v>0</v>
      </c>
      <c r="I172" s="334">
        <v>5.0328767123287674</v>
      </c>
      <c r="J172" s="44">
        <v>-81.979892000000007</v>
      </c>
      <c r="K172" s="44">
        <v>-81.979892000000007</v>
      </c>
      <c r="L172" s="62">
        <f t="shared" si="14"/>
        <v>-412.59468932602744</v>
      </c>
      <c r="M172" s="63">
        <f t="shared" si="20"/>
        <v>-1.3667487684729029E-2</v>
      </c>
      <c r="N172" s="63">
        <f t="shared" si="21"/>
        <v>-5.8316782522342958E-3</v>
      </c>
      <c r="O172" s="49">
        <v>1.1275E-3</v>
      </c>
      <c r="P172" s="49">
        <v>0</v>
      </c>
      <c r="Q172" s="63">
        <f t="shared" si="17"/>
        <v>1.1275E-3</v>
      </c>
      <c r="R172" s="66">
        <f t="shared" si="18"/>
        <v>-9.2432328230000013E-2</v>
      </c>
      <c r="S172" s="66">
        <f t="shared" si="19"/>
        <v>-9.2432328230000013E-2</v>
      </c>
      <c r="T172" s="44">
        <v>0</v>
      </c>
      <c r="U172" s="44">
        <v>-81.979892000000007</v>
      </c>
      <c r="V172" s="44">
        <v>-81.979892000000007</v>
      </c>
      <c r="X172" s="67" t="s">
        <v>3327</v>
      </c>
      <c r="Z172" s="23"/>
      <c r="AB172" s="14"/>
      <c r="AC172" s="15"/>
      <c r="AD172" s="68">
        <v>243</v>
      </c>
      <c r="AE172" s="69" t="s">
        <v>3328</v>
      </c>
      <c r="AF172" s="70" t="s">
        <v>3329</v>
      </c>
      <c r="AG172" s="70" t="s">
        <v>3330</v>
      </c>
      <c r="AH172" s="70" t="s">
        <v>3331</v>
      </c>
      <c r="AI172" s="70" t="s">
        <v>3332</v>
      </c>
      <c r="AJ172" s="70" t="s">
        <v>3333</v>
      </c>
      <c r="AK172" s="71" t="s">
        <v>3334</v>
      </c>
      <c r="AL172" s="72" t="s">
        <v>3335</v>
      </c>
      <c r="AM172" s="73" t="s">
        <v>3336</v>
      </c>
      <c r="AN172" s="73" t="s">
        <v>3337</v>
      </c>
      <c r="AO172" s="62" t="s">
        <v>3338</v>
      </c>
      <c r="AP172" s="63" t="s">
        <v>3339</v>
      </c>
      <c r="AQ172" s="63" t="s">
        <v>3340</v>
      </c>
      <c r="AR172" s="75" t="s">
        <v>3341</v>
      </c>
      <c r="AS172" s="75" t="s">
        <v>3342</v>
      </c>
      <c r="AT172" s="63" t="s">
        <v>3343</v>
      </c>
      <c r="AU172" s="66" t="s">
        <v>3344</v>
      </c>
      <c r="AV172" s="66" t="s">
        <v>3345</v>
      </c>
      <c r="AW172" s="76" t="s">
        <v>3346</v>
      </c>
      <c r="AX172" s="76" t="s">
        <v>3347</v>
      </c>
      <c r="AY172" s="77" t="s">
        <v>3348</v>
      </c>
    </row>
    <row r="173" spans="2:51" ht="15" customHeight="1" outlineLevel="1" thickBot="1">
      <c r="B173" s="43" t="s">
        <v>6115</v>
      </c>
      <c r="C173" s="334">
        <v>0</v>
      </c>
      <c r="D173" s="334">
        <v>0</v>
      </c>
      <c r="E173" s="334" t="s">
        <v>5908</v>
      </c>
      <c r="F173" s="334">
        <v>0</v>
      </c>
      <c r="G173" s="334" t="s">
        <v>6096</v>
      </c>
      <c r="H173" s="334">
        <v>0</v>
      </c>
      <c r="I173" s="334">
        <v>8.0356164383561648</v>
      </c>
      <c r="J173" s="44">
        <v>-101.31477199999999</v>
      </c>
      <c r="K173" s="44">
        <v>-101.31477199999999</v>
      </c>
      <c r="L173" s="62">
        <f t="shared" si="14"/>
        <v>-814.12664733150677</v>
      </c>
      <c r="M173" s="63">
        <f t="shared" si="20"/>
        <v>-1.3667487684729029E-2</v>
      </c>
      <c r="N173" s="63">
        <f t="shared" si="21"/>
        <v>-5.8316782522342958E-3</v>
      </c>
      <c r="O173" s="49">
        <v>1.1275E-3</v>
      </c>
      <c r="P173" s="49">
        <v>0</v>
      </c>
      <c r="Q173" s="63">
        <f t="shared" si="17"/>
        <v>1.1275E-3</v>
      </c>
      <c r="R173" s="66">
        <f t="shared" si="18"/>
        <v>-0.11423240542999999</v>
      </c>
      <c r="S173" s="66">
        <f t="shared" si="19"/>
        <v>-0.11423240542999999</v>
      </c>
      <c r="T173" s="44">
        <v>0</v>
      </c>
      <c r="U173" s="44">
        <v>-101.31477199999999</v>
      </c>
      <c r="V173" s="44">
        <v>-101.31477199999999</v>
      </c>
      <c r="X173" s="67" t="s">
        <v>3349</v>
      </c>
      <c r="Z173" s="23"/>
      <c r="AB173" s="14"/>
      <c r="AC173" s="15"/>
      <c r="AD173" s="68">
        <v>244</v>
      </c>
      <c r="AE173" s="69" t="s">
        <v>3350</v>
      </c>
      <c r="AF173" s="70" t="s">
        <v>3351</v>
      </c>
      <c r="AG173" s="70" t="s">
        <v>3352</v>
      </c>
      <c r="AH173" s="70" t="s">
        <v>3353</v>
      </c>
      <c r="AI173" s="70" t="s">
        <v>3354</v>
      </c>
      <c r="AJ173" s="70" t="s">
        <v>3355</v>
      </c>
      <c r="AK173" s="71" t="s">
        <v>3356</v>
      </c>
      <c r="AL173" s="72" t="s">
        <v>3357</v>
      </c>
      <c r="AM173" s="73" t="s">
        <v>3358</v>
      </c>
      <c r="AN173" s="73" t="s">
        <v>3359</v>
      </c>
      <c r="AO173" s="62" t="s">
        <v>3360</v>
      </c>
      <c r="AP173" s="63" t="s">
        <v>3361</v>
      </c>
      <c r="AQ173" s="63" t="s">
        <v>3362</v>
      </c>
      <c r="AR173" s="75" t="s">
        <v>3363</v>
      </c>
      <c r="AS173" s="75" t="s">
        <v>3364</v>
      </c>
      <c r="AT173" s="63" t="s">
        <v>3365</v>
      </c>
      <c r="AU173" s="66" t="s">
        <v>3366</v>
      </c>
      <c r="AV173" s="66" t="s">
        <v>3367</v>
      </c>
      <c r="AW173" s="76" t="s">
        <v>3368</v>
      </c>
      <c r="AX173" s="76" t="s">
        <v>3369</v>
      </c>
      <c r="AY173" s="77" t="s">
        <v>3370</v>
      </c>
    </row>
    <row r="174" spans="2:51" ht="15" customHeight="1" outlineLevel="1" thickBot="1">
      <c r="B174" s="43" t="s">
        <v>6116</v>
      </c>
      <c r="C174" s="334">
        <v>0</v>
      </c>
      <c r="D174" s="334">
        <v>0</v>
      </c>
      <c r="E174" s="334" t="s">
        <v>5908</v>
      </c>
      <c r="F174" s="334">
        <v>0</v>
      </c>
      <c r="G174" s="334" t="s">
        <v>6096</v>
      </c>
      <c r="H174" s="334">
        <v>0</v>
      </c>
      <c r="I174" s="334">
        <v>9.0356164383561648</v>
      </c>
      <c r="J174" s="44">
        <v>-44.052863000000009</v>
      </c>
      <c r="K174" s="44">
        <v>-44.052863000000009</v>
      </c>
      <c r="L174" s="62">
        <f t="shared" si="14"/>
        <v>-398.04477307945217</v>
      </c>
      <c r="M174" s="63">
        <f t="shared" si="20"/>
        <v>-1.3667487684729029E-2</v>
      </c>
      <c r="N174" s="63">
        <f t="shared" si="21"/>
        <v>-5.8316782522342958E-3</v>
      </c>
      <c r="O174" s="49">
        <v>1.1275E-3</v>
      </c>
      <c r="P174" s="49">
        <v>0</v>
      </c>
      <c r="Q174" s="63">
        <f t="shared" si="17"/>
        <v>1.1275E-3</v>
      </c>
      <c r="R174" s="66">
        <f t="shared" si="18"/>
        <v>-4.9669603032500009E-2</v>
      </c>
      <c r="S174" s="66">
        <f t="shared" si="19"/>
        <v>-4.9669603032500009E-2</v>
      </c>
      <c r="T174" s="44">
        <v>0</v>
      </c>
      <c r="U174" s="44">
        <v>-44.052863000000009</v>
      </c>
      <c r="V174" s="44">
        <v>-44.052863000000009</v>
      </c>
      <c r="X174" s="67" t="s">
        <v>3371</v>
      </c>
      <c r="Z174" s="23"/>
      <c r="AB174" s="14"/>
      <c r="AC174" s="15"/>
      <c r="AD174" s="68">
        <v>245</v>
      </c>
      <c r="AE174" s="69" t="s">
        <v>3372</v>
      </c>
      <c r="AF174" s="70" t="s">
        <v>3373</v>
      </c>
      <c r="AG174" s="70" t="s">
        <v>3374</v>
      </c>
      <c r="AH174" s="70" t="s">
        <v>3375</v>
      </c>
      <c r="AI174" s="70" t="s">
        <v>3376</v>
      </c>
      <c r="AJ174" s="70" t="s">
        <v>3377</v>
      </c>
      <c r="AK174" s="71" t="s">
        <v>3378</v>
      </c>
      <c r="AL174" s="72" t="s">
        <v>3379</v>
      </c>
      <c r="AM174" s="73" t="s">
        <v>3380</v>
      </c>
      <c r="AN174" s="73" t="s">
        <v>3381</v>
      </c>
      <c r="AO174" s="62" t="s">
        <v>3382</v>
      </c>
      <c r="AP174" s="63" t="s">
        <v>3383</v>
      </c>
      <c r="AQ174" s="63" t="s">
        <v>3384</v>
      </c>
      <c r="AR174" s="75" t="s">
        <v>3385</v>
      </c>
      <c r="AS174" s="75" t="s">
        <v>3386</v>
      </c>
      <c r="AT174" s="63" t="s">
        <v>3387</v>
      </c>
      <c r="AU174" s="66" t="s">
        <v>3388</v>
      </c>
      <c r="AV174" s="66" t="s">
        <v>3389</v>
      </c>
      <c r="AW174" s="76" t="s">
        <v>3390</v>
      </c>
      <c r="AX174" s="76" t="s">
        <v>3391</v>
      </c>
      <c r="AY174" s="77" t="s">
        <v>3392</v>
      </c>
    </row>
    <row r="175" spans="2:51" ht="15" customHeight="1" outlineLevel="1" thickBot="1">
      <c r="B175" s="43" t="s">
        <v>6117</v>
      </c>
      <c r="C175" s="334">
        <v>0</v>
      </c>
      <c r="D175" s="334">
        <v>0</v>
      </c>
      <c r="E175" s="334" t="s">
        <v>5908</v>
      </c>
      <c r="F175" s="334">
        <v>0</v>
      </c>
      <c r="G175" s="334" t="s">
        <v>6096</v>
      </c>
      <c r="H175" s="334">
        <v>0</v>
      </c>
      <c r="I175" s="334">
        <v>2.8191780821917809</v>
      </c>
      <c r="J175" s="44">
        <v>150</v>
      </c>
      <c r="K175" s="44">
        <v>150</v>
      </c>
      <c r="L175" s="62">
        <f t="shared" si="14"/>
        <v>422.87671232876716</v>
      </c>
      <c r="M175" s="63">
        <f t="shared" si="20"/>
        <v>-1.3667487684729029E-2</v>
      </c>
      <c r="N175" s="63">
        <f t="shared" si="21"/>
        <v>-5.8316782522342958E-3</v>
      </c>
      <c r="O175" s="49">
        <v>1.1275E-3</v>
      </c>
      <c r="P175" s="49">
        <v>0</v>
      </c>
      <c r="Q175" s="63">
        <f t="shared" si="17"/>
        <v>1.1275E-3</v>
      </c>
      <c r="R175" s="66">
        <f t="shared" si="18"/>
        <v>0.169125</v>
      </c>
      <c r="S175" s="66">
        <f t="shared" si="19"/>
        <v>0.169125</v>
      </c>
      <c r="T175" s="44">
        <v>0</v>
      </c>
      <c r="U175" s="44">
        <v>150</v>
      </c>
      <c r="V175" s="44">
        <v>150</v>
      </c>
      <c r="X175" s="67" t="s">
        <v>3393</v>
      </c>
      <c r="Z175" s="23"/>
      <c r="AB175" s="14"/>
      <c r="AC175" s="15"/>
      <c r="AD175" s="68">
        <v>246</v>
      </c>
      <c r="AE175" s="69" t="s">
        <v>3394</v>
      </c>
      <c r="AF175" s="70" t="s">
        <v>3395</v>
      </c>
      <c r="AG175" s="70" t="s">
        <v>3396</v>
      </c>
      <c r="AH175" s="70" t="s">
        <v>3397</v>
      </c>
      <c r="AI175" s="70" t="s">
        <v>3398</v>
      </c>
      <c r="AJ175" s="70" t="s">
        <v>3399</v>
      </c>
      <c r="AK175" s="71" t="s">
        <v>3400</v>
      </c>
      <c r="AL175" s="72" t="s">
        <v>3401</v>
      </c>
      <c r="AM175" s="73" t="s">
        <v>3402</v>
      </c>
      <c r="AN175" s="73" t="s">
        <v>3403</v>
      </c>
      <c r="AO175" s="62" t="s">
        <v>3404</v>
      </c>
      <c r="AP175" s="63" t="s">
        <v>3405</v>
      </c>
      <c r="AQ175" s="63" t="s">
        <v>3406</v>
      </c>
      <c r="AR175" s="75" t="s">
        <v>3407</v>
      </c>
      <c r="AS175" s="75" t="s">
        <v>3408</v>
      </c>
      <c r="AT175" s="63" t="s">
        <v>3409</v>
      </c>
      <c r="AU175" s="66" t="s">
        <v>3410</v>
      </c>
      <c r="AV175" s="66" t="s">
        <v>3411</v>
      </c>
      <c r="AW175" s="76" t="s">
        <v>3412</v>
      </c>
      <c r="AX175" s="76" t="s">
        <v>3413</v>
      </c>
      <c r="AY175" s="77" t="s">
        <v>3414</v>
      </c>
    </row>
    <row r="176" spans="2:51" ht="15" customHeight="1" outlineLevel="1" thickBot="1">
      <c r="B176" s="43" t="s">
        <v>6117</v>
      </c>
      <c r="C176" s="334">
        <v>0</v>
      </c>
      <c r="D176" s="334">
        <v>0</v>
      </c>
      <c r="E176" s="334" t="s">
        <v>5908</v>
      </c>
      <c r="F176" s="334">
        <v>0</v>
      </c>
      <c r="G176" s="334" t="s">
        <v>6096</v>
      </c>
      <c r="H176" s="334">
        <v>0</v>
      </c>
      <c r="I176" s="334">
        <v>7.065753424657534</v>
      </c>
      <c r="J176" s="44">
        <v>150</v>
      </c>
      <c r="K176" s="44">
        <v>150</v>
      </c>
      <c r="L176" s="62">
        <f t="shared" si="14"/>
        <v>1059.8630136986301</v>
      </c>
      <c r="M176" s="63">
        <f t="shared" si="20"/>
        <v>-1.3667487684729029E-2</v>
      </c>
      <c r="N176" s="63">
        <f t="shared" si="21"/>
        <v>-5.8316782522342958E-3</v>
      </c>
      <c r="O176" s="49">
        <v>1.1275E-3</v>
      </c>
      <c r="P176" s="49">
        <v>0</v>
      </c>
      <c r="Q176" s="63">
        <f t="shared" si="17"/>
        <v>1.1275E-3</v>
      </c>
      <c r="R176" s="66">
        <f t="shared" si="18"/>
        <v>0.169125</v>
      </c>
      <c r="S176" s="66">
        <f t="shared" si="19"/>
        <v>0.169125</v>
      </c>
      <c r="T176" s="44">
        <v>0</v>
      </c>
      <c r="U176" s="44">
        <v>150</v>
      </c>
      <c r="V176" s="44">
        <v>150</v>
      </c>
      <c r="X176" s="67" t="s">
        <v>3415</v>
      </c>
      <c r="Z176" s="23"/>
      <c r="AB176" s="14"/>
      <c r="AC176" s="15"/>
      <c r="AD176" s="68">
        <v>247</v>
      </c>
      <c r="AE176" s="69" t="s">
        <v>3416</v>
      </c>
      <c r="AF176" s="70" t="s">
        <v>3417</v>
      </c>
      <c r="AG176" s="70" t="s">
        <v>3418</v>
      </c>
      <c r="AH176" s="70" t="s">
        <v>3419</v>
      </c>
      <c r="AI176" s="70" t="s">
        <v>3420</v>
      </c>
      <c r="AJ176" s="70" t="s">
        <v>3421</v>
      </c>
      <c r="AK176" s="71" t="s">
        <v>3422</v>
      </c>
      <c r="AL176" s="72" t="s">
        <v>3423</v>
      </c>
      <c r="AM176" s="73" t="s">
        <v>3424</v>
      </c>
      <c r="AN176" s="73" t="s">
        <v>3425</v>
      </c>
      <c r="AO176" s="62" t="s">
        <v>3426</v>
      </c>
      <c r="AP176" s="63" t="s">
        <v>3427</v>
      </c>
      <c r="AQ176" s="63" t="s">
        <v>3428</v>
      </c>
      <c r="AR176" s="75" t="s">
        <v>3429</v>
      </c>
      <c r="AS176" s="75" t="s">
        <v>3430</v>
      </c>
      <c r="AT176" s="63" t="s">
        <v>3431</v>
      </c>
      <c r="AU176" s="66" t="s">
        <v>3432</v>
      </c>
      <c r="AV176" s="66" t="s">
        <v>3433</v>
      </c>
      <c r="AW176" s="76" t="s">
        <v>3434</v>
      </c>
      <c r="AX176" s="76" t="s">
        <v>3435</v>
      </c>
      <c r="AY176" s="77" t="s">
        <v>3436</v>
      </c>
    </row>
    <row r="177" spans="2:51" ht="15" customHeight="1" outlineLevel="1" thickBot="1">
      <c r="B177" s="43" t="s">
        <v>6118</v>
      </c>
      <c r="C177" s="334">
        <v>0</v>
      </c>
      <c r="D177" s="334">
        <v>0</v>
      </c>
      <c r="E177" s="334" t="s">
        <v>5908</v>
      </c>
      <c r="F177" s="334">
        <v>0</v>
      </c>
      <c r="G177" s="334" t="s">
        <v>6096</v>
      </c>
      <c r="H177" s="334">
        <v>0</v>
      </c>
      <c r="I177" s="334">
        <v>2.8191780821917809</v>
      </c>
      <c r="J177" s="44">
        <v>50</v>
      </c>
      <c r="K177" s="44">
        <v>50</v>
      </c>
      <c r="L177" s="62">
        <f t="shared" si="14"/>
        <v>140.95890410958904</v>
      </c>
      <c r="M177" s="63">
        <f t="shared" si="20"/>
        <v>-1.3667487684729029E-2</v>
      </c>
      <c r="N177" s="63">
        <f t="shared" si="21"/>
        <v>-5.8316782522342958E-3</v>
      </c>
      <c r="O177" s="49">
        <v>1.1275E-3</v>
      </c>
      <c r="P177" s="49">
        <v>0</v>
      </c>
      <c r="Q177" s="63">
        <f t="shared" si="17"/>
        <v>1.1275E-3</v>
      </c>
      <c r="R177" s="66">
        <f t="shared" si="18"/>
        <v>5.6375000000000001E-2</v>
      </c>
      <c r="S177" s="66">
        <f t="shared" si="19"/>
        <v>5.6375000000000001E-2</v>
      </c>
      <c r="T177" s="44">
        <v>0</v>
      </c>
      <c r="U177" s="44">
        <v>50</v>
      </c>
      <c r="V177" s="44">
        <v>50</v>
      </c>
      <c r="X177" s="67" t="s">
        <v>3437</v>
      </c>
      <c r="Z177" s="23"/>
      <c r="AB177" s="14"/>
      <c r="AC177" s="15"/>
      <c r="AD177" s="68">
        <v>248</v>
      </c>
      <c r="AE177" s="69" t="s">
        <v>3438</v>
      </c>
      <c r="AF177" s="70" t="s">
        <v>3439</v>
      </c>
      <c r="AG177" s="70" t="s">
        <v>3440</v>
      </c>
      <c r="AH177" s="70" t="s">
        <v>3441</v>
      </c>
      <c r="AI177" s="70" t="s">
        <v>3442</v>
      </c>
      <c r="AJ177" s="70" t="s">
        <v>3443</v>
      </c>
      <c r="AK177" s="71" t="s">
        <v>3444</v>
      </c>
      <c r="AL177" s="72" t="s">
        <v>3445</v>
      </c>
      <c r="AM177" s="73" t="s">
        <v>3446</v>
      </c>
      <c r="AN177" s="73" t="s">
        <v>3447</v>
      </c>
      <c r="AO177" s="62" t="s">
        <v>3448</v>
      </c>
      <c r="AP177" s="63" t="s">
        <v>3449</v>
      </c>
      <c r="AQ177" s="63" t="s">
        <v>3450</v>
      </c>
      <c r="AR177" s="75" t="s">
        <v>3451</v>
      </c>
      <c r="AS177" s="75" t="s">
        <v>3452</v>
      </c>
      <c r="AT177" s="63" t="s">
        <v>3453</v>
      </c>
      <c r="AU177" s="66" t="s">
        <v>3454</v>
      </c>
      <c r="AV177" s="66" t="s">
        <v>3455</v>
      </c>
      <c r="AW177" s="76" t="s">
        <v>3456</v>
      </c>
      <c r="AX177" s="76" t="s">
        <v>3457</v>
      </c>
      <c r="AY177" s="77" t="s">
        <v>3458</v>
      </c>
    </row>
    <row r="178" spans="2:51" ht="15" customHeight="1" outlineLevel="1" thickBot="1">
      <c r="B178" s="43" t="s">
        <v>6118</v>
      </c>
      <c r="C178" s="334">
        <v>0</v>
      </c>
      <c r="D178" s="334">
        <v>0</v>
      </c>
      <c r="E178" s="334" t="s">
        <v>5908</v>
      </c>
      <c r="F178" s="334">
        <v>0</v>
      </c>
      <c r="G178" s="334" t="s">
        <v>6096</v>
      </c>
      <c r="H178" s="334">
        <v>0</v>
      </c>
      <c r="I178" s="334">
        <v>10.824657534246576</v>
      </c>
      <c r="J178" s="44">
        <v>50</v>
      </c>
      <c r="K178" s="44">
        <v>50</v>
      </c>
      <c r="L178" s="62">
        <f t="shared" si="14"/>
        <v>541.23287671232879</v>
      </c>
      <c r="M178" s="63">
        <f t="shared" si="20"/>
        <v>-1.3667487684729029E-2</v>
      </c>
      <c r="N178" s="63">
        <f t="shared" si="21"/>
        <v>-5.8316782522342958E-3</v>
      </c>
      <c r="O178" s="49">
        <v>1.1275E-3</v>
      </c>
      <c r="P178" s="49">
        <v>0</v>
      </c>
      <c r="Q178" s="63">
        <f t="shared" si="17"/>
        <v>1.1275E-3</v>
      </c>
      <c r="R178" s="66">
        <f t="shared" si="18"/>
        <v>5.6375000000000001E-2</v>
      </c>
      <c r="S178" s="66">
        <f t="shared" si="19"/>
        <v>5.6375000000000001E-2</v>
      </c>
      <c r="T178" s="44">
        <v>0</v>
      </c>
      <c r="U178" s="44">
        <v>50</v>
      </c>
      <c r="V178" s="44">
        <v>50</v>
      </c>
      <c r="X178" s="67" t="s">
        <v>3459</v>
      </c>
      <c r="Z178" s="23"/>
      <c r="AB178" s="14"/>
      <c r="AC178" s="15"/>
      <c r="AD178" s="68">
        <v>249</v>
      </c>
      <c r="AE178" s="69" t="s">
        <v>3460</v>
      </c>
      <c r="AF178" s="70" t="s">
        <v>3461</v>
      </c>
      <c r="AG178" s="70" t="s">
        <v>3462</v>
      </c>
      <c r="AH178" s="70" t="s">
        <v>3463</v>
      </c>
      <c r="AI178" s="70" t="s">
        <v>3464</v>
      </c>
      <c r="AJ178" s="70" t="s">
        <v>3465</v>
      </c>
      <c r="AK178" s="71" t="s">
        <v>3466</v>
      </c>
      <c r="AL178" s="72" t="s">
        <v>3467</v>
      </c>
      <c r="AM178" s="73" t="s">
        <v>3468</v>
      </c>
      <c r="AN178" s="73" t="s">
        <v>3469</v>
      </c>
      <c r="AO178" s="62" t="s">
        <v>3470</v>
      </c>
      <c r="AP178" s="63" t="s">
        <v>3471</v>
      </c>
      <c r="AQ178" s="63" t="s">
        <v>3472</v>
      </c>
      <c r="AR178" s="75" t="s">
        <v>3473</v>
      </c>
      <c r="AS178" s="75" t="s">
        <v>3474</v>
      </c>
      <c r="AT178" s="63" t="s">
        <v>3475</v>
      </c>
      <c r="AU178" s="66" t="s">
        <v>3476</v>
      </c>
      <c r="AV178" s="66" t="s">
        <v>3477</v>
      </c>
      <c r="AW178" s="76" t="s">
        <v>3478</v>
      </c>
      <c r="AX178" s="76" t="s">
        <v>3479</v>
      </c>
      <c r="AY178" s="77" t="s">
        <v>3480</v>
      </c>
    </row>
    <row r="179" spans="2:51" ht="15" customHeight="1" outlineLevel="1" thickBot="1">
      <c r="B179" s="43" t="s">
        <v>6119</v>
      </c>
      <c r="C179" s="334">
        <v>0</v>
      </c>
      <c r="D179" s="334">
        <v>0</v>
      </c>
      <c r="E179" s="334" t="s">
        <v>5908</v>
      </c>
      <c r="F179" s="334">
        <v>0</v>
      </c>
      <c r="G179" s="334" t="s">
        <v>6096</v>
      </c>
      <c r="H179" s="334">
        <v>0</v>
      </c>
      <c r="I179" s="334">
        <v>10.824657534246576</v>
      </c>
      <c r="J179" s="44">
        <v>200</v>
      </c>
      <c r="K179" s="44">
        <v>200</v>
      </c>
      <c r="L179" s="62">
        <f t="shared" si="14"/>
        <v>2164.9315068493152</v>
      </c>
      <c r="M179" s="63">
        <f t="shared" si="20"/>
        <v>-1.3667487684729029E-2</v>
      </c>
      <c r="N179" s="63">
        <f t="shared" si="21"/>
        <v>-5.8316782522342958E-3</v>
      </c>
      <c r="O179" s="49">
        <v>1.1275E-3</v>
      </c>
      <c r="P179" s="49">
        <v>0</v>
      </c>
      <c r="Q179" s="63">
        <f t="shared" si="17"/>
        <v>1.1275E-3</v>
      </c>
      <c r="R179" s="66">
        <f t="shared" si="18"/>
        <v>0.22550000000000001</v>
      </c>
      <c r="S179" s="66">
        <f t="shared" si="19"/>
        <v>0.22550000000000001</v>
      </c>
      <c r="T179" s="44">
        <v>0</v>
      </c>
      <c r="U179" s="44">
        <v>200</v>
      </c>
      <c r="V179" s="44">
        <v>200</v>
      </c>
      <c r="X179" s="67" t="s">
        <v>3481</v>
      </c>
      <c r="Z179" s="23"/>
      <c r="AB179" s="14"/>
      <c r="AC179" s="15"/>
      <c r="AD179" s="68">
        <v>250</v>
      </c>
      <c r="AE179" s="69" t="s">
        <v>3482</v>
      </c>
      <c r="AF179" s="70" t="s">
        <v>3483</v>
      </c>
      <c r="AG179" s="70" t="s">
        <v>3484</v>
      </c>
      <c r="AH179" s="70" t="s">
        <v>3485</v>
      </c>
      <c r="AI179" s="70" t="s">
        <v>3486</v>
      </c>
      <c r="AJ179" s="70" t="s">
        <v>3487</v>
      </c>
      <c r="AK179" s="71" t="s">
        <v>3488</v>
      </c>
      <c r="AL179" s="72" t="s">
        <v>3489</v>
      </c>
      <c r="AM179" s="73" t="s">
        <v>3490</v>
      </c>
      <c r="AN179" s="73" t="s">
        <v>3491</v>
      </c>
      <c r="AO179" s="62" t="s">
        <v>3492</v>
      </c>
      <c r="AP179" s="63" t="s">
        <v>3493</v>
      </c>
      <c r="AQ179" s="63" t="s">
        <v>3494</v>
      </c>
      <c r="AR179" s="75" t="s">
        <v>3495</v>
      </c>
      <c r="AS179" s="75" t="s">
        <v>3496</v>
      </c>
      <c r="AT179" s="63" t="s">
        <v>3497</v>
      </c>
      <c r="AU179" s="66" t="s">
        <v>3498</v>
      </c>
      <c r="AV179" s="66" t="s">
        <v>3499</v>
      </c>
      <c r="AW179" s="76" t="s">
        <v>3500</v>
      </c>
      <c r="AX179" s="76" t="s">
        <v>3501</v>
      </c>
      <c r="AY179" s="77" t="s">
        <v>3502</v>
      </c>
    </row>
    <row r="180" spans="2:51" ht="15" customHeight="1" outlineLevel="1" thickBot="1">
      <c r="B180" s="43" t="s">
        <v>6120</v>
      </c>
      <c r="C180" s="334">
        <v>0</v>
      </c>
      <c r="D180" s="334">
        <v>0</v>
      </c>
      <c r="E180" s="334" t="s">
        <v>5908</v>
      </c>
      <c r="F180" s="334">
        <v>0</v>
      </c>
      <c r="G180" s="334" t="s">
        <v>6096</v>
      </c>
      <c r="H180" s="334">
        <v>0</v>
      </c>
      <c r="I180" s="334">
        <v>2.8410958904109589</v>
      </c>
      <c r="J180" s="44">
        <v>125</v>
      </c>
      <c r="K180" s="44">
        <v>125</v>
      </c>
      <c r="L180" s="62">
        <f t="shared" si="14"/>
        <v>355.13698630136986</v>
      </c>
      <c r="M180" s="63">
        <f t="shared" si="20"/>
        <v>-1.3667487684729029E-2</v>
      </c>
      <c r="N180" s="63">
        <f t="shared" si="21"/>
        <v>-5.8316782522342958E-3</v>
      </c>
      <c r="O180" s="49">
        <v>1.1275E-3</v>
      </c>
      <c r="P180" s="49">
        <v>0</v>
      </c>
      <c r="Q180" s="63">
        <f t="shared" si="17"/>
        <v>1.1275E-3</v>
      </c>
      <c r="R180" s="66">
        <f t="shared" si="18"/>
        <v>0.14093749999999999</v>
      </c>
      <c r="S180" s="66">
        <f t="shared" si="19"/>
        <v>0.14093749999999999</v>
      </c>
      <c r="T180" s="44">
        <v>0</v>
      </c>
      <c r="U180" s="44">
        <v>125</v>
      </c>
      <c r="V180" s="44">
        <v>125</v>
      </c>
      <c r="X180" s="67" t="s">
        <v>3503</v>
      </c>
      <c r="Z180" s="23"/>
      <c r="AB180" s="14"/>
      <c r="AC180" s="15"/>
      <c r="AD180" s="68">
        <v>251</v>
      </c>
      <c r="AE180" s="69" t="s">
        <v>3504</v>
      </c>
      <c r="AF180" s="70" t="s">
        <v>3505</v>
      </c>
      <c r="AG180" s="70" t="s">
        <v>3506</v>
      </c>
      <c r="AH180" s="70" t="s">
        <v>3507</v>
      </c>
      <c r="AI180" s="70" t="s">
        <v>3508</v>
      </c>
      <c r="AJ180" s="70" t="s">
        <v>3509</v>
      </c>
      <c r="AK180" s="71" t="s">
        <v>3510</v>
      </c>
      <c r="AL180" s="72" t="s">
        <v>3511</v>
      </c>
      <c r="AM180" s="73" t="s">
        <v>3512</v>
      </c>
      <c r="AN180" s="73" t="s">
        <v>3513</v>
      </c>
      <c r="AO180" s="62" t="s">
        <v>3514</v>
      </c>
      <c r="AP180" s="63" t="s">
        <v>3515</v>
      </c>
      <c r="AQ180" s="63" t="s">
        <v>3516</v>
      </c>
      <c r="AR180" s="75" t="s">
        <v>3517</v>
      </c>
      <c r="AS180" s="75" t="s">
        <v>3518</v>
      </c>
      <c r="AT180" s="63" t="s">
        <v>3519</v>
      </c>
      <c r="AU180" s="66" t="s">
        <v>3520</v>
      </c>
      <c r="AV180" s="66" t="s">
        <v>3521</v>
      </c>
      <c r="AW180" s="76" t="s">
        <v>3522</v>
      </c>
      <c r="AX180" s="76" t="s">
        <v>3523</v>
      </c>
      <c r="AY180" s="77" t="s">
        <v>3524</v>
      </c>
    </row>
    <row r="181" spans="2:51" ht="15.75" thickBot="1">
      <c r="B181" s="43" t="s">
        <v>6121</v>
      </c>
      <c r="C181" s="334">
        <v>0</v>
      </c>
      <c r="D181" s="334">
        <v>0</v>
      </c>
      <c r="E181" s="334" t="s">
        <v>5908</v>
      </c>
      <c r="F181" s="334">
        <v>0</v>
      </c>
      <c r="G181" s="334" t="s">
        <v>6096</v>
      </c>
      <c r="H181" s="334">
        <v>0</v>
      </c>
      <c r="I181" s="334">
        <v>5.0328767123287674</v>
      </c>
      <c r="J181" s="44">
        <v>81.979892000000007</v>
      </c>
      <c r="K181" s="44">
        <v>81.979892000000007</v>
      </c>
      <c r="L181" s="62">
        <f t="shared" si="14"/>
        <v>412.59468932602744</v>
      </c>
      <c r="M181" s="63">
        <f t="shared" si="20"/>
        <v>-1.3667487684729029E-2</v>
      </c>
      <c r="N181" s="63">
        <f t="shared" si="21"/>
        <v>-5.8316782522342958E-3</v>
      </c>
      <c r="O181" s="49">
        <v>1.1275E-3</v>
      </c>
      <c r="P181" s="49">
        <v>0</v>
      </c>
      <c r="Q181" s="63">
        <f t="shared" si="17"/>
        <v>1.1275E-3</v>
      </c>
      <c r="R181" s="66">
        <f t="shared" si="18"/>
        <v>9.2432328230000013E-2</v>
      </c>
      <c r="S181" s="66">
        <f t="shared" si="19"/>
        <v>9.2432328230000013E-2</v>
      </c>
      <c r="T181" s="44">
        <v>0</v>
      </c>
      <c r="U181" s="44">
        <v>81.979892000000007</v>
      </c>
      <c r="V181" s="44">
        <v>81.979892000000007</v>
      </c>
      <c r="X181" s="67" t="s">
        <v>3525</v>
      </c>
      <c r="Z181" s="23"/>
      <c r="AB181" s="14"/>
      <c r="AC181" s="15"/>
      <c r="AD181" s="68">
        <v>252</v>
      </c>
      <c r="AE181" s="69" t="s">
        <v>3526</v>
      </c>
      <c r="AF181" s="70" t="s">
        <v>3527</v>
      </c>
      <c r="AG181" s="70" t="s">
        <v>3528</v>
      </c>
      <c r="AH181" s="70" t="s">
        <v>3529</v>
      </c>
      <c r="AI181" s="70" t="s">
        <v>3530</v>
      </c>
      <c r="AJ181" s="70" t="s">
        <v>3531</v>
      </c>
      <c r="AK181" s="71" t="s">
        <v>3532</v>
      </c>
      <c r="AL181" s="72" t="s">
        <v>3533</v>
      </c>
      <c r="AM181" s="73" t="s">
        <v>3534</v>
      </c>
      <c r="AN181" s="73" t="s">
        <v>3535</v>
      </c>
      <c r="AO181" s="62" t="s">
        <v>3536</v>
      </c>
      <c r="AP181" s="63" t="s">
        <v>3537</v>
      </c>
      <c r="AQ181" s="63" t="s">
        <v>3538</v>
      </c>
      <c r="AR181" s="75" t="s">
        <v>3539</v>
      </c>
      <c r="AS181" s="75" t="s">
        <v>3540</v>
      </c>
      <c r="AT181" s="63" t="s">
        <v>3541</v>
      </c>
      <c r="AU181" s="66" t="s">
        <v>3542</v>
      </c>
      <c r="AV181" s="66" t="s">
        <v>3543</v>
      </c>
      <c r="AW181" s="76" t="s">
        <v>3544</v>
      </c>
      <c r="AX181" s="76" t="s">
        <v>3545</v>
      </c>
      <c r="AY181" s="77" t="s">
        <v>3546</v>
      </c>
    </row>
    <row r="182" spans="2:51" ht="15" customHeight="1" outlineLevel="1" thickBot="1">
      <c r="B182" s="43" t="s">
        <v>6122</v>
      </c>
      <c r="C182" s="334">
        <v>0</v>
      </c>
      <c r="D182" s="334">
        <v>0</v>
      </c>
      <c r="E182" s="334" t="s">
        <v>5908</v>
      </c>
      <c r="F182" s="334">
        <v>0</v>
      </c>
      <c r="G182" s="334" t="s">
        <v>6096</v>
      </c>
      <c r="H182" s="334">
        <v>0</v>
      </c>
      <c r="I182" s="334">
        <v>8.0356164383561648</v>
      </c>
      <c r="J182" s="44">
        <v>68.020107999999993</v>
      </c>
      <c r="K182" s="44">
        <v>68.020107999999993</v>
      </c>
      <c r="L182" s="62">
        <f t="shared" si="14"/>
        <v>546.58349798356164</v>
      </c>
      <c r="M182" s="63">
        <f t="shared" si="20"/>
        <v>-1.3667487684729029E-2</v>
      </c>
      <c r="N182" s="63">
        <f t="shared" si="21"/>
        <v>-5.8316782522342958E-3</v>
      </c>
      <c r="O182" s="49">
        <v>1.1275E-3</v>
      </c>
      <c r="P182" s="49">
        <v>0</v>
      </c>
      <c r="Q182" s="63">
        <f t="shared" si="17"/>
        <v>1.1275E-3</v>
      </c>
      <c r="R182" s="66">
        <f t="shared" si="18"/>
        <v>7.6692671769999998E-2</v>
      </c>
      <c r="S182" s="66">
        <f t="shared" si="19"/>
        <v>7.6692671769999998E-2</v>
      </c>
      <c r="T182" s="44">
        <v>0</v>
      </c>
      <c r="U182" s="44">
        <v>68.020107999999993</v>
      </c>
      <c r="V182" s="44">
        <v>68.020107999999993</v>
      </c>
      <c r="X182" s="67" t="s">
        <v>3547</v>
      </c>
      <c r="Z182" s="23"/>
      <c r="AB182" s="14"/>
      <c r="AC182" s="15"/>
      <c r="AD182" s="68">
        <v>253</v>
      </c>
      <c r="AE182" s="69" t="s">
        <v>3548</v>
      </c>
      <c r="AF182" s="70" t="s">
        <v>3549</v>
      </c>
      <c r="AG182" s="70" t="s">
        <v>3550</v>
      </c>
      <c r="AH182" s="70" t="s">
        <v>3551</v>
      </c>
      <c r="AI182" s="70" t="s">
        <v>3552</v>
      </c>
      <c r="AJ182" s="70" t="s">
        <v>3553</v>
      </c>
      <c r="AK182" s="71" t="s">
        <v>3554</v>
      </c>
      <c r="AL182" s="72" t="s">
        <v>3555</v>
      </c>
      <c r="AM182" s="73" t="s">
        <v>3556</v>
      </c>
      <c r="AN182" s="73" t="s">
        <v>3557</v>
      </c>
      <c r="AO182" s="62" t="s">
        <v>3558</v>
      </c>
      <c r="AP182" s="63" t="s">
        <v>3559</v>
      </c>
      <c r="AQ182" s="63" t="s">
        <v>3560</v>
      </c>
      <c r="AR182" s="75" t="s">
        <v>3561</v>
      </c>
      <c r="AS182" s="75" t="s">
        <v>3562</v>
      </c>
      <c r="AT182" s="63" t="s">
        <v>3563</v>
      </c>
      <c r="AU182" s="66" t="s">
        <v>3564</v>
      </c>
      <c r="AV182" s="66" t="s">
        <v>3565</v>
      </c>
      <c r="AW182" s="76" t="s">
        <v>3566</v>
      </c>
      <c r="AX182" s="76" t="s">
        <v>3567</v>
      </c>
      <c r="AY182" s="77" t="s">
        <v>3568</v>
      </c>
    </row>
    <row r="183" spans="2:51" ht="15" customHeight="1" outlineLevel="1" thickBot="1">
      <c r="B183" s="43" t="s">
        <v>6123</v>
      </c>
      <c r="C183" s="334">
        <v>0</v>
      </c>
      <c r="D183" s="334">
        <v>0</v>
      </c>
      <c r="E183" s="334" t="s">
        <v>5908</v>
      </c>
      <c r="F183" s="334">
        <v>0</v>
      </c>
      <c r="G183" s="334" t="s">
        <v>6096</v>
      </c>
      <c r="H183" s="334">
        <v>0</v>
      </c>
      <c r="I183" s="334">
        <v>8.0356164383561648</v>
      </c>
      <c r="J183" s="44">
        <v>33.294664000000004</v>
      </c>
      <c r="K183" s="44">
        <v>33.294664000000004</v>
      </c>
      <c r="L183" s="62">
        <f t="shared" si="14"/>
        <v>267.54314934794525</v>
      </c>
      <c r="M183" s="63">
        <f t="shared" si="20"/>
        <v>-1.3667487684729029E-2</v>
      </c>
      <c r="N183" s="63">
        <f t="shared" si="21"/>
        <v>-5.8316782522342958E-3</v>
      </c>
      <c r="O183" s="49">
        <v>1.1275E-3</v>
      </c>
      <c r="P183" s="49">
        <v>0</v>
      </c>
      <c r="Q183" s="63">
        <f t="shared" si="17"/>
        <v>1.1275E-3</v>
      </c>
      <c r="R183" s="66">
        <f t="shared" si="18"/>
        <v>3.7539733660000005E-2</v>
      </c>
      <c r="S183" s="66">
        <f t="shared" si="19"/>
        <v>3.7539733660000005E-2</v>
      </c>
      <c r="T183" s="44">
        <v>0</v>
      </c>
      <c r="U183" s="44">
        <v>33.294664000000004</v>
      </c>
      <c r="V183" s="44">
        <v>33.294664000000004</v>
      </c>
      <c r="X183" s="67" t="s">
        <v>3569</v>
      </c>
      <c r="Z183" s="23"/>
      <c r="AB183" s="14"/>
      <c r="AC183" s="15"/>
      <c r="AD183" s="68">
        <v>254</v>
      </c>
      <c r="AE183" s="69" t="s">
        <v>3570</v>
      </c>
      <c r="AF183" s="70" t="s">
        <v>3571</v>
      </c>
      <c r="AG183" s="70" t="s">
        <v>3572</v>
      </c>
      <c r="AH183" s="70" t="s">
        <v>3573</v>
      </c>
      <c r="AI183" s="70" t="s">
        <v>3574</v>
      </c>
      <c r="AJ183" s="70" t="s">
        <v>3575</v>
      </c>
      <c r="AK183" s="71" t="s">
        <v>3576</v>
      </c>
      <c r="AL183" s="72" t="s">
        <v>3577</v>
      </c>
      <c r="AM183" s="73" t="s">
        <v>3578</v>
      </c>
      <c r="AN183" s="73" t="s">
        <v>3579</v>
      </c>
      <c r="AO183" s="62" t="s">
        <v>3580</v>
      </c>
      <c r="AP183" s="63" t="s">
        <v>3581</v>
      </c>
      <c r="AQ183" s="63" t="s">
        <v>3582</v>
      </c>
      <c r="AR183" s="75" t="s">
        <v>3583</v>
      </c>
      <c r="AS183" s="75" t="s">
        <v>3584</v>
      </c>
      <c r="AT183" s="63" t="s">
        <v>3585</v>
      </c>
      <c r="AU183" s="66" t="s">
        <v>3586</v>
      </c>
      <c r="AV183" s="66" t="s">
        <v>3587</v>
      </c>
      <c r="AW183" s="76" t="s">
        <v>3588</v>
      </c>
      <c r="AX183" s="76" t="s">
        <v>3589</v>
      </c>
      <c r="AY183" s="77" t="s">
        <v>3590</v>
      </c>
    </row>
    <row r="184" spans="2:51" ht="15" customHeight="1" outlineLevel="1" thickBot="1">
      <c r="B184" s="43" t="s">
        <v>6124</v>
      </c>
      <c r="C184" s="334">
        <v>0</v>
      </c>
      <c r="D184" s="334">
        <v>0</v>
      </c>
      <c r="E184" s="334" t="s">
        <v>5908</v>
      </c>
      <c r="F184" s="334">
        <v>0</v>
      </c>
      <c r="G184" s="334" t="s">
        <v>6096</v>
      </c>
      <c r="H184" s="334">
        <v>0</v>
      </c>
      <c r="I184" s="334">
        <v>9.0356164383561648</v>
      </c>
      <c r="J184" s="44">
        <v>44.052863000000009</v>
      </c>
      <c r="K184" s="44">
        <v>44.052863000000009</v>
      </c>
      <c r="L184" s="62">
        <f t="shared" si="14"/>
        <v>398.04477307945217</v>
      </c>
      <c r="M184" s="63">
        <f t="shared" si="20"/>
        <v>-1.3667487684729029E-2</v>
      </c>
      <c r="N184" s="63">
        <f t="shared" si="21"/>
        <v>-5.8316782522342958E-3</v>
      </c>
      <c r="O184" s="49">
        <v>1.1275E-3</v>
      </c>
      <c r="P184" s="49">
        <v>0</v>
      </c>
      <c r="Q184" s="63">
        <f t="shared" si="17"/>
        <v>1.1275E-3</v>
      </c>
      <c r="R184" s="66">
        <f t="shared" si="18"/>
        <v>4.9669603032500009E-2</v>
      </c>
      <c r="S184" s="66">
        <f t="shared" si="19"/>
        <v>4.9669603032500009E-2</v>
      </c>
      <c r="T184" s="44">
        <v>0</v>
      </c>
      <c r="U184" s="44">
        <v>44.052863000000009</v>
      </c>
      <c r="V184" s="44">
        <v>44.052863000000009</v>
      </c>
      <c r="X184" s="67" t="s">
        <v>3591</v>
      </c>
      <c r="Z184" s="23"/>
      <c r="AB184" s="14"/>
      <c r="AC184" s="15"/>
      <c r="AD184" s="68">
        <v>255</v>
      </c>
      <c r="AE184" s="69" t="s">
        <v>3592</v>
      </c>
      <c r="AF184" s="70" t="s">
        <v>3593</v>
      </c>
      <c r="AG184" s="70" t="s">
        <v>3594</v>
      </c>
      <c r="AH184" s="70" t="s">
        <v>3595</v>
      </c>
      <c r="AI184" s="70" t="s">
        <v>3596</v>
      </c>
      <c r="AJ184" s="70" t="s">
        <v>3597</v>
      </c>
      <c r="AK184" s="71" t="s">
        <v>3598</v>
      </c>
      <c r="AL184" s="72" t="s">
        <v>3599</v>
      </c>
      <c r="AM184" s="73" t="s">
        <v>3600</v>
      </c>
      <c r="AN184" s="73" t="s">
        <v>3601</v>
      </c>
      <c r="AO184" s="62" t="s">
        <v>3602</v>
      </c>
      <c r="AP184" s="63" t="s">
        <v>3603</v>
      </c>
      <c r="AQ184" s="63" t="s">
        <v>3604</v>
      </c>
      <c r="AR184" s="75" t="s">
        <v>3605</v>
      </c>
      <c r="AS184" s="75" t="s">
        <v>3606</v>
      </c>
      <c r="AT184" s="63" t="s">
        <v>3607</v>
      </c>
      <c r="AU184" s="66" t="s">
        <v>3608</v>
      </c>
      <c r="AV184" s="66" t="s">
        <v>3609</v>
      </c>
      <c r="AW184" s="76" t="s">
        <v>3610</v>
      </c>
      <c r="AX184" s="76" t="s">
        <v>3611</v>
      </c>
      <c r="AY184" s="77" t="s">
        <v>3612</v>
      </c>
    </row>
    <row r="185" spans="2:51" ht="15" customHeight="1" outlineLevel="1" thickBot="1">
      <c r="B185" s="43" t="s">
        <v>6125</v>
      </c>
      <c r="C185" s="334">
        <v>0</v>
      </c>
      <c r="D185" s="334">
        <v>0</v>
      </c>
      <c r="E185" s="334" t="s">
        <v>5908</v>
      </c>
      <c r="F185" s="334">
        <v>0</v>
      </c>
      <c r="G185" s="334" t="s">
        <v>6096</v>
      </c>
      <c r="H185" s="334">
        <v>0</v>
      </c>
      <c r="I185" s="334">
        <v>3.2356164383561645</v>
      </c>
      <c r="J185" s="44">
        <v>25</v>
      </c>
      <c r="K185" s="44">
        <v>25</v>
      </c>
      <c r="L185" s="62">
        <f t="shared" si="14"/>
        <v>80.890410958904113</v>
      </c>
      <c r="M185" s="63">
        <f t="shared" si="20"/>
        <v>-1.3667487684729029E-2</v>
      </c>
      <c r="N185" s="63">
        <f t="shared" si="21"/>
        <v>-5.8316782522342958E-3</v>
      </c>
      <c r="O185" s="49">
        <v>1.1275E-3</v>
      </c>
      <c r="P185" s="49">
        <v>0</v>
      </c>
      <c r="Q185" s="63">
        <f t="shared" si="17"/>
        <v>1.1275E-3</v>
      </c>
      <c r="R185" s="66">
        <f t="shared" si="18"/>
        <v>2.8187500000000001E-2</v>
      </c>
      <c r="S185" s="66">
        <f t="shared" si="19"/>
        <v>2.8187500000000001E-2</v>
      </c>
      <c r="T185" s="44">
        <v>0</v>
      </c>
      <c r="U185" s="44">
        <v>25</v>
      </c>
      <c r="V185" s="44">
        <v>25</v>
      </c>
      <c r="X185" s="67" t="s">
        <v>3613</v>
      </c>
      <c r="Z185" s="23"/>
      <c r="AB185" s="14"/>
      <c r="AC185" s="15"/>
      <c r="AD185" s="68">
        <v>256</v>
      </c>
      <c r="AE185" s="69" t="s">
        <v>3614</v>
      </c>
      <c r="AF185" s="70" t="s">
        <v>3615</v>
      </c>
      <c r="AG185" s="70" t="s">
        <v>3616</v>
      </c>
      <c r="AH185" s="70" t="s">
        <v>3617</v>
      </c>
      <c r="AI185" s="70" t="s">
        <v>3618</v>
      </c>
      <c r="AJ185" s="70" t="s">
        <v>3619</v>
      </c>
      <c r="AK185" s="71" t="s">
        <v>3620</v>
      </c>
      <c r="AL185" s="72" t="s">
        <v>3621</v>
      </c>
      <c r="AM185" s="73" t="s">
        <v>3622</v>
      </c>
      <c r="AN185" s="73" t="s">
        <v>3623</v>
      </c>
      <c r="AO185" s="62" t="s">
        <v>3624</v>
      </c>
      <c r="AP185" s="63" t="s">
        <v>3625</v>
      </c>
      <c r="AQ185" s="63" t="s">
        <v>3626</v>
      </c>
      <c r="AR185" s="75" t="s">
        <v>3627</v>
      </c>
      <c r="AS185" s="75" t="s">
        <v>3628</v>
      </c>
      <c r="AT185" s="63" t="s">
        <v>3629</v>
      </c>
      <c r="AU185" s="66" t="s">
        <v>3630</v>
      </c>
      <c r="AV185" s="66" t="s">
        <v>3631</v>
      </c>
      <c r="AW185" s="76" t="s">
        <v>3632</v>
      </c>
      <c r="AX185" s="76" t="s">
        <v>3633</v>
      </c>
      <c r="AY185" s="77" t="s">
        <v>3634</v>
      </c>
    </row>
    <row r="186" spans="2:51" ht="15" customHeight="1" outlineLevel="1" thickBot="1">
      <c r="B186" s="43" t="s">
        <v>6126</v>
      </c>
      <c r="C186" s="334">
        <v>0</v>
      </c>
      <c r="D186" s="334">
        <v>0</v>
      </c>
      <c r="E186" s="334" t="s">
        <v>5908</v>
      </c>
      <c r="F186" s="334">
        <v>0</v>
      </c>
      <c r="G186" s="334" t="s">
        <v>6096</v>
      </c>
      <c r="H186" s="334">
        <v>0</v>
      </c>
      <c r="I186" s="334">
        <v>5.9972602739726026</v>
      </c>
      <c r="J186" s="44">
        <v>47.652472999999986</v>
      </c>
      <c r="K186" s="44">
        <v>47.652472999999986</v>
      </c>
      <c r="L186" s="62">
        <f t="shared" si="14"/>
        <v>285.78428327945198</v>
      </c>
      <c r="M186" s="63">
        <f t="shared" si="20"/>
        <v>-1.3667487684729029E-2</v>
      </c>
      <c r="N186" s="63">
        <f t="shared" si="21"/>
        <v>-5.8316782522342958E-3</v>
      </c>
      <c r="O186" s="49">
        <v>1.1275E-3</v>
      </c>
      <c r="P186" s="49">
        <v>0</v>
      </c>
      <c r="Q186" s="63">
        <f t="shared" si="17"/>
        <v>1.1275E-3</v>
      </c>
      <c r="R186" s="66">
        <f t="shared" si="18"/>
        <v>5.3728163307499986E-2</v>
      </c>
      <c r="S186" s="66">
        <f t="shared" si="19"/>
        <v>5.3728163307499986E-2</v>
      </c>
      <c r="T186" s="44">
        <v>0</v>
      </c>
      <c r="U186" s="44">
        <v>47.652472999999986</v>
      </c>
      <c r="V186" s="44">
        <v>47.652472999999986</v>
      </c>
      <c r="X186" s="67" t="s">
        <v>3635</v>
      </c>
      <c r="Z186" s="23"/>
      <c r="AB186" s="14"/>
      <c r="AC186" s="15"/>
      <c r="AD186" s="68">
        <v>257</v>
      </c>
      <c r="AE186" s="69" t="s">
        <v>3636</v>
      </c>
      <c r="AF186" s="70" t="s">
        <v>3637</v>
      </c>
      <c r="AG186" s="70" t="s">
        <v>3638</v>
      </c>
      <c r="AH186" s="70" t="s">
        <v>3639</v>
      </c>
      <c r="AI186" s="70" t="s">
        <v>3640</v>
      </c>
      <c r="AJ186" s="70" t="s">
        <v>3641</v>
      </c>
      <c r="AK186" s="71" t="s">
        <v>3642</v>
      </c>
      <c r="AL186" s="72" t="s">
        <v>3643</v>
      </c>
      <c r="AM186" s="73" t="s">
        <v>3644</v>
      </c>
      <c r="AN186" s="73" t="s">
        <v>3645</v>
      </c>
      <c r="AO186" s="62" t="s">
        <v>3646</v>
      </c>
      <c r="AP186" s="63" t="s">
        <v>3647</v>
      </c>
      <c r="AQ186" s="63" t="s">
        <v>3648</v>
      </c>
      <c r="AR186" s="75" t="s">
        <v>3649</v>
      </c>
      <c r="AS186" s="75" t="s">
        <v>3650</v>
      </c>
      <c r="AT186" s="63" t="s">
        <v>3651</v>
      </c>
      <c r="AU186" s="66" t="s">
        <v>3652</v>
      </c>
      <c r="AV186" s="66" t="s">
        <v>3653</v>
      </c>
      <c r="AW186" s="76" t="s">
        <v>3654</v>
      </c>
      <c r="AX186" s="76" t="s">
        <v>3655</v>
      </c>
      <c r="AY186" s="77" t="s">
        <v>3656</v>
      </c>
    </row>
    <row r="187" spans="2:51" ht="15" customHeight="1" outlineLevel="1" thickBot="1">
      <c r="B187" s="43" t="s">
        <v>6127</v>
      </c>
      <c r="C187" s="334">
        <v>0</v>
      </c>
      <c r="D187" s="334">
        <v>0</v>
      </c>
      <c r="E187" s="334" t="s">
        <v>5908</v>
      </c>
      <c r="F187" s="334">
        <v>0</v>
      </c>
      <c r="G187" s="334" t="s">
        <v>6096</v>
      </c>
      <c r="H187" s="334">
        <v>0</v>
      </c>
      <c r="I187" s="334">
        <v>3.2356164383561645</v>
      </c>
      <c r="J187" s="44">
        <v>25</v>
      </c>
      <c r="K187" s="44">
        <v>25</v>
      </c>
      <c r="L187" s="62">
        <f t="shared" si="14"/>
        <v>80.890410958904113</v>
      </c>
      <c r="M187" s="63">
        <f t="shared" si="20"/>
        <v>-1.3667487684729029E-2</v>
      </c>
      <c r="N187" s="63">
        <f t="shared" si="21"/>
        <v>-5.8316782522342958E-3</v>
      </c>
      <c r="O187" s="49">
        <v>1.1275E-3</v>
      </c>
      <c r="P187" s="49">
        <v>0</v>
      </c>
      <c r="Q187" s="63">
        <f t="shared" si="17"/>
        <v>1.1275E-3</v>
      </c>
      <c r="R187" s="66">
        <f t="shared" si="18"/>
        <v>2.8187500000000001E-2</v>
      </c>
      <c r="S187" s="66">
        <f t="shared" si="19"/>
        <v>2.8187500000000001E-2</v>
      </c>
      <c r="T187" s="44">
        <v>0</v>
      </c>
      <c r="U187" s="44">
        <v>25</v>
      </c>
      <c r="V187" s="44">
        <v>25</v>
      </c>
      <c r="X187" s="67" t="s">
        <v>3657</v>
      </c>
      <c r="Z187" s="23"/>
      <c r="AB187" s="14"/>
      <c r="AC187" s="15"/>
      <c r="AD187" s="68">
        <v>258</v>
      </c>
      <c r="AE187" s="69" t="s">
        <v>3658</v>
      </c>
      <c r="AF187" s="70" t="s">
        <v>3659</v>
      </c>
      <c r="AG187" s="70" t="s">
        <v>3660</v>
      </c>
      <c r="AH187" s="70" t="s">
        <v>3661</v>
      </c>
      <c r="AI187" s="70" t="s">
        <v>3662</v>
      </c>
      <c r="AJ187" s="70" t="s">
        <v>3663</v>
      </c>
      <c r="AK187" s="71" t="s">
        <v>3664</v>
      </c>
      <c r="AL187" s="72" t="s">
        <v>3665</v>
      </c>
      <c r="AM187" s="73" t="s">
        <v>3666</v>
      </c>
      <c r="AN187" s="73" t="s">
        <v>3667</v>
      </c>
      <c r="AO187" s="62" t="s">
        <v>3668</v>
      </c>
      <c r="AP187" s="63" t="s">
        <v>3669</v>
      </c>
      <c r="AQ187" s="63" t="s">
        <v>3670</v>
      </c>
      <c r="AR187" s="75" t="s">
        <v>3671</v>
      </c>
      <c r="AS187" s="75" t="s">
        <v>3672</v>
      </c>
      <c r="AT187" s="63" t="s">
        <v>3673</v>
      </c>
      <c r="AU187" s="66" t="s">
        <v>3674</v>
      </c>
      <c r="AV187" s="66" t="s">
        <v>3675</v>
      </c>
      <c r="AW187" s="76" t="s">
        <v>3676</v>
      </c>
      <c r="AX187" s="76" t="s">
        <v>3677</v>
      </c>
      <c r="AY187" s="77" t="s">
        <v>3678</v>
      </c>
    </row>
    <row r="188" spans="2:51" ht="15" customHeight="1" outlineLevel="1" thickBot="1">
      <c r="B188" s="43" t="s">
        <v>6128</v>
      </c>
      <c r="C188" s="334">
        <v>0</v>
      </c>
      <c r="D188" s="334">
        <v>0</v>
      </c>
      <c r="E188" s="334" t="s">
        <v>5908</v>
      </c>
      <c r="F188" s="334">
        <v>0</v>
      </c>
      <c r="G188" s="334" t="s">
        <v>6096</v>
      </c>
      <c r="H188" s="334">
        <v>0</v>
      </c>
      <c r="I188" s="334">
        <v>3.2356164383561645</v>
      </c>
      <c r="J188" s="44">
        <v>100</v>
      </c>
      <c r="K188" s="44">
        <v>100</v>
      </c>
      <c r="L188" s="62">
        <f t="shared" si="14"/>
        <v>323.56164383561645</v>
      </c>
      <c r="M188" s="63">
        <f t="shared" si="20"/>
        <v>-1.3667487684729029E-2</v>
      </c>
      <c r="N188" s="63">
        <f t="shared" si="21"/>
        <v>-5.8316782522342958E-3</v>
      </c>
      <c r="O188" s="49">
        <v>1.1275E-3</v>
      </c>
      <c r="P188" s="49">
        <v>0</v>
      </c>
      <c r="Q188" s="63">
        <f t="shared" si="17"/>
        <v>1.1275E-3</v>
      </c>
      <c r="R188" s="66">
        <f t="shared" si="18"/>
        <v>0.11275</v>
      </c>
      <c r="S188" s="66">
        <f t="shared" si="19"/>
        <v>0.11275</v>
      </c>
      <c r="T188" s="44">
        <v>0</v>
      </c>
      <c r="U188" s="44">
        <v>100</v>
      </c>
      <c r="V188" s="44">
        <v>100</v>
      </c>
      <c r="X188" s="67" t="s">
        <v>3679</v>
      </c>
      <c r="Z188" s="23"/>
      <c r="AB188" s="14"/>
      <c r="AC188" s="15"/>
      <c r="AD188" s="68">
        <v>259</v>
      </c>
      <c r="AE188" s="69" t="s">
        <v>3680</v>
      </c>
      <c r="AF188" s="70" t="s">
        <v>3681</v>
      </c>
      <c r="AG188" s="70" t="s">
        <v>3682</v>
      </c>
      <c r="AH188" s="70" t="s">
        <v>3683</v>
      </c>
      <c r="AI188" s="70" t="s">
        <v>3684</v>
      </c>
      <c r="AJ188" s="70" t="s">
        <v>3685</v>
      </c>
      <c r="AK188" s="71" t="s">
        <v>3686</v>
      </c>
      <c r="AL188" s="72" t="s">
        <v>3687</v>
      </c>
      <c r="AM188" s="73" t="s">
        <v>3688</v>
      </c>
      <c r="AN188" s="73" t="s">
        <v>3689</v>
      </c>
      <c r="AO188" s="62" t="s">
        <v>3690</v>
      </c>
      <c r="AP188" s="63" t="s">
        <v>3691</v>
      </c>
      <c r="AQ188" s="63" t="s">
        <v>3692</v>
      </c>
      <c r="AR188" s="75" t="s">
        <v>3693</v>
      </c>
      <c r="AS188" s="75" t="s">
        <v>3694</v>
      </c>
      <c r="AT188" s="63" t="s">
        <v>3695</v>
      </c>
      <c r="AU188" s="66" t="s">
        <v>3696</v>
      </c>
      <c r="AV188" s="66" t="s">
        <v>3697</v>
      </c>
      <c r="AW188" s="76" t="s">
        <v>3698</v>
      </c>
      <c r="AX188" s="76" t="s">
        <v>3699</v>
      </c>
      <c r="AY188" s="77" t="s">
        <v>3700</v>
      </c>
    </row>
    <row r="189" spans="2:51" ht="15" customHeight="1" outlineLevel="1" thickBot="1">
      <c r="B189" s="43" t="s">
        <v>6129</v>
      </c>
      <c r="C189" s="334">
        <v>0</v>
      </c>
      <c r="D189" s="334">
        <v>0</v>
      </c>
      <c r="E189" s="334" t="s">
        <v>5908</v>
      </c>
      <c r="F189" s="334">
        <v>0</v>
      </c>
      <c r="G189" s="334" t="s">
        <v>6096</v>
      </c>
      <c r="H189" s="334">
        <v>0</v>
      </c>
      <c r="I189" s="334">
        <v>2.0904109589041098</v>
      </c>
      <c r="J189" s="44">
        <v>50</v>
      </c>
      <c r="K189" s="44">
        <v>50</v>
      </c>
      <c r="L189" s="62">
        <f t="shared" si="14"/>
        <v>104.52054794520549</v>
      </c>
      <c r="M189" s="63">
        <f t="shared" si="20"/>
        <v>-1.3667487684729029E-2</v>
      </c>
      <c r="N189" s="63">
        <f t="shared" si="21"/>
        <v>-5.8316782522342958E-3</v>
      </c>
      <c r="O189" s="49">
        <v>1.1275E-3</v>
      </c>
      <c r="P189" s="49">
        <v>0</v>
      </c>
      <c r="Q189" s="63">
        <f t="shared" si="17"/>
        <v>1.1275E-3</v>
      </c>
      <c r="R189" s="66">
        <f t="shared" si="18"/>
        <v>5.6375000000000001E-2</v>
      </c>
      <c r="S189" s="66">
        <f t="shared" si="19"/>
        <v>5.6375000000000001E-2</v>
      </c>
      <c r="T189" s="44">
        <v>0</v>
      </c>
      <c r="U189" s="44">
        <v>50</v>
      </c>
      <c r="V189" s="44">
        <v>50</v>
      </c>
      <c r="X189" s="67" t="s">
        <v>3701</v>
      </c>
      <c r="Z189" s="23"/>
      <c r="AB189" s="14"/>
      <c r="AC189" s="15"/>
      <c r="AD189" s="68">
        <v>260</v>
      </c>
      <c r="AE189" s="69" t="s">
        <v>3702</v>
      </c>
      <c r="AF189" s="70" t="s">
        <v>3703</v>
      </c>
      <c r="AG189" s="70" t="s">
        <v>3704</v>
      </c>
      <c r="AH189" s="70" t="s">
        <v>3705</v>
      </c>
      <c r="AI189" s="70" t="s">
        <v>3706</v>
      </c>
      <c r="AJ189" s="70" t="s">
        <v>3707</v>
      </c>
      <c r="AK189" s="71" t="s">
        <v>3708</v>
      </c>
      <c r="AL189" s="72" t="s">
        <v>3709</v>
      </c>
      <c r="AM189" s="73" t="s">
        <v>3710</v>
      </c>
      <c r="AN189" s="73" t="s">
        <v>3711</v>
      </c>
      <c r="AO189" s="62" t="s">
        <v>3712</v>
      </c>
      <c r="AP189" s="63" t="s">
        <v>3713</v>
      </c>
      <c r="AQ189" s="63" t="s">
        <v>3714</v>
      </c>
      <c r="AR189" s="75" t="s">
        <v>3715</v>
      </c>
      <c r="AS189" s="75" t="s">
        <v>3716</v>
      </c>
      <c r="AT189" s="63" t="s">
        <v>3717</v>
      </c>
      <c r="AU189" s="66" t="s">
        <v>3718</v>
      </c>
      <c r="AV189" s="66" t="s">
        <v>3719</v>
      </c>
      <c r="AW189" s="76" t="s">
        <v>3720</v>
      </c>
      <c r="AX189" s="76" t="s">
        <v>3721</v>
      </c>
      <c r="AY189" s="77" t="s">
        <v>3722</v>
      </c>
    </row>
    <row r="190" spans="2:51" ht="15" customHeight="1" outlineLevel="1" thickBot="1">
      <c r="B190" s="43" t="s">
        <v>6130</v>
      </c>
      <c r="C190" s="334">
        <v>0</v>
      </c>
      <c r="D190" s="334">
        <v>0</v>
      </c>
      <c r="E190" s="334" t="s">
        <v>5908</v>
      </c>
      <c r="F190" s="334">
        <v>0</v>
      </c>
      <c r="G190" s="334" t="s">
        <v>6096</v>
      </c>
      <c r="H190" s="334">
        <v>0</v>
      </c>
      <c r="I190" s="334">
        <v>6.0931506849315067</v>
      </c>
      <c r="J190" s="44">
        <v>200</v>
      </c>
      <c r="K190" s="44">
        <v>200</v>
      </c>
      <c r="L190" s="62">
        <f t="shared" si="14"/>
        <v>1218.6301369863013</v>
      </c>
      <c r="M190" s="63">
        <f t="shared" si="20"/>
        <v>-1.3667487684729029E-2</v>
      </c>
      <c r="N190" s="63">
        <f t="shared" si="21"/>
        <v>-5.8316782522342958E-3</v>
      </c>
      <c r="O190" s="49">
        <v>1.1275E-3</v>
      </c>
      <c r="P190" s="49">
        <v>0</v>
      </c>
      <c r="Q190" s="63">
        <f t="shared" si="17"/>
        <v>1.1275E-3</v>
      </c>
      <c r="R190" s="66">
        <f t="shared" si="18"/>
        <v>0.22550000000000001</v>
      </c>
      <c r="S190" s="66">
        <f t="shared" si="19"/>
        <v>0.22550000000000001</v>
      </c>
      <c r="T190" s="44">
        <v>0</v>
      </c>
      <c r="U190" s="44">
        <v>200</v>
      </c>
      <c r="V190" s="44">
        <v>200</v>
      </c>
      <c r="X190" s="67" t="s">
        <v>3723</v>
      </c>
      <c r="Z190" s="23"/>
      <c r="AB190" s="14"/>
      <c r="AC190" s="15"/>
      <c r="AD190" s="68">
        <v>261</v>
      </c>
      <c r="AE190" s="69" t="s">
        <v>3724</v>
      </c>
      <c r="AF190" s="70" t="s">
        <v>3725</v>
      </c>
      <c r="AG190" s="70" t="s">
        <v>3726</v>
      </c>
      <c r="AH190" s="70" t="s">
        <v>3727</v>
      </c>
      <c r="AI190" s="70" t="s">
        <v>3728</v>
      </c>
      <c r="AJ190" s="70" t="s">
        <v>3729</v>
      </c>
      <c r="AK190" s="71" t="s">
        <v>3730</v>
      </c>
      <c r="AL190" s="72" t="s">
        <v>3731</v>
      </c>
      <c r="AM190" s="73" t="s">
        <v>3732</v>
      </c>
      <c r="AN190" s="73" t="s">
        <v>3733</v>
      </c>
      <c r="AO190" s="62" t="s">
        <v>3734</v>
      </c>
      <c r="AP190" s="63" t="s">
        <v>3735</v>
      </c>
      <c r="AQ190" s="63" t="s">
        <v>3736</v>
      </c>
      <c r="AR190" s="75" t="s">
        <v>3737</v>
      </c>
      <c r="AS190" s="75" t="s">
        <v>3738</v>
      </c>
      <c r="AT190" s="63" t="s">
        <v>3739</v>
      </c>
      <c r="AU190" s="66" t="s">
        <v>3740</v>
      </c>
      <c r="AV190" s="66" t="s">
        <v>3741</v>
      </c>
      <c r="AW190" s="76" t="s">
        <v>3742</v>
      </c>
      <c r="AX190" s="76" t="s">
        <v>3743</v>
      </c>
      <c r="AY190" s="77" t="s">
        <v>3744</v>
      </c>
    </row>
    <row r="191" spans="2:51" ht="15" customHeight="1" outlineLevel="1" thickBot="1">
      <c r="B191" s="43" t="s">
        <v>6131</v>
      </c>
      <c r="C191" s="334">
        <v>0</v>
      </c>
      <c r="D191" s="334">
        <v>0</v>
      </c>
      <c r="E191" s="334" t="s">
        <v>5908</v>
      </c>
      <c r="F191" s="334">
        <v>0</v>
      </c>
      <c r="G191" s="334" t="s">
        <v>6096</v>
      </c>
      <c r="H191" s="334">
        <v>0</v>
      </c>
      <c r="I191" s="334">
        <v>3.978082191780822</v>
      </c>
      <c r="J191" s="44">
        <v>200</v>
      </c>
      <c r="K191" s="44">
        <v>200</v>
      </c>
      <c r="L191" s="62">
        <f t="shared" si="14"/>
        <v>795.61643835616439</v>
      </c>
      <c r="M191" s="63">
        <f t="shared" si="20"/>
        <v>-1.3667487684729029E-2</v>
      </c>
      <c r="N191" s="63">
        <f t="shared" si="21"/>
        <v>-5.8316782522342958E-3</v>
      </c>
      <c r="O191" s="49">
        <v>1.1275E-3</v>
      </c>
      <c r="P191" s="49">
        <v>0</v>
      </c>
      <c r="Q191" s="63">
        <f t="shared" si="17"/>
        <v>1.1275E-3</v>
      </c>
      <c r="R191" s="66">
        <f t="shared" si="18"/>
        <v>0.22550000000000001</v>
      </c>
      <c r="S191" s="66">
        <f t="shared" si="19"/>
        <v>0.22550000000000001</v>
      </c>
      <c r="T191" s="44">
        <v>0</v>
      </c>
      <c r="U191" s="44">
        <v>200</v>
      </c>
      <c r="V191" s="44">
        <v>200</v>
      </c>
      <c r="X191" s="67" t="s">
        <v>3745</v>
      </c>
      <c r="Z191" s="23"/>
      <c r="AB191" s="14"/>
      <c r="AC191" s="15"/>
      <c r="AD191" s="68">
        <v>262</v>
      </c>
      <c r="AE191" s="69" t="s">
        <v>3746</v>
      </c>
      <c r="AF191" s="70" t="s">
        <v>3747</v>
      </c>
      <c r="AG191" s="70" t="s">
        <v>3748</v>
      </c>
      <c r="AH191" s="70" t="s">
        <v>3749</v>
      </c>
      <c r="AI191" s="70" t="s">
        <v>3750</v>
      </c>
      <c r="AJ191" s="70" t="s">
        <v>3751</v>
      </c>
      <c r="AK191" s="71" t="s">
        <v>3752</v>
      </c>
      <c r="AL191" s="72" t="s">
        <v>3753</v>
      </c>
      <c r="AM191" s="73" t="s">
        <v>3754</v>
      </c>
      <c r="AN191" s="73" t="s">
        <v>3755</v>
      </c>
      <c r="AO191" s="62" t="s">
        <v>3756</v>
      </c>
      <c r="AP191" s="63" t="s">
        <v>3757</v>
      </c>
      <c r="AQ191" s="63" t="s">
        <v>3758</v>
      </c>
      <c r="AR191" s="75" t="s">
        <v>3759</v>
      </c>
      <c r="AS191" s="75" t="s">
        <v>3760</v>
      </c>
      <c r="AT191" s="63" t="s">
        <v>3761</v>
      </c>
      <c r="AU191" s="66" t="s">
        <v>3762</v>
      </c>
      <c r="AV191" s="66" t="s">
        <v>3763</v>
      </c>
      <c r="AW191" s="76" t="s">
        <v>3764</v>
      </c>
      <c r="AX191" s="76" t="s">
        <v>3765</v>
      </c>
      <c r="AY191" s="77" t="s">
        <v>3766</v>
      </c>
    </row>
    <row r="192" spans="2:51" ht="15" customHeight="1" outlineLevel="1" thickBot="1">
      <c r="B192" s="43" t="s">
        <v>6132</v>
      </c>
      <c r="C192" s="334">
        <v>0</v>
      </c>
      <c r="D192" s="334">
        <v>0</v>
      </c>
      <c r="E192" s="334" t="s">
        <v>5908</v>
      </c>
      <c r="F192" s="334">
        <v>0</v>
      </c>
      <c r="G192" s="334" t="s">
        <v>6096</v>
      </c>
      <c r="H192" s="334">
        <v>0</v>
      </c>
      <c r="I192" s="334">
        <v>2.0904109589041098</v>
      </c>
      <c r="J192" s="44">
        <v>100</v>
      </c>
      <c r="K192" s="44">
        <v>100</v>
      </c>
      <c r="L192" s="62">
        <f t="shared" si="14"/>
        <v>209.04109589041099</v>
      </c>
      <c r="M192" s="63">
        <f t="shared" si="20"/>
        <v>-1.3667487684729029E-2</v>
      </c>
      <c r="N192" s="63">
        <f t="shared" si="21"/>
        <v>-5.8316782522342958E-3</v>
      </c>
      <c r="O192" s="49">
        <v>1.1275E-3</v>
      </c>
      <c r="P192" s="49">
        <v>0</v>
      </c>
      <c r="Q192" s="63">
        <f t="shared" si="17"/>
        <v>1.1275E-3</v>
      </c>
      <c r="R192" s="66">
        <f t="shared" si="18"/>
        <v>0.11275</v>
      </c>
      <c r="S192" s="66">
        <f t="shared" si="19"/>
        <v>0.11275</v>
      </c>
      <c r="T192" s="44">
        <v>0</v>
      </c>
      <c r="U192" s="44">
        <v>100</v>
      </c>
      <c r="V192" s="44">
        <v>100</v>
      </c>
      <c r="X192" s="67" t="s">
        <v>3767</v>
      </c>
      <c r="Z192" s="23"/>
      <c r="AB192" s="14"/>
      <c r="AC192" s="15"/>
      <c r="AD192" s="68">
        <v>263</v>
      </c>
      <c r="AE192" s="69" t="s">
        <v>3768</v>
      </c>
      <c r="AF192" s="70" t="s">
        <v>3769</v>
      </c>
      <c r="AG192" s="70" t="s">
        <v>3770</v>
      </c>
      <c r="AH192" s="70" t="s">
        <v>3771</v>
      </c>
      <c r="AI192" s="70" t="s">
        <v>3772</v>
      </c>
      <c r="AJ192" s="70" t="s">
        <v>3773</v>
      </c>
      <c r="AK192" s="71" t="s">
        <v>3774</v>
      </c>
      <c r="AL192" s="72" t="s">
        <v>3775</v>
      </c>
      <c r="AM192" s="73" t="s">
        <v>3776</v>
      </c>
      <c r="AN192" s="73" t="s">
        <v>3777</v>
      </c>
      <c r="AO192" s="62" t="s">
        <v>3778</v>
      </c>
      <c r="AP192" s="63" t="s">
        <v>3779</v>
      </c>
      <c r="AQ192" s="63" t="s">
        <v>3780</v>
      </c>
      <c r="AR192" s="75" t="s">
        <v>3781</v>
      </c>
      <c r="AS192" s="75" t="s">
        <v>3782</v>
      </c>
      <c r="AT192" s="63" t="s">
        <v>3783</v>
      </c>
      <c r="AU192" s="66" t="s">
        <v>3784</v>
      </c>
      <c r="AV192" s="66" t="s">
        <v>3785</v>
      </c>
      <c r="AW192" s="76" t="s">
        <v>3786</v>
      </c>
      <c r="AX192" s="76" t="s">
        <v>3787</v>
      </c>
      <c r="AY192" s="77" t="s">
        <v>3788</v>
      </c>
    </row>
    <row r="193" spans="2:51" ht="15" customHeight="1" outlineLevel="1" thickBot="1">
      <c r="B193" s="43" t="s">
        <v>6133</v>
      </c>
      <c r="C193" s="334">
        <v>0</v>
      </c>
      <c r="D193" s="334">
        <v>0</v>
      </c>
      <c r="E193" s="334" t="s">
        <v>5908</v>
      </c>
      <c r="F193" s="334">
        <v>0</v>
      </c>
      <c r="G193" s="334" t="s">
        <v>6096</v>
      </c>
      <c r="H193" s="334">
        <v>0</v>
      </c>
      <c r="I193" s="334">
        <v>2.8191780821917809</v>
      </c>
      <c r="J193" s="44">
        <v>50</v>
      </c>
      <c r="K193" s="44">
        <v>50</v>
      </c>
      <c r="L193" s="62">
        <f t="shared" si="14"/>
        <v>140.95890410958904</v>
      </c>
      <c r="M193" s="63">
        <f t="shared" si="20"/>
        <v>-1.3667487684729029E-2</v>
      </c>
      <c r="N193" s="63">
        <f t="shared" si="21"/>
        <v>-5.8316782522342958E-3</v>
      </c>
      <c r="O193" s="49">
        <v>1.1275E-3</v>
      </c>
      <c r="P193" s="49">
        <v>0</v>
      </c>
      <c r="Q193" s="63">
        <f t="shared" si="17"/>
        <v>1.1275E-3</v>
      </c>
      <c r="R193" s="66">
        <f t="shared" si="18"/>
        <v>5.6375000000000001E-2</v>
      </c>
      <c r="S193" s="66">
        <f t="shared" si="19"/>
        <v>5.6375000000000001E-2</v>
      </c>
      <c r="T193" s="44">
        <v>0</v>
      </c>
      <c r="U193" s="44">
        <v>50</v>
      </c>
      <c r="V193" s="44">
        <v>50</v>
      </c>
      <c r="X193" s="67" t="s">
        <v>3789</v>
      </c>
      <c r="Z193" s="23"/>
      <c r="AB193" s="14"/>
      <c r="AC193" s="15"/>
      <c r="AD193" s="68">
        <v>264</v>
      </c>
      <c r="AE193" s="69" t="s">
        <v>3790</v>
      </c>
      <c r="AF193" s="70" t="s">
        <v>3791</v>
      </c>
      <c r="AG193" s="70" t="s">
        <v>3792</v>
      </c>
      <c r="AH193" s="70" t="s">
        <v>3793</v>
      </c>
      <c r="AI193" s="70" t="s">
        <v>3794</v>
      </c>
      <c r="AJ193" s="70" t="s">
        <v>3795</v>
      </c>
      <c r="AK193" s="71" t="s">
        <v>3796</v>
      </c>
      <c r="AL193" s="72" t="s">
        <v>3797</v>
      </c>
      <c r="AM193" s="73" t="s">
        <v>3798</v>
      </c>
      <c r="AN193" s="73" t="s">
        <v>3799</v>
      </c>
      <c r="AO193" s="62" t="s">
        <v>3800</v>
      </c>
      <c r="AP193" s="63" t="s">
        <v>3801</v>
      </c>
      <c r="AQ193" s="63" t="s">
        <v>3802</v>
      </c>
      <c r="AR193" s="75" t="s">
        <v>3803</v>
      </c>
      <c r="AS193" s="75" t="s">
        <v>3804</v>
      </c>
      <c r="AT193" s="63" t="s">
        <v>3805</v>
      </c>
      <c r="AU193" s="66" t="s">
        <v>3806</v>
      </c>
      <c r="AV193" s="66" t="s">
        <v>3807</v>
      </c>
      <c r="AW193" s="76" t="s">
        <v>3808</v>
      </c>
      <c r="AX193" s="76" t="s">
        <v>3809</v>
      </c>
      <c r="AY193" s="77" t="s">
        <v>3810</v>
      </c>
    </row>
    <row r="194" spans="2:51" ht="15" customHeight="1" outlineLevel="1" thickBot="1">
      <c r="B194" s="43" t="s">
        <v>6134</v>
      </c>
      <c r="C194" s="334">
        <v>0</v>
      </c>
      <c r="D194" s="334">
        <v>0</v>
      </c>
      <c r="E194" s="334" t="s">
        <v>5908</v>
      </c>
      <c r="F194" s="334">
        <v>0</v>
      </c>
      <c r="G194" s="334" t="s">
        <v>6096</v>
      </c>
      <c r="H194" s="334">
        <v>0</v>
      </c>
      <c r="I194" s="334">
        <v>6.0931506849315067</v>
      </c>
      <c r="J194" s="44">
        <v>50</v>
      </c>
      <c r="K194" s="44">
        <v>50</v>
      </c>
      <c r="L194" s="62">
        <f t="shared" si="14"/>
        <v>304.65753424657532</v>
      </c>
      <c r="M194" s="63">
        <f t="shared" si="20"/>
        <v>-1.3667487684729029E-2</v>
      </c>
      <c r="N194" s="63">
        <f t="shared" si="21"/>
        <v>-5.8316782522342958E-3</v>
      </c>
      <c r="O194" s="49">
        <v>1.1275E-3</v>
      </c>
      <c r="P194" s="49">
        <v>0</v>
      </c>
      <c r="Q194" s="63">
        <f t="shared" si="17"/>
        <v>1.1275E-3</v>
      </c>
      <c r="R194" s="66">
        <f t="shared" si="18"/>
        <v>5.6375000000000001E-2</v>
      </c>
      <c r="S194" s="66">
        <f t="shared" si="19"/>
        <v>5.6375000000000001E-2</v>
      </c>
      <c r="T194" s="44">
        <v>0</v>
      </c>
      <c r="U194" s="44">
        <v>50</v>
      </c>
      <c r="V194" s="44">
        <v>50</v>
      </c>
      <c r="X194" s="67" t="s">
        <v>3811</v>
      </c>
      <c r="Z194" s="23"/>
      <c r="AB194" s="14"/>
      <c r="AC194" s="15"/>
      <c r="AD194" s="68">
        <v>265</v>
      </c>
      <c r="AE194" s="69" t="s">
        <v>3812</v>
      </c>
      <c r="AF194" s="70" t="s">
        <v>3813</v>
      </c>
      <c r="AG194" s="70" t="s">
        <v>3814</v>
      </c>
      <c r="AH194" s="70" t="s">
        <v>3815</v>
      </c>
      <c r="AI194" s="70" t="s">
        <v>3816</v>
      </c>
      <c r="AJ194" s="70" t="s">
        <v>3817</v>
      </c>
      <c r="AK194" s="71" t="s">
        <v>3818</v>
      </c>
      <c r="AL194" s="72" t="s">
        <v>3819</v>
      </c>
      <c r="AM194" s="73" t="s">
        <v>3820</v>
      </c>
      <c r="AN194" s="73" t="s">
        <v>3821</v>
      </c>
      <c r="AO194" s="62" t="s">
        <v>3822</v>
      </c>
      <c r="AP194" s="63" t="s">
        <v>3823</v>
      </c>
      <c r="AQ194" s="63" t="s">
        <v>3824</v>
      </c>
      <c r="AR194" s="75" t="s">
        <v>3825</v>
      </c>
      <c r="AS194" s="75" t="s">
        <v>3826</v>
      </c>
      <c r="AT194" s="63" t="s">
        <v>3827</v>
      </c>
      <c r="AU194" s="66" t="s">
        <v>3828</v>
      </c>
      <c r="AV194" s="66" t="s">
        <v>3829</v>
      </c>
      <c r="AW194" s="76" t="s">
        <v>3830</v>
      </c>
      <c r="AX194" s="76" t="s">
        <v>3831</v>
      </c>
      <c r="AY194" s="77" t="s">
        <v>3832</v>
      </c>
    </row>
    <row r="195" spans="2:51" ht="15" customHeight="1" outlineLevel="1" thickBot="1">
      <c r="B195" s="43" t="s">
        <v>6135</v>
      </c>
      <c r="C195" s="334">
        <v>0</v>
      </c>
      <c r="D195" s="334">
        <v>0</v>
      </c>
      <c r="E195" s="334" t="s">
        <v>5908</v>
      </c>
      <c r="F195" s="334">
        <v>0</v>
      </c>
      <c r="G195" s="334" t="s">
        <v>6096</v>
      </c>
      <c r="H195" s="334">
        <v>0</v>
      </c>
      <c r="I195" s="334">
        <v>3.7041095890410958</v>
      </c>
      <c r="J195" s="44">
        <v>143.55440711999998</v>
      </c>
      <c r="K195" s="44">
        <v>143.55440711999998</v>
      </c>
      <c r="L195" s="62">
        <f t="shared" ref="L195:L214" si="22">I195*J195</f>
        <v>531.74125596230124</v>
      </c>
      <c r="M195" s="63">
        <f t="shared" ref="M195:M214" si="23">IF(Q195=0,0,((1+Q195)/(1+$C$288))-1)</f>
        <v>-1.3667487684729029E-2</v>
      </c>
      <c r="N195" s="63">
        <f t="shared" ref="N195:N214" si="24">IF(Q195=0,0,((1+Q195)/(1+$C$289))-1)</f>
        <v>-5.8316782522342958E-3</v>
      </c>
      <c r="O195" s="49">
        <v>1.1275E-3</v>
      </c>
      <c r="P195" s="49">
        <v>0</v>
      </c>
      <c r="Q195" s="63">
        <f t="shared" si="17"/>
        <v>1.1275E-3</v>
      </c>
      <c r="R195" s="66">
        <f t="shared" si="18"/>
        <v>0.16185759402779998</v>
      </c>
      <c r="S195" s="66">
        <f t="shared" si="19"/>
        <v>0.16185759402779998</v>
      </c>
      <c r="T195" s="44">
        <v>0</v>
      </c>
      <c r="U195" s="44">
        <v>143.55440711999998</v>
      </c>
      <c r="V195" s="44">
        <v>143.55440711999998</v>
      </c>
      <c r="X195" s="67" t="s">
        <v>3833</v>
      </c>
      <c r="Z195" s="23"/>
      <c r="AB195" s="14"/>
      <c r="AC195" s="15"/>
      <c r="AD195" s="68">
        <v>266</v>
      </c>
      <c r="AE195" s="69" t="s">
        <v>3834</v>
      </c>
      <c r="AF195" s="70" t="s">
        <v>3835</v>
      </c>
      <c r="AG195" s="70" t="s">
        <v>3836</v>
      </c>
      <c r="AH195" s="70" t="s">
        <v>3837</v>
      </c>
      <c r="AI195" s="70" t="s">
        <v>3838</v>
      </c>
      <c r="AJ195" s="70" t="s">
        <v>3839</v>
      </c>
      <c r="AK195" s="71" t="s">
        <v>3840</v>
      </c>
      <c r="AL195" s="72" t="s">
        <v>3841</v>
      </c>
      <c r="AM195" s="73" t="s">
        <v>3842</v>
      </c>
      <c r="AN195" s="73" t="s">
        <v>3843</v>
      </c>
      <c r="AO195" s="62" t="s">
        <v>3844</v>
      </c>
      <c r="AP195" s="63" t="s">
        <v>3845</v>
      </c>
      <c r="AQ195" s="63" t="s">
        <v>3846</v>
      </c>
      <c r="AR195" s="75" t="s">
        <v>3847</v>
      </c>
      <c r="AS195" s="75" t="s">
        <v>3848</v>
      </c>
      <c r="AT195" s="63" t="s">
        <v>3849</v>
      </c>
      <c r="AU195" s="66" t="s">
        <v>3850</v>
      </c>
      <c r="AV195" s="66" t="s">
        <v>3851</v>
      </c>
      <c r="AW195" s="76" t="s">
        <v>3852</v>
      </c>
      <c r="AX195" s="76" t="s">
        <v>3853</v>
      </c>
      <c r="AY195" s="77" t="s">
        <v>3854</v>
      </c>
    </row>
    <row r="196" spans="2:51" ht="15" customHeight="1" outlineLevel="1" thickBot="1">
      <c r="B196" s="43" t="s">
        <v>6136</v>
      </c>
      <c r="C196" s="334">
        <v>0</v>
      </c>
      <c r="D196" s="334">
        <v>0</v>
      </c>
      <c r="E196" s="334" t="s">
        <v>5908</v>
      </c>
      <c r="F196" s="334">
        <v>0</v>
      </c>
      <c r="G196" s="334" t="s">
        <v>6096</v>
      </c>
      <c r="H196" s="334">
        <v>0</v>
      </c>
      <c r="I196" s="334">
        <v>5.9972602739726026</v>
      </c>
      <c r="J196" s="44">
        <v>6.4455928799998903</v>
      </c>
      <c r="K196" s="44">
        <v>6.4455928799998903</v>
      </c>
      <c r="L196" s="62">
        <f t="shared" si="22"/>
        <v>38.655898121424002</v>
      </c>
      <c r="M196" s="63">
        <f t="shared" si="23"/>
        <v>-1.3667487684729029E-2</v>
      </c>
      <c r="N196" s="63">
        <f t="shared" si="24"/>
        <v>-5.8316782522342958E-3</v>
      </c>
      <c r="O196" s="49">
        <v>1.1275E-3</v>
      </c>
      <c r="P196" s="49">
        <v>0</v>
      </c>
      <c r="Q196" s="63">
        <f t="shared" ref="Q196:Q214" si="25">P196+O196</f>
        <v>1.1275E-3</v>
      </c>
      <c r="R196" s="66">
        <f t="shared" ref="R196:R214" si="26">Q196*K196</f>
        <v>7.2674059721998764E-3</v>
      </c>
      <c r="S196" s="66">
        <f t="shared" ref="S196:S214" si="27">R196</f>
        <v>7.2674059721998764E-3</v>
      </c>
      <c r="T196" s="44">
        <v>0</v>
      </c>
      <c r="U196" s="44">
        <v>6.4455928799998903</v>
      </c>
      <c r="V196" s="44">
        <v>6.4455928799998903</v>
      </c>
      <c r="X196" s="67" t="s">
        <v>3855</v>
      </c>
      <c r="Z196" s="23"/>
      <c r="AB196" s="14"/>
      <c r="AC196" s="15"/>
      <c r="AD196" s="68">
        <v>267</v>
      </c>
      <c r="AE196" s="69" t="s">
        <v>3856</v>
      </c>
      <c r="AF196" s="70" t="s">
        <v>3857</v>
      </c>
      <c r="AG196" s="70" t="s">
        <v>3858</v>
      </c>
      <c r="AH196" s="70" t="s">
        <v>3859</v>
      </c>
      <c r="AI196" s="70" t="s">
        <v>3860</v>
      </c>
      <c r="AJ196" s="70" t="s">
        <v>3861</v>
      </c>
      <c r="AK196" s="71" t="s">
        <v>3862</v>
      </c>
      <c r="AL196" s="72" t="s">
        <v>3863</v>
      </c>
      <c r="AM196" s="73" t="s">
        <v>3864</v>
      </c>
      <c r="AN196" s="73" t="s">
        <v>3865</v>
      </c>
      <c r="AO196" s="62" t="s">
        <v>3866</v>
      </c>
      <c r="AP196" s="63" t="s">
        <v>3867</v>
      </c>
      <c r="AQ196" s="63" t="s">
        <v>3868</v>
      </c>
      <c r="AR196" s="75" t="s">
        <v>3869</v>
      </c>
      <c r="AS196" s="75" t="s">
        <v>3870</v>
      </c>
      <c r="AT196" s="63" t="s">
        <v>3871</v>
      </c>
      <c r="AU196" s="66" t="s">
        <v>3872</v>
      </c>
      <c r="AV196" s="66" t="s">
        <v>3873</v>
      </c>
      <c r="AW196" s="76" t="s">
        <v>3874</v>
      </c>
      <c r="AX196" s="76" t="s">
        <v>3875</v>
      </c>
      <c r="AY196" s="77" t="s">
        <v>3876</v>
      </c>
    </row>
    <row r="197" spans="2:51" ht="15" customHeight="1" outlineLevel="1" thickBot="1">
      <c r="B197" s="43" t="s">
        <v>6137</v>
      </c>
      <c r="C197" s="334">
        <v>0</v>
      </c>
      <c r="D197" s="334">
        <v>0</v>
      </c>
      <c r="E197" s="334" t="s">
        <v>5908</v>
      </c>
      <c r="F197" s="334">
        <v>0</v>
      </c>
      <c r="G197" s="334" t="s">
        <v>6096</v>
      </c>
      <c r="H197" s="334">
        <v>0</v>
      </c>
      <c r="I197" s="334">
        <v>2.0904109589041098</v>
      </c>
      <c r="J197" s="44">
        <v>150</v>
      </c>
      <c r="K197" s="44">
        <v>150</v>
      </c>
      <c r="L197" s="62">
        <f t="shared" si="22"/>
        <v>313.56164383561645</v>
      </c>
      <c r="M197" s="63">
        <f t="shared" si="23"/>
        <v>-1.3667487684729029E-2</v>
      </c>
      <c r="N197" s="63">
        <f t="shared" si="24"/>
        <v>-5.8316782522342958E-3</v>
      </c>
      <c r="O197" s="49">
        <v>1.1275E-3</v>
      </c>
      <c r="P197" s="49">
        <v>0</v>
      </c>
      <c r="Q197" s="63">
        <f t="shared" si="25"/>
        <v>1.1275E-3</v>
      </c>
      <c r="R197" s="66">
        <f t="shared" si="26"/>
        <v>0.169125</v>
      </c>
      <c r="S197" s="66">
        <f t="shared" si="27"/>
        <v>0.169125</v>
      </c>
      <c r="T197" s="44">
        <v>0</v>
      </c>
      <c r="U197" s="44">
        <v>150</v>
      </c>
      <c r="V197" s="44">
        <v>150</v>
      </c>
      <c r="X197" s="67" t="s">
        <v>3877</v>
      </c>
      <c r="Z197" s="23"/>
      <c r="AB197" s="14"/>
      <c r="AC197" s="15"/>
      <c r="AD197" s="68">
        <v>268</v>
      </c>
      <c r="AE197" s="69" t="s">
        <v>3878</v>
      </c>
      <c r="AF197" s="70" t="s">
        <v>3879</v>
      </c>
      <c r="AG197" s="70" t="s">
        <v>3880</v>
      </c>
      <c r="AH197" s="70" t="s">
        <v>3881</v>
      </c>
      <c r="AI197" s="70" t="s">
        <v>3882</v>
      </c>
      <c r="AJ197" s="70" t="s">
        <v>3883</v>
      </c>
      <c r="AK197" s="71" t="s">
        <v>3884</v>
      </c>
      <c r="AL197" s="72" t="s">
        <v>3885</v>
      </c>
      <c r="AM197" s="73" t="s">
        <v>3886</v>
      </c>
      <c r="AN197" s="73" t="s">
        <v>3887</v>
      </c>
      <c r="AO197" s="62" t="s">
        <v>3888</v>
      </c>
      <c r="AP197" s="63" t="s">
        <v>3889</v>
      </c>
      <c r="AQ197" s="63" t="s">
        <v>3890</v>
      </c>
      <c r="AR197" s="75" t="s">
        <v>3891</v>
      </c>
      <c r="AS197" s="75" t="s">
        <v>3892</v>
      </c>
      <c r="AT197" s="63" t="s">
        <v>3893</v>
      </c>
      <c r="AU197" s="66" t="s">
        <v>3894</v>
      </c>
      <c r="AV197" s="66" t="s">
        <v>3895</v>
      </c>
      <c r="AW197" s="76" t="s">
        <v>3896</v>
      </c>
      <c r="AX197" s="76" t="s">
        <v>3897</v>
      </c>
      <c r="AY197" s="77" t="s">
        <v>3898</v>
      </c>
    </row>
    <row r="198" spans="2:51" ht="15" customHeight="1" outlineLevel="1" thickBot="1">
      <c r="B198" s="43" t="s">
        <v>6138</v>
      </c>
      <c r="C198" s="334">
        <v>0</v>
      </c>
      <c r="D198" s="334">
        <v>0</v>
      </c>
      <c r="E198" s="334" t="s">
        <v>5908</v>
      </c>
      <c r="F198" s="334">
        <v>0</v>
      </c>
      <c r="G198" s="334" t="s">
        <v>6096</v>
      </c>
      <c r="H198" s="334">
        <v>0</v>
      </c>
      <c r="I198" s="334">
        <v>7.065753424657534</v>
      </c>
      <c r="J198" s="44">
        <v>60</v>
      </c>
      <c r="K198" s="44">
        <v>60</v>
      </c>
      <c r="L198" s="62">
        <f t="shared" si="22"/>
        <v>423.94520547945206</v>
      </c>
      <c r="M198" s="63">
        <f t="shared" si="23"/>
        <v>-1.3667487684729029E-2</v>
      </c>
      <c r="N198" s="63">
        <f t="shared" si="24"/>
        <v>-5.8316782522342958E-3</v>
      </c>
      <c r="O198" s="49">
        <v>1.1275E-3</v>
      </c>
      <c r="P198" s="49">
        <v>0</v>
      </c>
      <c r="Q198" s="63">
        <f t="shared" si="25"/>
        <v>1.1275E-3</v>
      </c>
      <c r="R198" s="66">
        <f t="shared" si="26"/>
        <v>6.7650000000000002E-2</v>
      </c>
      <c r="S198" s="66">
        <f t="shared" si="27"/>
        <v>6.7650000000000002E-2</v>
      </c>
      <c r="T198" s="44">
        <v>0</v>
      </c>
      <c r="U198" s="44">
        <v>60</v>
      </c>
      <c r="V198" s="44">
        <v>60</v>
      </c>
      <c r="X198" s="67" t="s">
        <v>3899</v>
      </c>
      <c r="Z198" s="23"/>
      <c r="AB198" s="14"/>
      <c r="AC198" s="15"/>
      <c r="AD198" s="68">
        <v>269</v>
      </c>
      <c r="AE198" s="69" t="s">
        <v>3900</v>
      </c>
      <c r="AF198" s="70" t="s">
        <v>3901</v>
      </c>
      <c r="AG198" s="70" t="s">
        <v>3902</v>
      </c>
      <c r="AH198" s="70" t="s">
        <v>3903</v>
      </c>
      <c r="AI198" s="70" t="s">
        <v>3904</v>
      </c>
      <c r="AJ198" s="70" t="s">
        <v>3905</v>
      </c>
      <c r="AK198" s="71" t="s">
        <v>3906</v>
      </c>
      <c r="AL198" s="72" t="s">
        <v>3907</v>
      </c>
      <c r="AM198" s="73" t="s">
        <v>3908</v>
      </c>
      <c r="AN198" s="73" t="s">
        <v>3909</v>
      </c>
      <c r="AO198" s="62" t="s">
        <v>3910</v>
      </c>
      <c r="AP198" s="63" t="s">
        <v>3911</v>
      </c>
      <c r="AQ198" s="63" t="s">
        <v>3912</v>
      </c>
      <c r="AR198" s="75" t="s">
        <v>3913</v>
      </c>
      <c r="AS198" s="75" t="s">
        <v>3914</v>
      </c>
      <c r="AT198" s="63" t="s">
        <v>3915</v>
      </c>
      <c r="AU198" s="66" t="s">
        <v>3916</v>
      </c>
      <c r="AV198" s="66" t="s">
        <v>3917</v>
      </c>
      <c r="AW198" s="76" t="s">
        <v>3918</v>
      </c>
      <c r="AX198" s="76" t="s">
        <v>3919</v>
      </c>
      <c r="AY198" s="77" t="s">
        <v>3920</v>
      </c>
    </row>
    <row r="199" spans="2:51" ht="15" customHeight="1" outlineLevel="1" thickBot="1">
      <c r="B199" s="43" t="s">
        <v>6139</v>
      </c>
      <c r="C199" s="334">
        <v>0</v>
      </c>
      <c r="D199" s="334">
        <v>0</v>
      </c>
      <c r="E199" s="334" t="s">
        <v>5908</v>
      </c>
      <c r="F199" s="334">
        <v>0</v>
      </c>
      <c r="G199" s="334" t="s">
        <v>6096</v>
      </c>
      <c r="H199" s="334">
        <v>0</v>
      </c>
      <c r="I199" s="334">
        <v>11.983561643835616</v>
      </c>
      <c r="J199" s="44">
        <v>40</v>
      </c>
      <c r="K199" s="44">
        <v>40</v>
      </c>
      <c r="L199" s="62">
        <f t="shared" si="22"/>
        <v>479.34246575342462</v>
      </c>
      <c r="M199" s="63">
        <f t="shared" si="23"/>
        <v>-1.3667487684729029E-2</v>
      </c>
      <c r="N199" s="63">
        <f t="shared" si="24"/>
        <v>-5.8316782522342958E-3</v>
      </c>
      <c r="O199" s="49">
        <v>1.1275E-3</v>
      </c>
      <c r="P199" s="49">
        <v>0</v>
      </c>
      <c r="Q199" s="63">
        <f t="shared" si="25"/>
        <v>1.1275E-3</v>
      </c>
      <c r="R199" s="66">
        <f t="shared" si="26"/>
        <v>4.5100000000000001E-2</v>
      </c>
      <c r="S199" s="66">
        <f t="shared" si="27"/>
        <v>4.5100000000000001E-2</v>
      </c>
      <c r="T199" s="44">
        <v>0</v>
      </c>
      <c r="U199" s="44">
        <v>40</v>
      </c>
      <c r="V199" s="44">
        <v>40</v>
      </c>
      <c r="X199" s="67" t="s">
        <v>3921</v>
      </c>
      <c r="Z199" s="23"/>
      <c r="AB199" s="14"/>
      <c r="AC199" s="15"/>
      <c r="AD199" s="68">
        <v>270</v>
      </c>
      <c r="AE199" s="69" t="s">
        <v>3922</v>
      </c>
      <c r="AF199" s="70" t="s">
        <v>3923</v>
      </c>
      <c r="AG199" s="70" t="s">
        <v>3924</v>
      </c>
      <c r="AH199" s="70" t="s">
        <v>3925</v>
      </c>
      <c r="AI199" s="70" t="s">
        <v>3926</v>
      </c>
      <c r="AJ199" s="70" t="s">
        <v>3927</v>
      </c>
      <c r="AK199" s="71" t="s">
        <v>3928</v>
      </c>
      <c r="AL199" s="72" t="s">
        <v>3929</v>
      </c>
      <c r="AM199" s="73" t="s">
        <v>3930</v>
      </c>
      <c r="AN199" s="73" t="s">
        <v>3931</v>
      </c>
      <c r="AO199" s="62" t="s">
        <v>3932</v>
      </c>
      <c r="AP199" s="63" t="s">
        <v>3933</v>
      </c>
      <c r="AQ199" s="63" t="s">
        <v>3934</v>
      </c>
      <c r="AR199" s="75" t="s">
        <v>3935</v>
      </c>
      <c r="AS199" s="75" t="s">
        <v>3936</v>
      </c>
      <c r="AT199" s="63" t="s">
        <v>3937</v>
      </c>
      <c r="AU199" s="66" t="s">
        <v>3938</v>
      </c>
      <c r="AV199" s="66" t="s">
        <v>3939</v>
      </c>
      <c r="AW199" s="76" t="s">
        <v>3940</v>
      </c>
      <c r="AX199" s="76" t="s">
        <v>3941</v>
      </c>
      <c r="AY199" s="77" t="s">
        <v>3942</v>
      </c>
    </row>
    <row r="200" spans="2:51" ht="15" customHeight="1" outlineLevel="1" thickBot="1">
      <c r="B200" s="43" t="s">
        <v>6140</v>
      </c>
      <c r="C200" s="334">
        <v>0</v>
      </c>
      <c r="D200" s="334">
        <v>0</v>
      </c>
      <c r="E200" s="334" t="s">
        <v>5908</v>
      </c>
      <c r="F200" s="334">
        <v>0</v>
      </c>
      <c r="G200" s="334" t="s">
        <v>6096</v>
      </c>
      <c r="H200" s="334">
        <v>0</v>
      </c>
      <c r="I200" s="334">
        <v>8.9808219178082194</v>
      </c>
      <c r="J200" s="44">
        <v>50</v>
      </c>
      <c r="K200" s="44">
        <v>50</v>
      </c>
      <c r="L200" s="62">
        <f t="shared" si="22"/>
        <v>449.04109589041099</v>
      </c>
      <c r="M200" s="63">
        <f t="shared" si="23"/>
        <v>-1.3667487684729029E-2</v>
      </c>
      <c r="N200" s="63">
        <f t="shared" si="24"/>
        <v>-5.8316782522342958E-3</v>
      </c>
      <c r="O200" s="49">
        <v>1.1275E-3</v>
      </c>
      <c r="P200" s="49">
        <v>0</v>
      </c>
      <c r="Q200" s="63">
        <f t="shared" si="25"/>
        <v>1.1275E-3</v>
      </c>
      <c r="R200" s="66">
        <f t="shared" si="26"/>
        <v>5.6375000000000001E-2</v>
      </c>
      <c r="S200" s="66">
        <f t="shared" si="27"/>
        <v>5.6375000000000001E-2</v>
      </c>
      <c r="T200" s="44">
        <v>0</v>
      </c>
      <c r="U200" s="44">
        <v>50</v>
      </c>
      <c r="V200" s="44">
        <v>50</v>
      </c>
      <c r="X200" s="67" t="s">
        <v>3943</v>
      </c>
      <c r="Z200" s="23"/>
      <c r="AB200" s="14"/>
      <c r="AC200" s="15"/>
      <c r="AD200" s="68">
        <v>271</v>
      </c>
      <c r="AE200" s="69" t="s">
        <v>3944</v>
      </c>
      <c r="AF200" s="70" t="s">
        <v>3945</v>
      </c>
      <c r="AG200" s="70" t="s">
        <v>3946</v>
      </c>
      <c r="AH200" s="70" t="s">
        <v>3947</v>
      </c>
      <c r="AI200" s="70" t="s">
        <v>3948</v>
      </c>
      <c r="AJ200" s="70" t="s">
        <v>3949</v>
      </c>
      <c r="AK200" s="71" t="s">
        <v>3950</v>
      </c>
      <c r="AL200" s="72" t="s">
        <v>3951</v>
      </c>
      <c r="AM200" s="73" t="s">
        <v>3952</v>
      </c>
      <c r="AN200" s="73" t="s">
        <v>3953</v>
      </c>
      <c r="AO200" s="62" t="s">
        <v>3954</v>
      </c>
      <c r="AP200" s="63" t="s">
        <v>3955</v>
      </c>
      <c r="AQ200" s="63" t="s">
        <v>3956</v>
      </c>
      <c r="AR200" s="75" t="s">
        <v>3957</v>
      </c>
      <c r="AS200" s="75" t="s">
        <v>3958</v>
      </c>
      <c r="AT200" s="63" t="s">
        <v>3959</v>
      </c>
      <c r="AU200" s="66" t="s">
        <v>3960</v>
      </c>
      <c r="AV200" s="66" t="s">
        <v>3961</v>
      </c>
      <c r="AW200" s="76" t="s">
        <v>3962</v>
      </c>
      <c r="AX200" s="76" t="s">
        <v>3963</v>
      </c>
      <c r="AY200" s="77" t="s">
        <v>3964</v>
      </c>
    </row>
    <row r="201" spans="2:51" ht="15" customHeight="1" outlineLevel="1" thickBot="1">
      <c r="B201" s="43" t="s">
        <v>6141</v>
      </c>
      <c r="C201" s="334">
        <v>0</v>
      </c>
      <c r="D201" s="334">
        <v>0</v>
      </c>
      <c r="E201" s="334" t="s">
        <v>5908</v>
      </c>
      <c r="F201" s="334">
        <v>0</v>
      </c>
      <c r="G201" s="334" t="s">
        <v>6142</v>
      </c>
      <c r="H201" s="334">
        <v>0</v>
      </c>
      <c r="I201" s="334">
        <v>4.6328767123287671</v>
      </c>
      <c r="J201" s="44">
        <v>-1.6571886710188801</v>
      </c>
      <c r="K201" s="44">
        <v>-1.6571886710188801</v>
      </c>
      <c r="L201" s="62">
        <f t="shared" si="22"/>
        <v>-7.6775508018984278</v>
      </c>
      <c r="M201" s="63">
        <f t="shared" si="23"/>
        <v>2.6112750978842136E-2</v>
      </c>
      <c r="N201" s="63">
        <f t="shared" si="24"/>
        <v>3.4264590112735638E-2</v>
      </c>
      <c r="O201" s="49">
        <v>0</v>
      </c>
      <c r="P201" s="49">
        <v>4.150444224352462E-2</v>
      </c>
      <c r="Q201" s="63">
        <f t="shared" si="25"/>
        <v>4.150444224352462E-2</v>
      </c>
      <c r="R201" s="66">
        <f t="shared" si="26"/>
        <v>-6.8780691482926426E-2</v>
      </c>
      <c r="S201" s="66">
        <f t="shared" si="27"/>
        <v>-6.8780691482926426E-2</v>
      </c>
      <c r="T201" s="44">
        <v>0</v>
      </c>
      <c r="U201" s="44">
        <v>-1.6571886710188801</v>
      </c>
      <c r="V201" s="44">
        <v>-1.6571886710188801</v>
      </c>
      <c r="X201" s="67" t="s">
        <v>3965</v>
      </c>
      <c r="Z201" s="23"/>
      <c r="AB201" s="14"/>
      <c r="AC201" s="15"/>
      <c r="AD201" s="68">
        <v>272</v>
      </c>
      <c r="AE201" s="69" t="s">
        <v>3966</v>
      </c>
      <c r="AF201" s="70" t="s">
        <v>3967</v>
      </c>
      <c r="AG201" s="70" t="s">
        <v>3968</v>
      </c>
      <c r="AH201" s="70" t="s">
        <v>3969</v>
      </c>
      <c r="AI201" s="70" t="s">
        <v>3970</v>
      </c>
      <c r="AJ201" s="70" t="s">
        <v>3971</v>
      </c>
      <c r="AK201" s="71" t="s">
        <v>3972</v>
      </c>
      <c r="AL201" s="72" t="s">
        <v>3973</v>
      </c>
      <c r="AM201" s="73" t="s">
        <v>3974</v>
      </c>
      <c r="AN201" s="73" t="s">
        <v>3975</v>
      </c>
      <c r="AO201" s="62" t="s">
        <v>3976</v>
      </c>
      <c r="AP201" s="63" t="s">
        <v>3977</v>
      </c>
      <c r="AQ201" s="63" t="s">
        <v>3978</v>
      </c>
      <c r="AR201" s="75" t="s">
        <v>3979</v>
      </c>
      <c r="AS201" s="75" t="s">
        <v>3980</v>
      </c>
      <c r="AT201" s="63" t="s">
        <v>3981</v>
      </c>
      <c r="AU201" s="66" t="s">
        <v>3982</v>
      </c>
      <c r="AV201" s="66" t="s">
        <v>3983</v>
      </c>
      <c r="AW201" s="76" t="s">
        <v>3984</v>
      </c>
      <c r="AX201" s="76" t="s">
        <v>3985</v>
      </c>
      <c r="AY201" s="77" t="s">
        <v>3986</v>
      </c>
    </row>
    <row r="202" spans="2:51" ht="15" customHeight="1" outlineLevel="1" thickBot="1">
      <c r="B202" s="43" t="s">
        <v>6143</v>
      </c>
      <c r="C202" s="334">
        <v>0</v>
      </c>
      <c r="D202" s="334">
        <v>0</v>
      </c>
      <c r="E202" s="334" t="s">
        <v>5908</v>
      </c>
      <c r="F202" s="334">
        <v>0</v>
      </c>
      <c r="G202" s="334" t="s">
        <v>6144</v>
      </c>
      <c r="H202" s="334">
        <v>0</v>
      </c>
      <c r="I202" s="334">
        <v>1.1671232876712327</v>
      </c>
      <c r="J202" s="44">
        <v>-0.20433751778812401</v>
      </c>
      <c r="K202" s="44">
        <v>-0.20433751778812401</v>
      </c>
      <c r="L202" s="62">
        <f t="shared" si="22"/>
        <v>-0.23848707555545429</v>
      </c>
      <c r="M202" s="63">
        <f t="shared" si="23"/>
        <v>1.5697271023521253E-2</v>
      </c>
      <c r="N202" s="63">
        <f t="shared" si="24"/>
        <v>2.3766365530162981E-2</v>
      </c>
      <c r="O202" s="49">
        <v>0</v>
      </c>
      <c r="P202" s="49">
        <v>3.0932730088874032E-2</v>
      </c>
      <c r="Q202" s="63">
        <f t="shared" si="25"/>
        <v>3.0932730088874032E-2</v>
      </c>
      <c r="R202" s="66">
        <f t="shared" si="26"/>
        <v>-6.3207172847705361E-3</v>
      </c>
      <c r="S202" s="66">
        <f t="shared" si="27"/>
        <v>-6.3207172847705361E-3</v>
      </c>
      <c r="T202" s="44">
        <v>0</v>
      </c>
      <c r="U202" s="44">
        <v>-0.20433751778812401</v>
      </c>
      <c r="V202" s="44">
        <v>-0.20433751778812401</v>
      </c>
      <c r="X202" s="67" t="s">
        <v>3987</v>
      </c>
      <c r="Z202" s="23"/>
      <c r="AB202" s="14"/>
      <c r="AC202" s="15"/>
      <c r="AD202" s="68">
        <v>273</v>
      </c>
      <c r="AE202" s="69" t="s">
        <v>3988</v>
      </c>
      <c r="AF202" s="70" t="s">
        <v>3989</v>
      </c>
      <c r="AG202" s="70" t="s">
        <v>3990</v>
      </c>
      <c r="AH202" s="70" t="s">
        <v>3991</v>
      </c>
      <c r="AI202" s="70" t="s">
        <v>3992</v>
      </c>
      <c r="AJ202" s="70" t="s">
        <v>3993</v>
      </c>
      <c r="AK202" s="71" t="s">
        <v>3994</v>
      </c>
      <c r="AL202" s="72" t="s">
        <v>3995</v>
      </c>
      <c r="AM202" s="73" t="s">
        <v>3996</v>
      </c>
      <c r="AN202" s="73" t="s">
        <v>3997</v>
      </c>
      <c r="AO202" s="62" t="s">
        <v>3998</v>
      </c>
      <c r="AP202" s="63" t="s">
        <v>3999</v>
      </c>
      <c r="AQ202" s="63" t="s">
        <v>4000</v>
      </c>
      <c r="AR202" s="75" t="s">
        <v>4001</v>
      </c>
      <c r="AS202" s="75" t="s">
        <v>4002</v>
      </c>
      <c r="AT202" s="63" t="s">
        <v>4003</v>
      </c>
      <c r="AU202" s="66" t="s">
        <v>4004</v>
      </c>
      <c r="AV202" s="66" t="s">
        <v>4005</v>
      </c>
      <c r="AW202" s="76" t="s">
        <v>4006</v>
      </c>
      <c r="AX202" s="76" t="s">
        <v>4007</v>
      </c>
      <c r="AY202" s="77" t="s">
        <v>4008</v>
      </c>
    </row>
    <row r="203" spans="2:51" ht="15" customHeight="1" outlineLevel="1" thickBot="1">
      <c r="B203" s="43" t="s">
        <v>6145</v>
      </c>
      <c r="C203" s="334">
        <v>0</v>
      </c>
      <c r="D203" s="334">
        <v>0</v>
      </c>
      <c r="E203" s="334" t="s">
        <v>5908</v>
      </c>
      <c r="F203" s="334">
        <v>0</v>
      </c>
      <c r="G203" s="334" t="s">
        <v>6146</v>
      </c>
      <c r="H203" s="334">
        <v>0</v>
      </c>
      <c r="I203" s="334">
        <v>1.3589041095890413</v>
      </c>
      <c r="J203" s="44">
        <v>-0.92510703745979306</v>
      </c>
      <c r="K203" s="44">
        <v>-0.92510703745979306</v>
      </c>
      <c r="L203" s="62">
        <f t="shared" si="22"/>
        <v>-1.2571317550138559</v>
      </c>
      <c r="M203" s="63">
        <f t="shared" si="23"/>
        <v>1.4427568832668713E-2</v>
      </c>
      <c r="N203" s="63">
        <f t="shared" si="24"/>
        <v>2.2486576330842833E-2</v>
      </c>
      <c r="O203" s="49">
        <v>0</v>
      </c>
      <c r="P203" s="49">
        <v>2.9643982365158705E-2</v>
      </c>
      <c r="Q203" s="63">
        <f t="shared" si="25"/>
        <v>2.9643982365158705E-2</v>
      </c>
      <c r="R203" s="66">
        <f t="shared" si="26"/>
        <v>-2.7423856704342317E-2</v>
      </c>
      <c r="S203" s="66">
        <f t="shared" si="27"/>
        <v>-2.7423856704342317E-2</v>
      </c>
      <c r="T203" s="44">
        <v>0</v>
      </c>
      <c r="U203" s="44">
        <v>-0.92510703745979306</v>
      </c>
      <c r="V203" s="44">
        <v>-0.92510703745979306</v>
      </c>
      <c r="X203" s="67" t="s">
        <v>4009</v>
      </c>
      <c r="Z203" s="23"/>
      <c r="AB203" s="14"/>
      <c r="AC203" s="15"/>
      <c r="AD203" s="68">
        <v>274</v>
      </c>
      <c r="AE203" s="69" t="s">
        <v>4010</v>
      </c>
      <c r="AF203" s="70" t="s">
        <v>4011</v>
      </c>
      <c r="AG203" s="70" t="s">
        <v>4012</v>
      </c>
      <c r="AH203" s="70" t="s">
        <v>4013</v>
      </c>
      <c r="AI203" s="70" t="s">
        <v>4014</v>
      </c>
      <c r="AJ203" s="70" t="s">
        <v>4015</v>
      </c>
      <c r="AK203" s="71" t="s">
        <v>4016</v>
      </c>
      <c r="AL203" s="72" t="s">
        <v>4017</v>
      </c>
      <c r="AM203" s="73" t="s">
        <v>4018</v>
      </c>
      <c r="AN203" s="73" t="s">
        <v>4019</v>
      </c>
      <c r="AO203" s="62" t="s">
        <v>4020</v>
      </c>
      <c r="AP203" s="63" t="s">
        <v>4021</v>
      </c>
      <c r="AQ203" s="63" t="s">
        <v>4022</v>
      </c>
      <c r="AR203" s="75" t="s">
        <v>4023</v>
      </c>
      <c r="AS203" s="75" t="s">
        <v>4024</v>
      </c>
      <c r="AT203" s="63" t="s">
        <v>4025</v>
      </c>
      <c r="AU203" s="66" t="s">
        <v>4026</v>
      </c>
      <c r="AV203" s="66" t="s">
        <v>4027</v>
      </c>
      <c r="AW203" s="76" t="s">
        <v>4028</v>
      </c>
      <c r="AX203" s="76" t="s">
        <v>4029</v>
      </c>
      <c r="AY203" s="77" t="s">
        <v>4030</v>
      </c>
    </row>
    <row r="204" spans="2:51" ht="15" customHeight="1" outlineLevel="1" thickBot="1">
      <c r="B204" s="43" t="s">
        <v>6147</v>
      </c>
      <c r="C204" s="334">
        <v>0</v>
      </c>
      <c r="D204" s="334">
        <v>0</v>
      </c>
      <c r="E204" s="334" t="s">
        <v>5908</v>
      </c>
      <c r="F204" s="334">
        <v>0</v>
      </c>
      <c r="G204" s="334" t="s">
        <v>6054</v>
      </c>
      <c r="H204" s="334">
        <v>0</v>
      </c>
      <c r="I204" s="334">
        <v>77.720547945205482</v>
      </c>
      <c r="J204" s="44">
        <v>-0.89834629049522108</v>
      </c>
      <c r="K204" s="44">
        <v>-0.89834629049522108</v>
      </c>
      <c r="L204" s="62">
        <f t="shared" si="22"/>
        <v>-69.819965941831327</v>
      </c>
      <c r="M204" s="63">
        <f t="shared" si="23"/>
        <v>1.7765822498123862E-2</v>
      </c>
      <c r="N204" s="63">
        <f t="shared" si="24"/>
        <v>2.5851350382915195E-2</v>
      </c>
      <c r="O204" s="49">
        <v>0</v>
      </c>
      <c r="P204" s="49">
        <v>3.3032309835595602E-2</v>
      </c>
      <c r="Q204" s="63">
        <f t="shared" si="25"/>
        <v>3.3032309835595602E-2</v>
      </c>
      <c r="R204" s="66">
        <f t="shared" si="26"/>
        <v>-2.9674453007296115E-2</v>
      </c>
      <c r="S204" s="66">
        <f t="shared" si="27"/>
        <v>-2.9674453007296115E-2</v>
      </c>
      <c r="T204" s="44">
        <v>0</v>
      </c>
      <c r="U204" s="44">
        <v>-0.89834629049522108</v>
      </c>
      <c r="V204" s="44">
        <v>-0.89834629049522108</v>
      </c>
      <c r="X204" s="67" t="s">
        <v>4031</v>
      </c>
      <c r="Z204" s="23"/>
      <c r="AB204" s="14"/>
      <c r="AC204" s="15"/>
      <c r="AD204" s="68">
        <v>275</v>
      </c>
      <c r="AE204" s="69" t="s">
        <v>4032</v>
      </c>
      <c r="AF204" s="70" t="s">
        <v>4033</v>
      </c>
      <c r="AG204" s="70" t="s">
        <v>4034</v>
      </c>
      <c r="AH204" s="70" t="s">
        <v>4035</v>
      </c>
      <c r="AI204" s="70" t="s">
        <v>4036</v>
      </c>
      <c r="AJ204" s="70" t="s">
        <v>4037</v>
      </c>
      <c r="AK204" s="71" t="s">
        <v>4038</v>
      </c>
      <c r="AL204" s="72" t="s">
        <v>4039</v>
      </c>
      <c r="AM204" s="73" t="s">
        <v>4040</v>
      </c>
      <c r="AN204" s="73" t="s">
        <v>4041</v>
      </c>
      <c r="AO204" s="62" t="s">
        <v>4042</v>
      </c>
      <c r="AP204" s="63" t="s">
        <v>4043</v>
      </c>
      <c r="AQ204" s="63" t="s">
        <v>4044</v>
      </c>
      <c r="AR204" s="75" t="s">
        <v>4045</v>
      </c>
      <c r="AS204" s="75" t="s">
        <v>4046</v>
      </c>
      <c r="AT204" s="63" t="s">
        <v>4047</v>
      </c>
      <c r="AU204" s="66" t="s">
        <v>4048</v>
      </c>
      <c r="AV204" s="66" t="s">
        <v>4049</v>
      </c>
      <c r="AW204" s="76" t="s">
        <v>4050</v>
      </c>
      <c r="AX204" s="76" t="s">
        <v>4051</v>
      </c>
      <c r="AY204" s="77" t="s">
        <v>4052</v>
      </c>
    </row>
    <row r="205" spans="2:51" ht="15" customHeight="1" outlineLevel="1" thickBot="1">
      <c r="B205" s="43" t="s">
        <v>6148</v>
      </c>
      <c r="C205" s="334">
        <v>0</v>
      </c>
      <c r="D205" s="334">
        <v>0</v>
      </c>
      <c r="E205" s="334" t="s">
        <v>5908</v>
      </c>
      <c r="F205" s="334">
        <v>0</v>
      </c>
      <c r="G205" s="334" t="s">
        <v>6149</v>
      </c>
      <c r="H205" s="334">
        <v>0</v>
      </c>
      <c r="I205" s="334">
        <v>80.547945205479451</v>
      </c>
      <c r="J205" s="44">
        <v>-4.7677340997233399E-2</v>
      </c>
      <c r="K205" s="44">
        <v>-4.7677340997233399E-2</v>
      </c>
      <c r="L205" s="62">
        <f t="shared" si="22"/>
        <v>-3.8403118501881148</v>
      </c>
      <c r="M205" s="63">
        <f t="shared" si="23"/>
        <v>1.4440558463095776E-2</v>
      </c>
      <c r="N205" s="63">
        <f t="shared" si="24"/>
        <v>2.2499669155950475E-2</v>
      </c>
      <c r="O205" s="49">
        <v>0</v>
      </c>
      <c r="P205" s="49">
        <v>2.9657166840042132E-2</v>
      </c>
      <c r="Q205" s="63">
        <f t="shared" si="25"/>
        <v>2.9657166840042132E-2</v>
      </c>
      <c r="R205" s="66">
        <f t="shared" si="26"/>
        <v>-1.4139748564445315E-3</v>
      </c>
      <c r="S205" s="66">
        <f t="shared" si="27"/>
        <v>-1.4139748564445315E-3</v>
      </c>
      <c r="T205" s="44">
        <v>0</v>
      </c>
      <c r="U205" s="44">
        <v>-4.7677340997233399E-2</v>
      </c>
      <c r="V205" s="44">
        <v>-4.7677340997233399E-2</v>
      </c>
      <c r="X205" s="67" t="s">
        <v>4053</v>
      </c>
      <c r="Z205" s="23"/>
      <c r="AB205" s="14"/>
      <c r="AC205" s="15"/>
      <c r="AD205" s="68">
        <v>276</v>
      </c>
      <c r="AE205" s="69" t="s">
        <v>4054</v>
      </c>
      <c r="AF205" s="70" t="s">
        <v>4055</v>
      </c>
      <c r="AG205" s="70" t="s">
        <v>4056</v>
      </c>
      <c r="AH205" s="70" t="s">
        <v>4057</v>
      </c>
      <c r="AI205" s="70" t="s">
        <v>4058</v>
      </c>
      <c r="AJ205" s="70" t="s">
        <v>4059</v>
      </c>
      <c r="AK205" s="71" t="s">
        <v>4060</v>
      </c>
      <c r="AL205" s="72" t="s">
        <v>4061</v>
      </c>
      <c r="AM205" s="73" t="s">
        <v>4062</v>
      </c>
      <c r="AN205" s="73" t="s">
        <v>4063</v>
      </c>
      <c r="AO205" s="62" t="s">
        <v>4064</v>
      </c>
      <c r="AP205" s="63" t="s">
        <v>4065</v>
      </c>
      <c r="AQ205" s="63" t="s">
        <v>4066</v>
      </c>
      <c r="AR205" s="75" t="s">
        <v>4067</v>
      </c>
      <c r="AS205" s="75" t="s">
        <v>4068</v>
      </c>
      <c r="AT205" s="63" t="s">
        <v>4069</v>
      </c>
      <c r="AU205" s="66" t="s">
        <v>4070</v>
      </c>
      <c r="AV205" s="66" t="s">
        <v>4071</v>
      </c>
      <c r="AW205" s="76" t="s">
        <v>4072</v>
      </c>
      <c r="AX205" s="76" t="s">
        <v>4073</v>
      </c>
      <c r="AY205" s="77" t="s">
        <v>4074</v>
      </c>
    </row>
    <row r="206" spans="2:51" ht="15" customHeight="1" outlineLevel="1" thickBot="1">
      <c r="B206" s="43" t="s">
        <v>6150</v>
      </c>
      <c r="C206" s="334">
        <v>0</v>
      </c>
      <c r="D206" s="334">
        <v>0</v>
      </c>
      <c r="E206" s="334" t="s">
        <v>5908</v>
      </c>
      <c r="F206" s="334">
        <v>0</v>
      </c>
      <c r="G206" s="334" t="s">
        <v>6151</v>
      </c>
      <c r="H206" s="334">
        <v>0</v>
      </c>
      <c r="I206" s="334">
        <v>8.6904109589041099</v>
      </c>
      <c r="J206" s="44">
        <v>-0.249859132987099</v>
      </c>
      <c r="K206" s="44">
        <v>-0.249859132987099</v>
      </c>
      <c r="L206" s="62">
        <f t="shared" si="22"/>
        <v>-2.1713785474933647</v>
      </c>
      <c r="M206" s="63">
        <f t="shared" si="23"/>
        <v>2.3134835928853459E-2</v>
      </c>
      <c r="N206" s="63">
        <f t="shared" si="24"/>
        <v>3.1263017346361721E-2</v>
      </c>
      <c r="O206" s="49">
        <v>0</v>
      </c>
      <c r="P206" s="49">
        <v>3.8481858467786248E-2</v>
      </c>
      <c r="Q206" s="63">
        <f t="shared" si="25"/>
        <v>3.8481858467786248E-2</v>
      </c>
      <c r="R206" s="66">
        <f t="shared" si="26"/>
        <v>-9.6150437924933264E-3</v>
      </c>
      <c r="S206" s="66">
        <f t="shared" si="27"/>
        <v>-9.6150437924933264E-3</v>
      </c>
      <c r="T206" s="44">
        <v>0</v>
      </c>
      <c r="U206" s="44">
        <v>-0.249859132987099</v>
      </c>
      <c r="V206" s="44">
        <v>-0.249859132987099</v>
      </c>
      <c r="X206" s="67" t="s">
        <v>4075</v>
      </c>
      <c r="Z206" s="23"/>
      <c r="AB206" s="14"/>
      <c r="AC206" s="15"/>
      <c r="AD206" s="68">
        <v>277</v>
      </c>
      <c r="AE206" s="69" t="s">
        <v>4076</v>
      </c>
      <c r="AF206" s="70" t="s">
        <v>4077</v>
      </c>
      <c r="AG206" s="70" t="s">
        <v>4078</v>
      </c>
      <c r="AH206" s="70" t="s">
        <v>4079</v>
      </c>
      <c r="AI206" s="70" t="s">
        <v>4080</v>
      </c>
      <c r="AJ206" s="70" t="s">
        <v>4081</v>
      </c>
      <c r="AK206" s="71" t="s">
        <v>4082</v>
      </c>
      <c r="AL206" s="72" t="s">
        <v>4083</v>
      </c>
      <c r="AM206" s="73" t="s">
        <v>4084</v>
      </c>
      <c r="AN206" s="73" t="s">
        <v>4085</v>
      </c>
      <c r="AO206" s="62" t="s">
        <v>4086</v>
      </c>
      <c r="AP206" s="63" t="s">
        <v>4087</v>
      </c>
      <c r="AQ206" s="63" t="s">
        <v>4088</v>
      </c>
      <c r="AR206" s="75" t="s">
        <v>4089</v>
      </c>
      <c r="AS206" s="75" t="s">
        <v>4090</v>
      </c>
      <c r="AT206" s="63" t="s">
        <v>4091</v>
      </c>
      <c r="AU206" s="66" t="s">
        <v>4092</v>
      </c>
      <c r="AV206" s="66" t="s">
        <v>4093</v>
      </c>
      <c r="AW206" s="76" t="s">
        <v>4094</v>
      </c>
      <c r="AX206" s="76" t="s">
        <v>4095</v>
      </c>
      <c r="AY206" s="77" t="s">
        <v>4096</v>
      </c>
    </row>
    <row r="207" spans="2:51" ht="15" customHeight="1" outlineLevel="1" thickBot="1">
      <c r="B207" s="43" t="s">
        <v>6152</v>
      </c>
      <c r="C207" s="334">
        <v>0</v>
      </c>
      <c r="D207" s="334">
        <v>0</v>
      </c>
      <c r="E207" s="334" t="s">
        <v>5908</v>
      </c>
      <c r="F207" s="334">
        <v>0</v>
      </c>
      <c r="G207" s="334" t="s">
        <v>6146</v>
      </c>
      <c r="H207" s="334">
        <v>0</v>
      </c>
      <c r="I207" s="334">
        <v>1.0465753424657533</v>
      </c>
      <c r="J207" s="44">
        <v>-0.58917096867782603</v>
      </c>
      <c r="K207" s="44">
        <v>-0.58917096867782603</v>
      </c>
      <c r="L207" s="62">
        <f t="shared" si="22"/>
        <v>-0.61661180831487539</v>
      </c>
      <c r="M207" s="63">
        <f t="shared" si="23"/>
        <v>1.443229142023128E-2</v>
      </c>
      <c r="N207" s="63">
        <f t="shared" si="24"/>
        <v>2.2491336436479381E-2</v>
      </c>
      <c r="O207" s="49">
        <v>0</v>
      </c>
      <c r="P207" s="49">
        <v>2.9648775791534594E-2</v>
      </c>
      <c r="Q207" s="63">
        <f t="shared" si="25"/>
        <v>2.9648775791534594E-2</v>
      </c>
      <c r="R207" s="66">
        <f t="shared" si="26"/>
        <v>-1.7468197953210116E-2</v>
      </c>
      <c r="S207" s="66">
        <f t="shared" si="27"/>
        <v>-1.7468197953210116E-2</v>
      </c>
      <c r="T207" s="44">
        <v>0</v>
      </c>
      <c r="U207" s="44">
        <v>-0.58917096867782603</v>
      </c>
      <c r="V207" s="44">
        <v>-0.58917096867782603</v>
      </c>
      <c r="X207" s="67" t="s">
        <v>4097</v>
      </c>
      <c r="Z207" s="23"/>
      <c r="AB207" s="14"/>
      <c r="AC207" s="15"/>
      <c r="AD207" s="68">
        <v>278</v>
      </c>
      <c r="AE207" s="69" t="s">
        <v>4098</v>
      </c>
      <c r="AF207" s="70" t="s">
        <v>4099</v>
      </c>
      <c r="AG207" s="70" t="s">
        <v>4100</v>
      </c>
      <c r="AH207" s="70" t="s">
        <v>4101</v>
      </c>
      <c r="AI207" s="70" t="s">
        <v>4102</v>
      </c>
      <c r="AJ207" s="70" t="s">
        <v>4103</v>
      </c>
      <c r="AK207" s="71" t="s">
        <v>4104</v>
      </c>
      <c r="AL207" s="72" t="s">
        <v>4105</v>
      </c>
      <c r="AM207" s="73" t="s">
        <v>4106</v>
      </c>
      <c r="AN207" s="73" t="s">
        <v>4107</v>
      </c>
      <c r="AO207" s="62" t="s">
        <v>4108</v>
      </c>
      <c r="AP207" s="63" t="s">
        <v>4109</v>
      </c>
      <c r="AQ207" s="63" t="s">
        <v>4110</v>
      </c>
      <c r="AR207" s="75" t="s">
        <v>4111</v>
      </c>
      <c r="AS207" s="75" t="s">
        <v>4112</v>
      </c>
      <c r="AT207" s="63" t="s">
        <v>4113</v>
      </c>
      <c r="AU207" s="66" t="s">
        <v>4114</v>
      </c>
      <c r="AV207" s="66" t="s">
        <v>4115</v>
      </c>
      <c r="AW207" s="76" t="s">
        <v>4116</v>
      </c>
      <c r="AX207" s="76" t="s">
        <v>4117</v>
      </c>
      <c r="AY207" s="77" t="s">
        <v>4118</v>
      </c>
    </row>
    <row r="208" spans="2:51" ht="15" customHeight="1" outlineLevel="1" thickBot="1">
      <c r="B208" s="43" t="s">
        <v>6153</v>
      </c>
      <c r="C208" s="334">
        <v>0</v>
      </c>
      <c r="D208" s="334">
        <v>0</v>
      </c>
      <c r="E208" s="334" t="s">
        <v>5908</v>
      </c>
      <c r="F208" s="334">
        <v>0</v>
      </c>
      <c r="G208" s="334" t="s">
        <v>6154</v>
      </c>
      <c r="H208" s="334">
        <v>0</v>
      </c>
      <c r="I208" s="334">
        <v>48.528767123287672</v>
      </c>
      <c r="J208" s="44">
        <v>-5.1288661550924597E-2</v>
      </c>
      <c r="K208" s="44">
        <v>-5.1288661550924597E-2</v>
      </c>
      <c r="L208" s="62">
        <f t="shared" si="22"/>
        <v>-2.488975512469938</v>
      </c>
      <c r="M208" s="63">
        <f t="shared" si="23"/>
        <v>3.9089869187853621E-2</v>
      </c>
      <c r="N208" s="63">
        <f t="shared" si="24"/>
        <v>4.7344803600468222E-2</v>
      </c>
      <c r="O208" s="49">
        <v>0</v>
      </c>
      <c r="P208" s="49">
        <v>5.467621722567139E-2</v>
      </c>
      <c r="Q208" s="63">
        <f t="shared" si="25"/>
        <v>5.467621722567139E-2</v>
      </c>
      <c r="R208" s="66">
        <f t="shared" si="26"/>
        <v>-2.8042700001722934E-3</v>
      </c>
      <c r="S208" s="66">
        <f t="shared" si="27"/>
        <v>-2.8042700001722934E-3</v>
      </c>
      <c r="T208" s="44">
        <v>0</v>
      </c>
      <c r="U208" s="44">
        <v>-5.1288661550924597E-2</v>
      </c>
      <c r="V208" s="44">
        <v>-5.1288661550924597E-2</v>
      </c>
      <c r="X208" s="67" t="s">
        <v>4119</v>
      </c>
      <c r="Z208" s="23"/>
      <c r="AB208" s="14"/>
      <c r="AC208" s="15"/>
      <c r="AD208" s="68">
        <v>279</v>
      </c>
      <c r="AE208" s="69" t="s">
        <v>4120</v>
      </c>
      <c r="AF208" s="70" t="s">
        <v>4121</v>
      </c>
      <c r="AG208" s="70" t="s">
        <v>4122</v>
      </c>
      <c r="AH208" s="70" t="s">
        <v>4123</v>
      </c>
      <c r="AI208" s="70" t="s">
        <v>4124</v>
      </c>
      <c r="AJ208" s="70" t="s">
        <v>4125</v>
      </c>
      <c r="AK208" s="71" t="s">
        <v>4126</v>
      </c>
      <c r="AL208" s="72" t="s">
        <v>4127</v>
      </c>
      <c r="AM208" s="73" t="s">
        <v>4128</v>
      </c>
      <c r="AN208" s="73" t="s">
        <v>4129</v>
      </c>
      <c r="AO208" s="62" t="s">
        <v>4130</v>
      </c>
      <c r="AP208" s="63" t="s">
        <v>4131</v>
      </c>
      <c r="AQ208" s="63" t="s">
        <v>4132</v>
      </c>
      <c r="AR208" s="75" t="s">
        <v>4133</v>
      </c>
      <c r="AS208" s="75" t="s">
        <v>4134</v>
      </c>
      <c r="AT208" s="63" t="s">
        <v>4135</v>
      </c>
      <c r="AU208" s="66" t="s">
        <v>4136</v>
      </c>
      <c r="AV208" s="66" t="s">
        <v>4137</v>
      </c>
      <c r="AW208" s="76" t="s">
        <v>4138</v>
      </c>
      <c r="AX208" s="76" t="s">
        <v>4139</v>
      </c>
      <c r="AY208" s="77" t="s">
        <v>4140</v>
      </c>
    </row>
    <row r="209" spans="2:51" ht="15" customHeight="1" outlineLevel="1" thickBot="1">
      <c r="B209" s="43" t="s">
        <v>6155</v>
      </c>
      <c r="C209" s="334">
        <v>0</v>
      </c>
      <c r="D209" s="334">
        <v>0</v>
      </c>
      <c r="E209" s="334" t="s">
        <v>5908</v>
      </c>
      <c r="F209" s="334">
        <v>0</v>
      </c>
      <c r="G209" s="334" t="s">
        <v>6156</v>
      </c>
      <c r="H209" s="334">
        <v>0</v>
      </c>
      <c r="I209" s="334">
        <v>0.84657534246575339</v>
      </c>
      <c r="J209" s="44">
        <v>-3.72902754716379E-2</v>
      </c>
      <c r="K209" s="44">
        <v>-3.72902754716379E-2</v>
      </c>
      <c r="L209" s="62">
        <f t="shared" si="22"/>
        <v>-3.1569027728044138E-2</v>
      </c>
      <c r="M209" s="63">
        <f t="shared" si="23"/>
        <v>2.3099712396821515E-2</v>
      </c>
      <c r="N209" s="63">
        <f t="shared" si="24"/>
        <v>3.1227614779318458E-2</v>
      </c>
      <c r="O209" s="49">
        <v>0</v>
      </c>
      <c r="P209" s="49">
        <v>3.8446208082773672E-2</v>
      </c>
      <c r="Q209" s="63">
        <f t="shared" si="25"/>
        <v>3.8446208082773672E-2</v>
      </c>
      <c r="R209" s="66">
        <f t="shared" si="26"/>
        <v>-1.4336696902465418E-3</v>
      </c>
      <c r="S209" s="66">
        <f t="shared" si="27"/>
        <v>-1.4336696902465418E-3</v>
      </c>
      <c r="T209" s="44">
        <v>0</v>
      </c>
      <c r="U209" s="44">
        <v>-3.72902754716379E-2</v>
      </c>
      <c r="V209" s="44">
        <v>-3.72902754716379E-2</v>
      </c>
      <c r="X209" s="67" t="s">
        <v>4141</v>
      </c>
      <c r="Z209" s="23"/>
      <c r="AB209" s="14"/>
      <c r="AC209" s="15"/>
      <c r="AD209" s="68">
        <v>280</v>
      </c>
      <c r="AE209" s="69" t="s">
        <v>4142</v>
      </c>
      <c r="AF209" s="70" t="s">
        <v>4143</v>
      </c>
      <c r="AG209" s="70" t="s">
        <v>4144</v>
      </c>
      <c r="AH209" s="70" t="s">
        <v>4145</v>
      </c>
      <c r="AI209" s="70" t="s">
        <v>4146</v>
      </c>
      <c r="AJ209" s="70" t="s">
        <v>4147</v>
      </c>
      <c r="AK209" s="71" t="s">
        <v>4148</v>
      </c>
      <c r="AL209" s="72" t="s">
        <v>4149</v>
      </c>
      <c r="AM209" s="73" t="s">
        <v>4150</v>
      </c>
      <c r="AN209" s="73" t="s">
        <v>4151</v>
      </c>
      <c r="AO209" s="62" t="s">
        <v>4152</v>
      </c>
      <c r="AP209" s="63" t="s">
        <v>4153</v>
      </c>
      <c r="AQ209" s="63" t="s">
        <v>4154</v>
      </c>
      <c r="AR209" s="75" t="s">
        <v>4155</v>
      </c>
      <c r="AS209" s="75" t="s">
        <v>4156</v>
      </c>
      <c r="AT209" s="63" t="s">
        <v>4157</v>
      </c>
      <c r="AU209" s="66" t="s">
        <v>4158</v>
      </c>
      <c r="AV209" s="66" t="s">
        <v>4159</v>
      </c>
      <c r="AW209" s="76" t="s">
        <v>4160</v>
      </c>
      <c r="AX209" s="76" t="s">
        <v>4161</v>
      </c>
      <c r="AY209" s="77" t="s">
        <v>4162</v>
      </c>
    </row>
    <row r="210" spans="2:51" ht="15" customHeight="1" outlineLevel="1" thickBot="1">
      <c r="B210" s="43" t="s">
        <v>6157</v>
      </c>
      <c r="C210" s="334">
        <v>0</v>
      </c>
      <c r="D210" s="334">
        <v>0</v>
      </c>
      <c r="E210" s="334" t="s">
        <v>5908</v>
      </c>
      <c r="F210" s="334">
        <v>0</v>
      </c>
      <c r="G210" s="334" t="s">
        <v>6149</v>
      </c>
      <c r="H210" s="334">
        <v>0</v>
      </c>
      <c r="I210" s="334">
        <v>21.134246575342466</v>
      </c>
      <c r="J210" s="44">
        <v>-1.11149387508867</v>
      </c>
      <c r="K210" s="44">
        <v>-1.11149387508867</v>
      </c>
      <c r="L210" s="62">
        <f t="shared" si="22"/>
        <v>-23.490585623106853</v>
      </c>
      <c r="M210" s="63">
        <f t="shared" si="23"/>
        <v>1.443409576741761E-2</v>
      </c>
      <c r="N210" s="63">
        <f t="shared" si="24"/>
        <v>2.2493155118102237E-2</v>
      </c>
      <c r="O210" s="49">
        <v>0</v>
      </c>
      <c r="P210" s="49">
        <v>2.9650607203928783E-2</v>
      </c>
      <c r="Q210" s="63">
        <f t="shared" si="25"/>
        <v>2.9650607203928783E-2</v>
      </c>
      <c r="R210" s="66">
        <f t="shared" si="26"/>
        <v>-3.295646829982684E-2</v>
      </c>
      <c r="S210" s="66">
        <f t="shared" si="27"/>
        <v>-3.295646829982684E-2</v>
      </c>
      <c r="T210" s="44">
        <v>0</v>
      </c>
      <c r="U210" s="44">
        <v>-1.11149387508867</v>
      </c>
      <c r="V210" s="44">
        <v>-1.11149387508867</v>
      </c>
      <c r="X210" s="67" t="s">
        <v>4163</v>
      </c>
      <c r="Z210" s="23"/>
      <c r="AB210" s="14"/>
      <c r="AC210" s="15"/>
      <c r="AD210" s="68">
        <v>281</v>
      </c>
      <c r="AE210" s="69" t="s">
        <v>4164</v>
      </c>
      <c r="AF210" s="70" t="s">
        <v>4165</v>
      </c>
      <c r="AG210" s="70" t="s">
        <v>4166</v>
      </c>
      <c r="AH210" s="70" t="s">
        <v>4167</v>
      </c>
      <c r="AI210" s="70" t="s">
        <v>4168</v>
      </c>
      <c r="AJ210" s="70" t="s">
        <v>4169</v>
      </c>
      <c r="AK210" s="71" t="s">
        <v>4170</v>
      </c>
      <c r="AL210" s="72" t="s">
        <v>4171</v>
      </c>
      <c r="AM210" s="73" t="s">
        <v>4172</v>
      </c>
      <c r="AN210" s="73" t="s">
        <v>4173</v>
      </c>
      <c r="AO210" s="62" t="s">
        <v>4174</v>
      </c>
      <c r="AP210" s="63" t="s">
        <v>4175</v>
      </c>
      <c r="AQ210" s="63" t="s">
        <v>4176</v>
      </c>
      <c r="AR210" s="75" t="s">
        <v>4177</v>
      </c>
      <c r="AS210" s="75" t="s">
        <v>4178</v>
      </c>
      <c r="AT210" s="63" t="s">
        <v>4179</v>
      </c>
      <c r="AU210" s="66" t="s">
        <v>4180</v>
      </c>
      <c r="AV210" s="66" t="s">
        <v>4181</v>
      </c>
      <c r="AW210" s="76" t="s">
        <v>4182</v>
      </c>
      <c r="AX210" s="76" t="s">
        <v>4183</v>
      </c>
      <c r="AY210" s="77" t="s">
        <v>4184</v>
      </c>
    </row>
    <row r="211" spans="2:51" ht="15" customHeight="1" outlineLevel="1" thickBot="1">
      <c r="B211" s="43" t="s">
        <v>6158</v>
      </c>
      <c r="C211" s="334">
        <v>0</v>
      </c>
      <c r="D211" s="334">
        <v>0</v>
      </c>
      <c r="E211" s="334" t="s">
        <v>5908</v>
      </c>
      <c r="F211" s="334">
        <v>0</v>
      </c>
      <c r="G211" s="334" t="s">
        <v>6159</v>
      </c>
      <c r="H211" s="334">
        <v>0</v>
      </c>
      <c r="I211" s="334">
        <v>2.4465753424657533</v>
      </c>
      <c r="J211" s="44">
        <v>-2.7386170596691302</v>
      </c>
      <c r="K211" s="44">
        <v>-2.7386170596691302</v>
      </c>
      <c r="L211" s="62">
        <f t="shared" si="22"/>
        <v>-6.7002329706425563</v>
      </c>
      <c r="M211" s="63">
        <f t="shared" si="23"/>
        <v>3.0261994220502686E-2</v>
      </c>
      <c r="N211" s="63">
        <f t="shared" si="24"/>
        <v>3.844679655790495E-2</v>
      </c>
      <c r="O211" s="49">
        <v>0</v>
      </c>
      <c r="P211" s="49">
        <v>4.5715924133810121E-2</v>
      </c>
      <c r="Q211" s="63">
        <f t="shared" si="25"/>
        <v>4.5715924133810121E-2</v>
      </c>
      <c r="R211" s="66">
        <f t="shared" si="26"/>
        <v>-0.1251984097313921</v>
      </c>
      <c r="S211" s="66">
        <f t="shared" si="27"/>
        <v>-0.1251984097313921</v>
      </c>
      <c r="T211" s="44">
        <v>0</v>
      </c>
      <c r="U211" s="44">
        <v>-2.7386170596691302</v>
      </c>
      <c r="V211" s="44">
        <v>-2.7386170596691302</v>
      </c>
      <c r="X211" s="67" t="s">
        <v>4185</v>
      </c>
      <c r="Z211" s="23"/>
      <c r="AB211" s="14"/>
      <c r="AC211" s="15"/>
      <c r="AD211" s="68">
        <v>282</v>
      </c>
      <c r="AE211" s="69" t="s">
        <v>4186</v>
      </c>
      <c r="AF211" s="70" t="s">
        <v>4187</v>
      </c>
      <c r="AG211" s="70" t="s">
        <v>4188</v>
      </c>
      <c r="AH211" s="70" t="s">
        <v>4189</v>
      </c>
      <c r="AI211" s="70" t="s">
        <v>4190</v>
      </c>
      <c r="AJ211" s="70" t="s">
        <v>4191</v>
      </c>
      <c r="AK211" s="71" t="s">
        <v>4192</v>
      </c>
      <c r="AL211" s="72" t="s">
        <v>4193</v>
      </c>
      <c r="AM211" s="73" t="s">
        <v>4194</v>
      </c>
      <c r="AN211" s="73" t="s">
        <v>4195</v>
      </c>
      <c r="AO211" s="62" t="s">
        <v>4196</v>
      </c>
      <c r="AP211" s="63" t="s">
        <v>4197</v>
      </c>
      <c r="AQ211" s="63" t="s">
        <v>4198</v>
      </c>
      <c r="AR211" s="75" t="s">
        <v>4199</v>
      </c>
      <c r="AS211" s="75" t="s">
        <v>4200</v>
      </c>
      <c r="AT211" s="63" t="s">
        <v>4201</v>
      </c>
      <c r="AU211" s="66" t="s">
        <v>4202</v>
      </c>
      <c r="AV211" s="66" t="s">
        <v>4203</v>
      </c>
      <c r="AW211" s="76" t="s">
        <v>4204</v>
      </c>
      <c r="AX211" s="76" t="s">
        <v>4205</v>
      </c>
      <c r="AY211" s="77" t="s">
        <v>4206</v>
      </c>
    </row>
    <row r="212" spans="2:51" ht="15" customHeight="1" outlineLevel="1" thickBot="1">
      <c r="B212" s="43" t="s">
        <v>6160</v>
      </c>
      <c r="C212" s="334">
        <v>0</v>
      </c>
      <c r="D212" s="334">
        <v>0</v>
      </c>
      <c r="E212" s="334" t="s">
        <v>5908</v>
      </c>
      <c r="F212" s="334">
        <v>0</v>
      </c>
      <c r="G212" s="334" t="s">
        <v>6161</v>
      </c>
      <c r="H212" s="334">
        <v>0</v>
      </c>
      <c r="I212" s="334">
        <v>13.509589041095891</v>
      </c>
      <c r="J212" s="44">
        <v>-12.3365314764243</v>
      </c>
      <c r="K212" s="44">
        <v>-12.3365314764243</v>
      </c>
      <c r="L212" s="62">
        <f t="shared" si="22"/>
        <v>-166.66147043903624</v>
      </c>
      <c r="M212" s="63">
        <f t="shared" si="23"/>
        <v>5.0433468234865719E-2</v>
      </c>
      <c r="N212" s="63">
        <f t="shared" si="24"/>
        <v>5.8778520614090057E-2</v>
      </c>
      <c r="O212" s="49">
        <v>0</v>
      </c>
      <c r="P212" s="49">
        <v>6.6189970258388658E-2</v>
      </c>
      <c r="Q212" s="63">
        <f t="shared" si="25"/>
        <v>6.6189970258388658E-2</v>
      </c>
      <c r="R212" s="66">
        <f t="shared" si="26"/>
        <v>-0.81655465151619999</v>
      </c>
      <c r="S212" s="66">
        <f t="shared" si="27"/>
        <v>-0.81655465151619999</v>
      </c>
      <c r="T212" s="44">
        <v>0</v>
      </c>
      <c r="U212" s="44">
        <v>-12.3365314764243</v>
      </c>
      <c r="V212" s="44">
        <v>-12.3365314764243</v>
      </c>
      <c r="X212" s="67" t="s">
        <v>4207</v>
      </c>
      <c r="Z212" s="23"/>
      <c r="AB212" s="14"/>
      <c r="AC212" s="15"/>
      <c r="AD212" s="68">
        <v>283</v>
      </c>
      <c r="AE212" s="69" t="s">
        <v>4208</v>
      </c>
      <c r="AF212" s="70" t="s">
        <v>4209</v>
      </c>
      <c r="AG212" s="70" t="s">
        <v>4210</v>
      </c>
      <c r="AH212" s="70" t="s">
        <v>4211</v>
      </c>
      <c r="AI212" s="70" t="s">
        <v>4212</v>
      </c>
      <c r="AJ212" s="70" t="s">
        <v>4213</v>
      </c>
      <c r="AK212" s="71" t="s">
        <v>4214</v>
      </c>
      <c r="AL212" s="72" t="s">
        <v>4215</v>
      </c>
      <c r="AM212" s="73" t="s">
        <v>4216</v>
      </c>
      <c r="AN212" s="73" t="s">
        <v>4217</v>
      </c>
      <c r="AO212" s="62" t="s">
        <v>4218</v>
      </c>
      <c r="AP212" s="63" t="s">
        <v>4219</v>
      </c>
      <c r="AQ212" s="63" t="s">
        <v>4220</v>
      </c>
      <c r="AR212" s="75" t="s">
        <v>4221</v>
      </c>
      <c r="AS212" s="75" t="s">
        <v>4222</v>
      </c>
      <c r="AT212" s="63" t="s">
        <v>4223</v>
      </c>
      <c r="AU212" s="66" t="s">
        <v>4224</v>
      </c>
      <c r="AV212" s="66" t="s">
        <v>4225</v>
      </c>
      <c r="AW212" s="76" t="s">
        <v>4226</v>
      </c>
      <c r="AX212" s="76" t="s">
        <v>4227</v>
      </c>
      <c r="AY212" s="77" t="s">
        <v>4228</v>
      </c>
    </row>
    <row r="213" spans="2:51" ht="15" customHeight="1" outlineLevel="1" thickBot="1">
      <c r="B213" s="43" t="s">
        <v>6162</v>
      </c>
      <c r="C213" s="334">
        <v>0</v>
      </c>
      <c r="D213" s="334">
        <v>0</v>
      </c>
      <c r="E213" s="334" t="s">
        <v>5908</v>
      </c>
      <c r="F213" s="334">
        <v>0</v>
      </c>
      <c r="G213" s="334" t="s">
        <v>6163</v>
      </c>
      <c r="H213" s="334">
        <v>0</v>
      </c>
      <c r="I213" s="334">
        <v>16.506849315068493</v>
      </c>
      <c r="J213" s="44">
        <v>-0.77681521900897099</v>
      </c>
      <c r="K213" s="44">
        <v>-0.77681521900897099</v>
      </c>
      <c r="L213" s="62">
        <f t="shared" si="22"/>
        <v>-12.822771765833014</v>
      </c>
      <c r="M213" s="63">
        <f t="shared" si="23"/>
        <v>4.2862830257449192E-2</v>
      </c>
      <c r="N213" s="63">
        <f t="shared" si="24"/>
        <v>5.1147738541520216E-2</v>
      </c>
      <c r="O213" s="49">
        <v>0</v>
      </c>
      <c r="P213" s="49">
        <v>5.8505772711310855E-2</v>
      </c>
      <c r="Q213" s="63">
        <f t="shared" si="25"/>
        <v>5.8505772711310855E-2</v>
      </c>
      <c r="R213" s="66">
        <f t="shared" si="26"/>
        <v>-4.5448174642026024E-2</v>
      </c>
      <c r="S213" s="66">
        <f t="shared" si="27"/>
        <v>-4.5448174642026024E-2</v>
      </c>
      <c r="T213" s="44">
        <v>0</v>
      </c>
      <c r="U213" s="44">
        <v>-0.77681521900897099</v>
      </c>
      <c r="V213" s="44">
        <v>-0.77681521900897099</v>
      </c>
      <c r="X213" s="67" t="s">
        <v>4229</v>
      </c>
      <c r="Z213" s="23"/>
      <c r="AB213" s="14"/>
      <c r="AC213" s="15"/>
      <c r="AD213" s="68">
        <v>284</v>
      </c>
      <c r="AE213" s="69" t="s">
        <v>4230</v>
      </c>
      <c r="AF213" s="70" t="s">
        <v>4231</v>
      </c>
      <c r="AG213" s="70" t="s">
        <v>4232</v>
      </c>
      <c r="AH213" s="70" t="s">
        <v>4233</v>
      </c>
      <c r="AI213" s="70" t="s">
        <v>4234</v>
      </c>
      <c r="AJ213" s="70" t="s">
        <v>4235</v>
      </c>
      <c r="AK213" s="71" t="s">
        <v>4236</v>
      </c>
      <c r="AL213" s="72" t="s">
        <v>4237</v>
      </c>
      <c r="AM213" s="73" t="s">
        <v>4238</v>
      </c>
      <c r="AN213" s="73" t="s">
        <v>4239</v>
      </c>
      <c r="AO213" s="62" t="s">
        <v>4240</v>
      </c>
      <c r="AP213" s="63" t="s">
        <v>4241</v>
      </c>
      <c r="AQ213" s="63" t="s">
        <v>4242</v>
      </c>
      <c r="AR213" s="75" t="s">
        <v>4243</v>
      </c>
      <c r="AS213" s="75" t="s">
        <v>4244</v>
      </c>
      <c r="AT213" s="63" t="s">
        <v>4245</v>
      </c>
      <c r="AU213" s="66" t="s">
        <v>4246</v>
      </c>
      <c r="AV213" s="66" t="s">
        <v>4247</v>
      </c>
      <c r="AW213" s="76" t="s">
        <v>4248</v>
      </c>
      <c r="AX213" s="76" t="s">
        <v>4249</v>
      </c>
      <c r="AY213" s="77" t="s">
        <v>4250</v>
      </c>
    </row>
    <row r="214" spans="2:51" ht="15" customHeight="1" outlineLevel="1">
      <c r="B214" s="43" t="s">
        <v>6164</v>
      </c>
      <c r="C214" s="334">
        <v>0</v>
      </c>
      <c r="D214" s="334">
        <v>0</v>
      </c>
      <c r="E214" s="334" t="s">
        <v>5908</v>
      </c>
      <c r="F214" s="334">
        <v>0</v>
      </c>
      <c r="G214" s="334" t="s">
        <v>6146</v>
      </c>
      <c r="H214" s="334">
        <v>0</v>
      </c>
      <c r="I214" s="334">
        <v>1.4164383561643836</v>
      </c>
      <c r="J214" s="44">
        <v>-1.5558007660558999</v>
      </c>
      <c r="K214" s="44">
        <v>-1.5558007660558999</v>
      </c>
      <c r="L214" s="62">
        <f t="shared" si="22"/>
        <v>-2.2036958795915078</v>
      </c>
      <c r="M214" s="63">
        <f t="shared" si="23"/>
        <v>1.4425244618935906E-2</v>
      </c>
      <c r="N214" s="63">
        <f t="shared" si="24"/>
        <v>2.2484233652651398E-2</v>
      </c>
      <c r="O214" s="49">
        <v>0</v>
      </c>
      <c r="P214" s="49">
        <v>2.9641623288219905E-2</v>
      </c>
      <c r="Q214" s="63">
        <f t="shared" si="25"/>
        <v>2.9641623288219905E-2</v>
      </c>
      <c r="R214" s="66">
        <f t="shared" si="26"/>
        <v>-4.611646021895293E-2</v>
      </c>
      <c r="S214" s="66">
        <f t="shared" si="27"/>
        <v>-4.611646021895293E-2</v>
      </c>
      <c r="T214" s="44">
        <v>0</v>
      </c>
      <c r="U214" s="44">
        <v>-1.5558007660558999</v>
      </c>
      <c r="V214" s="44">
        <v>-1.5558007660558999</v>
      </c>
      <c r="X214" s="67" t="s">
        <v>4251</v>
      </c>
      <c r="Z214" s="23"/>
      <c r="AB214" s="14"/>
      <c r="AC214" s="15"/>
      <c r="AD214" s="68">
        <v>285</v>
      </c>
      <c r="AE214" s="69" t="s">
        <v>4252</v>
      </c>
      <c r="AF214" s="70" t="s">
        <v>4253</v>
      </c>
      <c r="AG214" s="70" t="s">
        <v>4254</v>
      </c>
      <c r="AH214" s="70" t="s">
        <v>4255</v>
      </c>
      <c r="AI214" s="70" t="s">
        <v>4256</v>
      </c>
      <c r="AJ214" s="70" t="s">
        <v>4257</v>
      </c>
      <c r="AK214" s="71" t="s">
        <v>4258</v>
      </c>
      <c r="AL214" s="72" t="s">
        <v>4259</v>
      </c>
      <c r="AM214" s="73" t="s">
        <v>4260</v>
      </c>
      <c r="AN214" s="73" t="s">
        <v>4261</v>
      </c>
      <c r="AO214" s="62" t="s">
        <v>4262</v>
      </c>
      <c r="AP214" s="63" t="s">
        <v>4263</v>
      </c>
      <c r="AQ214" s="63" t="s">
        <v>4264</v>
      </c>
      <c r="AR214" s="75" t="s">
        <v>4265</v>
      </c>
      <c r="AS214" s="75" t="s">
        <v>4266</v>
      </c>
      <c r="AT214" s="63" t="s">
        <v>4267</v>
      </c>
      <c r="AU214" s="66" t="s">
        <v>4268</v>
      </c>
      <c r="AV214" s="66" t="s">
        <v>4269</v>
      </c>
      <c r="AW214" s="76" t="s">
        <v>4270</v>
      </c>
      <c r="AX214" s="76" t="s">
        <v>4271</v>
      </c>
      <c r="AY214" s="77" t="s">
        <v>4272</v>
      </c>
    </row>
    <row r="215" spans="2:51" ht="15.75" thickBot="1">
      <c r="B215" s="78" t="s">
        <v>4273</v>
      </c>
      <c r="C215" s="79"/>
      <c r="D215" s="80"/>
      <c r="E215" s="80"/>
      <c r="F215" s="80"/>
      <c r="G215" s="80"/>
      <c r="H215" s="80"/>
      <c r="I215" s="79"/>
      <c r="J215" s="81">
        <f>SUM(J131:J214)</f>
        <v>-328.00681576269398</v>
      </c>
      <c r="K215" s="81">
        <f>SUM(K131:K214)</f>
        <v>-2310.1496728126949</v>
      </c>
      <c r="L215" s="82">
        <f>SUM(L131:L214)</f>
        <v>-792.44024150358007</v>
      </c>
      <c r="M215" s="79"/>
      <c r="N215" s="79"/>
      <c r="O215" s="79"/>
      <c r="P215" s="79"/>
      <c r="Q215" s="79"/>
      <c r="R215" s="81">
        <f>SUM(R131:R214)</f>
        <v>-16.835564869910318</v>
      </c>
      <c r="S215" s="81">
        <f>SUM(S131:S214)</f>
        <v>-16.835564869910318</v>
      </c>
      <c r="T215" s="81">
        <f>SUM(T131:T214)</f>
        <v>8.7167892339151205</v>
      </c>
      <c r="U215" s="81">
        <f>SUM(U131:U214)</f>
        <v>-326.68787626685133</v>
      </c>
      <c r="V215" s="85">
        <f>SUM(V131:V214)</f>
        <v>-353.99257686560776</v>
      </c>
      <c r="X215" s="86" t="s">
        <v>4274</v>
      </c>
      <c r="Z215" s="23"/>
      <c r="AB215" s="14"/>
      <c r="AC215" s="15"/>
      <c r="AD215" s="87">
        <v>402</v>
      </c>
      <c r="AE215" s="88" t="s">
        <v>4273</v>
      </c>
      <c r="AF215" s="79"/>
      <c r="AG215" s="80"/>
      <c r="AH215" s="80"/>
      <c r="AI215" s="80"/>
      <c r="AJ215" s="80"/>
      <c r="AK215" s="80"/>
      <c r="AL215" s="79"/>
      <c r="AM215" s="81" t="s">
        <v>4275</v>
      </c>
      <c r="AN215" s="81" t="s">
        <v>4276</v>
      </c>
      <c r="AO215" s="82" t="s">
        <v>4277</v>
      </c>
      <c r="AP215" s="79"/>
      <c r="AQ215" s="79"/>
      <c r="AR215" s="79"/>
      <c r="AS215" s="79"/>
      <c r="AT215" s="79"/>
      <c r="AU215" s="81" t="s">
        <v>4278</v>
      </c>
      <c r="AV215" s="81" t="s">
        <v>4279</v>
      </c>
      <c r="AW215" s="81" t="s">
        <v>4280</v>
      </c>
      <c r="AX215" s="81" t="s">
        <v>4281</v>
      </c>
      <c r="AY215" s="85" t="s">
        <v>4282</v>
      </c>
    </row>
    <row r="216" spans="2:51" ht="15.75" thickBot="1">
      <c r="B216" s="98"/>
      <c r="C216" s="90"/>
      <c r="D216" s="90"/>
      <c r="E216" s="90"/>
      <c r="F216" s="90"/>
      <c r="G216" s="90"/>
      <c r="H216" s="90"/>
      <c r="I216" s="90"/>
      <c r="J216" s="91"/>
      <c r="K216" s="91"/>
      <c r="L216" s="91"/>
      <c r="M216" s="90"/>
      <c r="N216" s="90"/>
      <c r="O216" s="90"/>
      <c r="P216" s="90"/>
      <c r="Q216" s="90"/>
      <c r="R216" s="91"/>
      <c r="S216" s="91"/>
      <c r="T216" s="99"/>
      <c r="U216" s="99"/>
      <c r="V216" s="99"/>
      <c r="Z216" s="23"/>
      <c r="AB216" s="14"/>
      <c r="AC216" s="15"/>
      <c r="AD216" s="100"/>
      <c r="AE216" s="101"/>
      <c r="AF216" s="90"/>
      <c r="AG216" s="90"/>
      <c r="AH216" s="90"/>
      <c r="AI216" s="90"/>
      <c r="AJ216" s="90"/>
      <c r="AK216" s="90"/>
      <c r="AL216" s="90"/>
      <c r="AM216" s="91"/>
      <c r="AN216" s="91"/>
      <c r="AO216" s="91"/>
      <c r="AP216" s="90"/>
      <c r="AQ216" s="90"/>
      <c r="AR216" s="94"/>
      <c r="AS216" s="90"/>
      <c r="AT216" s="95"/>
      <c r="AU216" s="96"/>
      <c r="AV216" s="96"/>
      <c r="AW216" s="102"/>
      <c r="AX216" s="102"/>
      <c r="AY216" s="102"/>
    </row>
    <row r="217" spans="2:51" ht="15.75" thickBot="1">
      <c r="B217" s="38" t="s">
        <v>4283</v>
      </c>
      <c r="C217" s="39"/>
      <c r="D217" s="39"/>
      <c r="E217" s="39"/>
      <c r="F217" s="39"/>
      <c r="G217" s="39"/>
      <c r="H217" s="39"/>
      <c r="I217" s="90"/>
      <c r="J217" s="91"/>
      <c r="K217" s="91"/>
      <c r="L217" s="91"/>
      <c r="M217" s="90"/>
      <c r="N217" s="90"/>
      <c r="O217" s="90"/>
      <c r="P217" s="90"/>
      <c r="Q217" s="90"/>
      <c r="R217" s="91"/>
      <c r="S217" s="91"/>
      <c r="T217" s="99"/>
      <c r="U217" s="99"/>
      <c r="V217" s="99"/>
      <c r="Z217" s="23"/>
      <c r="AB217" s="14"/>
      <c r="AC217" s="15"/>
      <c r="AD217" s="40" t="s">
        <v>4284</v>
      </c>
      <c r="AE217" s="41" t="s">
        <v>4283</v>
      </c>
      <c r="AF217" s="39"/>
      <c r="AG217" s="39"/>
      <c r="AH217" s="39"/>
      <c r="AI217" s="39"/>
      <c r="AJ217" s="39"/>
      <c r="AK217" s="39"/>
      <c r="AL217" s="90"/>
      <c r="AM217" s="91"/>
      <c r="AN217" s="91"/>
      <c r="AO217" s="91"/>
      <c r="AP217" s="90"/>
      <c r="AQ217" s="90"/>
      <c r="AR217" s="94"/>
      <c r="AS217" s="90"/>
      <c r="AT217" s="95"/>
      <c r="AU217" s="96"/>
      <c r="AV217" s="96"/>
      <c r="AW217" s="102"/>
      <c r="AX217" s="102"/>
      <c r="AY217" s="102"/>
    </row>
    <row r="218" spans="2:51" ht="15.75" thickBot="1">
      <c r="B218" s="43" t="s">
        <v>6165</v>
      </c>
      <c r="C218" s="334" t="s">
        <v>6166</v>
      </c>
      <c r="D218" s="334" t="s">
        <v>5913</v>
      </c>
      <c r="E218" s="334" t="s">
        <v>5908</v>
      </c>
      <c r="F218" s="334" t="s">
        <v>5914</v>
      </c>
      <c r="G218" s="334">
        <v>0</v>
      </c>
      <c r="H218" s="334">
        <v>0</v>
      </c>
      <c r="I218" s="334">
        <v>21.424657534246574</v>
      </c>
      <c r="J218" s="44">
        <v>-71.273797999999999</v>
      </c>
      <c r="K218" s="44">
        <v>-71.273797999999999</v>
      </c>
      <c r="L218" s="103">
        <f>I218*J218</f>
        <v>-1527.0167133150683</v>
      </c>
      <c r="M218" s="49">
        <v>1.9800000000000002E-2</v>
      </c>
      <c r="N218" s="104"/>
      <c r="O218" s="104"/>
      <c r="P218" s="104"/>
      <c r="Q218" s="46">
        <f t="shared" ref="Q218:Q249" si="28">IF(M218=0,0,((1+M218)*(1+C$288))-1)</f>
        <v>3.5096999999999934E-2</v>
      </c>
      <c r="R218" s="50">
        <f>Q218*K218</f>
        <v>-2.5014964884059951</v>
      </c>
      <c r="S218" s="50">
        <f xml:space="preserve"> M218*K218</f>
        <v>-1.4112212004000002</v>
      </c>
      <c r="T218" s="44">
        <v>0</v>
      </c>
      <c r="U218" s="44">
        <v>-71.273797999999999</v>
      </c>
      <c r="V218" s="44">
        <v>-120.26522130921188</v>
      </c>
      <c r="X218" s="51" t="s">
        <v>4285</v>
      </c>
      <c r="Z218" s="23"/>
      <c r="AB218" s="14"/>
      <c r="AC218" s="15"/>
      <c r="AD218" s="52">
        <v>403</v>
      </c>
      <c r="AE218" s="53" t="s">
        <v>4286</v>
      </c>
      <c r="AF218" s="54" t="s">
        <v>4287</v>
      </c>
      <c r="AG218" s="54" t="s">
        <v>4288</v>
      </c>
      <c r="AH218" s="54" t="s">
        <v>4289</v>
      </c>
      <c r="AI218" s="54" t="s">
        <v>4290</v>
      </c>
      <c r="AJ218" s="54" t="s">
        <v>4291</v>
      </c>
      <c r="AK218" s="55" t="s">
        <v>4292</v>
      </c>
      <c r="AL218" s="56" t="s">
        <v>4293</v>
      </c>
      <c r="AM218" s="57" t="s">
        <v>4294</v>
      </c>
      <c r="AN218" s="57" t="s">
        <v>4295</v>
      </c>
      <c r="AO218" s="103" t="s">
        <v>4296</v>
      </c>
      <c r="AP218" s="59" t="s">
        <v>4297</v>
      </c>
      <c r="AQ218" s="48"/>
      <c r="AR218" s="48"/>
      <c r="AS218" s="48"/>
      <c r="AT218" s="46" t="s">
        <v>4298</v>
      </c>
      <c r="AU218" s="50" t="s">
        <v>4299</v>
      </c>
      <c r="AV218" s="50" t="s">
        <v>4300</v>
      </c>
      <c r="AW218" s="60" t="s">
        <v>4301</v>
      </c>
      <c r="AX218" s="60" t="s">
        <v>4302</v>
      </c>
      <c r="AY218" s="61" t="s">
        <v>4303</v>
      </c>
    </row>
    <row r="219" spans="2:51" ht="15" customHeight="1" outlineLevel="1" thickBot="1">
      <c r="B219" s="43" t="s">
        <v>6167</v>
      </c>
      <c r="C219" s="334" t="s">
        <v>6168</v>
      </c>
      <c r="D219" s="334" t="s">
        <v>5913</v>
      </c>
      <c r="E219" s="334" t="s">
        <v>5908</v>
      </c>
      <c r="F219" s="334" t="s">
        <v>5914</v>
      </c>
      <c r="G219" s="334">
        <v>0</v>
      </c>
      <c r="H219" s="334">
        <v>0</v>
      </c>
      <c r="I219" s="334">
        <v>26.427397260273974</v>
      </c>
      <c r="J219" s="44">
        <v>-142.547596</v>
      </c>
      <c r="K219" s="44">
        <v>-142.547596</v>
      </c>
      <c r="L219" s="105">
        <f t="shared" ref="L219:L278" si="29">I219*J219</f>
        <v>-3767.1619479890414</v>
      </c>
      <c r="M219" s="49">
        <v>1.8460000000000001E-2</v>
      </c>
      <c r="N219" s="106"/>
      <c r="O219" s="106"/>
      <c r="P219" s="106"/>
      <c r="Q219" s="63">
        <f t="shared" si="28"/>
        <v>3.3736899999999848E-2</v>
      </c>
      <c r="R219" s="66">
        <f t="shared" ref="R219:R278" si="30">Q219*K219</f>
        <v>-4.8091139914923779</v>
      </c>
      <c r="S219" s="66">
        <f t="shared" ref="S219:S278" si="31" xml:space="preserve"> M219*K219</f>
        <v>-2.6314286221600001</v>
      </c>
      <c r="T219" s="44">
        <v>0</v>
      </c>
      <c r="U219" s="44">
        <v>-142.547596</v>
      </c>
      <c r="V219" s="44">
        <v>-251.98138197130001</v>
      </c>
      <c r="X219" s="67" t="s">
        <v>4304</v>
      </c>
      <c r="Z219" s="23"/>
      <c r="AB219" s="14"/>
      <c r="AC219" s="15"/>
      <c r="AD219" s="68">
        <v>404</v>
      </c>
      <c r="AE219" s="69" t="s">
        <v>4305</v>
      </c>
      <c r="AF219" s="70" t="s">
        <v>4306</v>
      </c>
      <c r="AG219" s="70" t="s">
        <v>4307</v>
      </c>
      <c r="AH219" s="70" t="s">
        <v>4308</v>
      </c>
      <c r="AI219" s="70" t="s">
        <v>4309</v>
      </c>
      <c r="AJ219" s="70" t="s">
        <v>4310</v>
      </c>
      <c r="AK219" s="71" t="s">
        <v>4311</v>
      </c>
      <c r="AL219" s="72" t="s">
        <v>4312</v>
      </c>
      <c r="AM219" s="73" t="s">
        <v>4313</v>
      </c>
      <c r="AN219" s="73" t="s">
        <v>4314</v>
      </c>
      <c r="AO219" s="105" t="s">
        <v>4315</v>
      </c>
      <c r="AP219" s="75" t="s">
        <v>4316</v>
      </c>
      <c r="AQ219" s="65"/>
      <c r="AR219" s="65"/>
      <c r="AS219" s="65"/>
      <c r="AT219" s="63" t="s">
        <v>4317</v>
      </c>
      <c r="AU219" s="66" t="s">
        <v>4318</v>
      </c>
      <c r="AV219" s="66" t="s">
        <v>4319</v>
      </c>
      <c r="AW219" s="76" t="s">
        <v>4320</v>
      </c>
      <c r="AX219" s="76" t="s">
        <v>4321</v>
      </c>
      <c r="AY219" s="77" t="s">
        <v>4322</v>
      </c>
    </row>
    <row r="220" spans="2:51" ht="15" customHeight="1" outlineLevel="1" thickBot="1">
      <c r="B220" s="43" t="s">
        <v>6169</v>
      </c>
      <c r="C220" s="334" t="s">
        <v>6170</v>
      </c>
      <c r="D220" s="334" t="s">
        <v>5913</v>
      </c>
      <c r="E220" s="334" t="s">
        <v>5908</v>
      </c>
      <c r="F220" s="334" t="s">
        <v>5914</v>
      </c>
      <c r="G220" s="334">
        <v>0</v>
      </c>
      <c r="H220" s="334">
        <v>0</v>
      </c>
      <c r="I220" s="334">
        <v>28.43013698630137</v>
      </c>
      <c r="J220" s="44">
        <v>-285.095192</v>
      </c>
      <c r="K220" s="44">
        <v>-285.095192</v>
      </c>
      <c r="L220" s="105">
        <f t="shared" si="29"/>
        <v>-8105.2953626958906</v>
      </c>
      <c r="M220" s="49">
        <v>1.8190000000000001E-2</v>
      </c>
      <c r="N220" s="106"/>
      <c r="O220" s="106"/>
      <c r="P220" s="106"/>
      <c r="Q220" s="63">
        <f t="shared" si="28"/>
        <v>3.3462849999999822E-2</v>
      </c>
      <c r="R220" s="66">
        <f t="shared" si="30"/>
        <v>-9.5400976456171485</v>
      </c>
      <c r="S220" s="66">
        <f t="shared" si="31"/>
        <v>-5.1858815424800007</v>
      </c>
      <c r="T220" s="44">
        <v>0.44235159999999996</v>
      </c>
      <c r="U220" s="44">
        <v>-284.6528404</v>
      </c>
      <c r="V220" s="44">
        <v>-509.41903274830003</v>
      </c>
      <c r="X220" s="67" t="s">
        <v>4323</v>
      </c>
      <c r="Z220" s="23"/>
      <c r="AB220" s="14"/>
      <c r="AC220" s="15"/>
      <c r="AD220" s="68">
        <v>405</v>
      </c>
      <c r="AE220" s="69" t="s">
        <v>4324</v>
      </c>
      <c r="AF220" s="70" t="s">
        <v>4325</v>
      </c>
      <c r="AG220" s="70" t="s">
        <v>4326</v>
      </c>
      <c r="AH220" s="70" t="s">
        <v>4327</v>
      </c>
      <c r="AI220" s="70" t="s">
        <v>4328</v>
      </c>
      <c r="AJ220" s="70" t="s">
        <v>4329</v>
      </c>
      <c r="AK220" s="71" t="s">
        <v>4330</v>
      </c>
      <c r="AL220" s="72" t="s">
        <v>4331</v>
      </c>
      <c r="AM220" s="73" t="s">
        <v>4332</v>
      </c>
      <c r="AN220" s="73" t="s">
        <v>4333</v>
      </c>
      <c r="AO220" s="105" t="s">
        <v>4334</v>
      </c>
      <c r="AP220" s="75" t="s">
        <v>4335</v>
      </c>
      <c r="AQ220" s="65"/>
      <c r="AR220" s="65"/>
      <c r="AS220" s="65"/>
      <c r="AT220" s="63" t="s">
        <v>4336</v>
      </c>
      <c r="AU220" s="66" t="s">
        <v>4337</v>
      </c>
      <c r="AV220" s="66" t="s">
        <v>4338</v>
      </c>
      <c r="AW220" s="76" t="s">
        <v>4339</v>
      </c>
      <c r="AX220" s="76" t="s">
        <v>4340</v>
      </c>
      <c r="AY220" s="77" t="s">
        <v>4341</v>
      </c>
    </row>
    <row r="221" spans="2:51" ht="15" customHeight="1" outlineLevel="1" thickBot="1">
      <c r="B221" s="43" t="s">
        <v>6171</v>
      </c>
      <c r="C221" s="334" t="s">
        <v>6172</v>
      </c>
      <c r="D221" s="334" t="s">
        <v>5913</v>
      </c>
      <c r="E221" s="334" t="s">
        <v>5908</v>
      </c>
      <c r="F221" s="334" t="s">
        <v>5914</v>
      </c>
      <c r="G221" s="334">
        <v>0</v>
      </c>
      <c r="H221" s="334">
        <v>0</v>
      </c>
      <c r="I221" s="334">
        <v>36.435616438356163</v>
      </c>
      <c r="J221" s="44">
        <v>-285.095192</v>
      </c>
      <c r="K221" s="44">
        <v>-285.095192</v>
      </c>
      <c r="L221" s="105">
        <f>I221*J221</f>
        <v>-10387.619064131506</v>
      </c>
      <c r="M221" s="49">
        <v>1.771E-2</v>
      </c>
      <c r="N221" s="106"/>
      <c r="O221" s="106"/>
      <c r="P221" s="106"/>
      <c r="Q221" s="63">
        <f t="shared" si="28"/>
        <v>3.2975649999999801E-2</v>
      </c>
      <c r="R221" s="66">
        <f t="shared" si="30"/>
        <v>-9.4011992680747429</v>
      </c>
      <c r="S221" s="66">
        <f t="shared" si="31"/>
        <v>-5.0490358503200001</v>
      </c>
      <c r="T221" s="44">
        <v>0.46965884000000002</v>
      </c>
      <c r="U221" s="44">
        <v>-284.62553315999997</v>
      </c>
      <c r="V221" s="44">
        <v>-499.21429763880002</v>
      </c>
      <c r="X221" s="67" t="s">
        <v>4342</v>
      </c>
      <c r="Z221" s="23"/>
      <c r="AB221" s="14"/>
      <c r="AC221" s="15"/>
      <c r="AD221" s="68">
        <v>406</v>
      </c>
      <c r="AE221" s="69" t="s">
        <v>4343</v>
      </c>
      <c r="AF221" s="70" t="s">
        <v>4344</v>
      </c>
      <c r="AG221" s="70" t="s">
        <v>4345</v>
      </c>
      <c r="AH221" s="70" t="s">
        <v>4346</v>
      </c>
      <c r="AI221" s="70" t="s">
        <v>4347</v>
      </c>
      <c r="AJ221" s="70" t="s">
        <v>4348</v>
      </c>
      <c r="AK221" s="71" t="s">
        <v>4349</v>
      </c>
      <c r="AL221" s="72" t="s">
        <v>4350</v>
      </c>
      <c r="AM221" s="73" t="s">
        <v>4351</v>
      </c>
      <c r="AN221" s="73" t="s">
        <v>4352</v>
      </c>
      <c r="AO221" s="105" t="s">
        <v>4353</v>
      </c>
      <c r="AP221" s="75" t="s">
        <v>4354</v>
      </c>
      <c r="AQ221" s="65"/>
      <c r="AR221" s="65"/>
      <c r="AS221" s="65"/>
      <c r="AT221" s="63" t="s">
        <v>4355</v>
      </c>
      <c r="AU221" s="66" t="s">
        <v>4356</v>
      </c>
      <c r="AV221" s="66" t="s">
        <v>4357</v>
      </c>
      <c r="AW221" s="76" t="s">
        <v>4358</v>
      </c>
      <c r="AX221" s="76" t="s">
        <v>4359</v>
      </c>
      <c r="AY221" s="77" t="s">
        <v>4360</v>
      </c>
    </row>
    <row r="222" spans="2:51" ht="15" customHeight="1" outlineLevel="1" thickBot="1">
      <c r="B222" s="43" t="s">
        <v>6173</v>
      </c>
      <c r="C222" s="334" t="s">
        <v>6174</v>
      </c>
      <c r="D222" s="334" t="s">
        <v>5913</v>
      </c>
      <c r="E222" s="334" t="s">
        <v>5908</v>
      </c>
      <c r="F222" s="334" t="s">
        <v>5914</v>
      </c>
      <c r="G222" s="334">
        <v>0</v>
      </c>
      <c r="H222" s="334">
        <v>0</v>
      </c>
      <c r="I222" s="334">
        <v>41.438356164383563</v>
      </c>
      <c r="J222" s="44">
        <v>-498.916586</v>
      </c>
      <c r="K222" s="44">
        <v>-498.916586</v>
      </c>
      <c r="L222" s="105">
        <f t="shared" si="29"/>
        <v>-20674.2831869863</v>
      </c>
      <c r="M222" s="49">
        <v>1.7600000000000001E-2</v>
      </c>
      <c r="N222" s="106"/>
      <c r="O222" s="106"/>
      <c r="P222" s="106"/>
      <c r="Q222" s="63">
        <f t="shared" si="28"/>
        <v>3.2864000000000004E-2</v>
      </c>
      <c r="R222" s="66">
        <f t="shared" si="30"/>
        <v>-16.396394682304003</v>
      </c>
      <c r="S222" s="66">
        <f t="shared" si="31"/>
        <v>-8.7809319135999999</v>
      </c>
      <c r="T222" s="44">
        <v>0.8480067</v>
      </c>
      <c r="U222" s="44">
        <v>-498.06857930000001</v>
      </c>
      <c r="V222" s="44">
        <v>-840.01722492789997</v>
      </c>
      <c r="X222" s="67" t="s">
        <v>4361</v>
      </c>
      <c r="Z222" s="23"/>
      <c r="AB222" s="14"/>
      <c r="AC222" s="15"/>
      <c r="AD222" s="68">
        <v>407</v>
      </c>
      <c r="AE222" s="69" t="s">
        <v>4362</v>
      </c>
      <c r="AF222" s="70" t="s">
        <v>4363</v>
      </c>
      <c r="AG222" s="70" t="s">
        <v>4364</v>
      </c>
      <c r="AH222" s="70" t="s">
        <v>4365</v>
      </c>
      <c r="AI222" s="70" t="s">
        <v>4366</v>
      </c>
      <c r="AJ222" s="70" t="s">
        <v>4367</v>
      </c>
      <c r="AK222" s="71" t="s">
        <v>4368</v>
      </c>
      <c r="AL222" s="72" t="s">
        <v>4369</v>
      </c>
      <c r="AM222" s="73" t="s">
        <v>4370</v>
      </c>
      <c r="AN222" s="73" t="s">
        <v>4371</v>
      </c>
      <c r="AO222" s="105" t="s">
        <v>4372</v>
      </c>
      <c r="AP222" s="75" t="s">
        <v>4373</v>
      </c>
      <c r="AQ222" s="65"/>
      <c r="AR222" s="65"/>
      <c r="AS222" s="65"/>
      <c r="AT222" s="63" t="s">
        <v>4374</v>
      </c>
      <c r="AU222" s="66" t="s">
        <v>4375</v>
      </c>
      <c r="AV222" s="66" t="s">
        <v>4376</v>
      </c>
      <c r="AW222" s="76" t="s">
        <v>4377</v>
      </c>
      <c r="AX222" s="76" t="s">
        <v>4378</v>
      </c>
      <c r="AY222" s="77" t="s">
        <v>4379</v>
      </c>
    </row>
    <row r="223" spans="2:51" ht="15" customHeight="1" outlineLevel="1" thickBot="1">
      <c r="B223" s="43" t="s">
        <v>6175</v>
      </c>
      <c r="C223" s="334" t="s">
        <v>6176</v>
      </c>
      <c r="D223" s="334" t="s">
        <v>5913</v>
      </c>
      <c r="E223" s="334" t="s">
        <v>5908</v>
      </c>
      <c r="F223" s="334" t="s">
        <v>5914</v>
      </c>
      <c r="G223" s="334">
        <v>0</v>
      </c>
      <c r="H223" s="334">
        <v>0</v>
      </c>
      <c r="I223" s="334">
        <v>19.723287671232878</v>
      </c>
      <c r="J223" s="44">
        <v>-67.548749999999998</v>
      </c>
      <c r="K223" s="44">
        <v>-67.548749999999998</v>
      </c>
      <c r="L223" s="105">
        <f t="shared" si="29"/>
        <v>-1332.2834280821919</v>
      </c>
      <c r="M223" s="49">
        <v>3.8530000000000002E-2</v>
      </c>
      <c r="N223" s="106"/>
      <c r="O223" s="106"/>
      <c r="P223" s="106"/>
      <c r="Q223" s="63">
        <f t="shared" si="28"/>
        <v>5.4107949999999905E-2</v>
      </c>
      <c r="R223" s="66">
        <f t="shared" si="30"/>
        <v>-3.6549243875624935</v>
      </c>
      <c r="S223" s="66">
        <f t="shared" si="31"/>
        <v>-2.6026533375000001</v>
      </c>
      <c r="T223" s="44">
        <v>0</v>
      </c>
      <c r="U223" s="44">
        <v>-67.548749999999998</v>
      </c>
      <c r="V223" s="44">
        <v>-140.2156918572</v>
      </c>
      <c r="X223" s="67" t="s">
        <v>4380</v>
      </c>
      <c r="Z223" s="23"/>
      <c r="AB223" s="14"/>
      <c r="AC223" s="15"/>
      <c r="AD223" s="68">
        <v>408</v>
      </c>
      <c r="AE223" s="69" t="s">
        <v>4381</v>
      </c>
      <c r="AF223" s="70" t="s">
        <v>4382</v>
      </c>
      <c r="AG223" s="70" t="s">
        <v>4383</v>
      </c>
      <c r="AH223" s="70" t="s">
        <v>4384</v>
      </c>
      <c r="AI223" s="70" t="s">
        <v>4385</v>
      </c>
      <c r="AJ223" s="70" t="s">
        <v>4386</v>
      </c>
      <c r="AK223" s="71" t="s">
        <v>4387</v>
      </c>
      <c r="AL223" s="72" t="s">
        <v>4388</v>
      </c>
      <c r="AM223" s="73" t="s">
        <v>4389</v>
      </c>
      <c r="AN223" s="73" t="s">
        <v>4390</v>
      </c>
      <c r="AO223" s="105" t="s">
        <v>4391</v>
      </c>
      <c r="AP223" s="75" t="s">
        <v>4392</v>
      </c>
      <c r="AQ223" s="65"/>
      <c r="AR223" s="65"/>
      <c r="AS223" s="65"/>
      <c r="AT223" s="63" t="s">
        <v>4393</v>
      </c>
      <c r="AU223" s="66" t="s">
        <v>4394</v>
      </c>
      <c r="AV223" s="66" t="s">
        <v>4395</v>
      </c>
      <c r="AW223" s="76" t="s">
        <v>4396</v>
      </c>
      <c r="AX223" s="76" t="s">
        <v>4397</v>
      </c>
      <c r="AY223" s="77" t="s">
        <v>4398</v>
      </c>
    </row>
    <row r="224" spans="2:51" ht="15" customHeight="1" outlineLevel="1" thickBot="1">
      <c r="B224" s="43" t="s">
        <v>6177</v>
      </c>
      <c r="C224" s="334" t="s">
        <v>6178</v>
      </c>
      <c r="D224" s="334" t="s">
        <v>5913</v>
      </c>
      <c r="E224" s="334" t="s">
        <v>5908</v>
      </c>
      <c r="F224" s="334" t="s">
        <v>5914</v>
      </c>
      <c r="G224" s="334">
        <v>0</v>
      </c>
      <c r="H224" s="334">
        <v>0</v>
      </c>
      <c r="I224" s="334">
        <v>21.531506849315068</v>
      </c>
      <c r="J224" s="44">
        <v>-75.876900000000006</v>
      </c>
      <c r="K224" s="44">
        <v>-75.876900000000006</v>
      </c>
      <c r="L224" s="105">
        <f t="shared" si="29"/>
        <v>-1633.7439920547947</v>
      </c>
      <c r="M224" s="49">
        <v>2.0910000000000002E-2</v>
      </c>
      <c r="N224" s="106"/>
      <c r="O224" s="106"/>
      <c r="P224" s="106"/>
      <c r="Q224" s="63">
        <f t="shared" si="28"/>
        <v>3.6223649999999941E-2</v>
      </c>
      <c r="R224" s="66">
        <f t="shared" si="30"/>
        <v>-2.7485382686849955</v>
      </c>
      <c r="S224" s="66">
        <f t="shared" si="31"/>
        <v>-1.5865859790000003</v>
      </c>
      <c r="T224" s="44">
        <v>0.12079885</v>
      </c>
      <c r="U224" s="44">
        <v>-75.756101150000006</v>
      </c>
      <c r="V224" s="44">
        <v>-131.6453195501</v>
      </c>
      <c r="X224" s="67" t="s">
        <v>4399</v>
      </c>
      <c r="Z224" s="23"/>
      <c r="AB224" s="14"/>
      <c r="AC224" s="15"/>
      <c r="AD224" s="68">
        <v>409</v>
      </c>
      <c r="AE224" s="69" t="s">
        <v>4400</v>
      </c>
      <c r="AF224" s="70" t="s">
        <v>4401</v>
      </c>
      <c r="AG224" s="70" t="s">
        <v>4402</v>
      </c>
      <c r="AH224" s="70" t="s">
        <v>4403</v>
      </c>
      <c r="AI224" s="70" t="s">
        <v>4404</v>
      </c>
      <c r="AJ224" s="70" t="s">
        <v>4405</v>
      </c>
      <c r="AK224" s="71" t="s">
        <v>4406</v>
      </c>
      <c r="AL224" s="72" t="s">
        <v>4407</v>
      </c>
      <c r="AM224" s="73" t="s">
        <v>4408</v>
      </c>
      <c r="AN224" s="73" t="s">
        <v>4409</v>
      </c>
      <c r="AO224" s="105" t="s">
        <v>4410</v>
      </c>
      <c r="AP224" s="75" t="s">
        <v>4411</v>
      </c>
      <c r="AQ224" s="65"/>
      <c r="AR224" s="65"/>
      <c r="AS224" s="65"/>
      <c r="AT224" s="63" t="s">
        <v>4412</v>
      </c>
      <c r="AU224" s="66" t="s">
        <v>4413</v>
      </c>
      <c r="AV224" s="66" t="s">
        <v>4414</v>
      </c>
      <c r="AW224" s="76" t="s">
        <v>4415</v>
      </c>
      <c r="AX224" s="76" t="s">
        <v>4416</v>
      </c>
      <c r="AY224" s="77" t="s">
        <v>4417</v>
      </c>
    </row>
    <row r="225" spans="2:51" ht="15" customHeight="1" outlineLevel="1" thickBot="1">
      <c r="B225" s="43" t="s">
        <v>6179</v>
      </c>
      <c r="C225" s="334" t="s">
        <v>6180</v>
      </c>
      <c r="D225" s="334" t="s">
        <v>5913</v>
      </c>
      <c r="E225" s="334" t="s">
        <v>5908</v>
      </c>
      <c r="F225" s="334" t="s">
        <v>5914</v>
      </c>
      <c r="G225" s="334" t="s">
        <v>6181</v>
      </c>
      <c r="H225" s="334">
        <v>0</v>
      </c>
      <c r="I225" s="334">
        <v>13.310745490956217</v>
      </c>
      <c r="J225" s="44">
        <v>-45.312565450000001</v>
      </c>
      <c r="K225" s="44">
        <v>-45.312565450000001</v>
      </c>
      <c r="L225" s="105">
        <f t="shared" si="29"/>
        <v>-603.14402624724596</v>
      </c>
      <c r="M225" s="49">
        <v>1.9740000000000001E-2</v>
      </c>
      <c r="N225" s="106"/>
      <c r="O225" s="106"/>
      <c r="P225" s="106"/>
      <c r="Q225" s="63">
        <f t="shared" si="28"/>
        <v>3.5036099999999903E-2</v>
      </c>
      <c r="R225" s="66">
        <f t="shared" si="30"/>
        <v>-1.5875755743627407</v>
      </c>
      <c r="S225" s="66">
        <f t="shared" si="31"/>
        <v>-0.89447004198300006</v>
      </c>
      <c r="T225" s="44">
        <v>0.12354477</v>
      </c>
      <c r="U225" s="44">
        <v>-45.189020679999999</v>
      </c>
      <c r="V225" s="44">
        <v>-66.455961200000004</v>
      </c>
      <c r="X225" s="67" t="s">
        <v>4418</v>
      </c>
      <c r="Z225" s="23"/>
      <c r="AB225" s="14"/>
      <c r="AC225" s="15"/>
      <c r="AD225" s="68">
        <v>410</v>
      </c>
      <c r="AE225" s="69" t="s">
        <v>4419</v>
      </c>
      <c r="AF225" s="70" t="s">
        <v>4420</v>
      </c>
      <c r="AG225" s="70" t="s">
        <v>4421</v>
      </c>
      <c r="AH225" s="70" t="s">
        <v>4422</v>
      </c>
      <c r="AI225" s="70" t="s">
        <v>4423</v>
      </c>
      <c r="AJ225" s="70" t="s">
        <v>4424</v>
      </c>
      <c r="AK225" s="71" t="s">
        <v>4425</v>
      </c>
      <c r="AL225" s="72" t="s">
        <v>4426</v>
      </c>
      <c r="AM225" s="73" t="s">
        <v>4427</v>
      </c>
      <c r="AN225" s="73" t="s">
        <v>4428</v>
      </c>
      <c r="AO225" s="105" t="s">
        <v>4429</v>
      </c>
      <c r="AP225" s="75" t="s">
        <v>4430</v>
      </c>
      <c r="AQ225" s="65"/>
      <c r="AR225" s="65"/>
      <c r="AS225" s="65"/>
      <c r="AT225" s="63" t="s">
        <v>4431</v>
      </c>
      <c r="AU225" s="66" t="s">
        <v>4432</v>
      </c>
      <c r="AV225" s="66" t="s">
        <v>4433</v>
      </c>
      <c r="AW225" s="76" t="s">
        <v>4434</v>
      </c>
      <c r="AX225" s="76" t="s">
        <v>4435</v>
      </c>
      <c r="AY225" s="77" t="s">
        <v>4436</v>
      </c>
    </row>
    <row r="226" spans="2:51" ht="15" customHeight="1" outlineLevel="1" thickBot="1">
      <c r="B226" s="43" t="s">
        <v>6182</v>
      </c>
      <c r="C226" s="334" t="s">
        <v>6183</v>
      </c>
      <c r="D226" s="334" t="s">
        <v>5913</v>
      </c>
      <c r="E226" s="334" t="s">
        <v>5908</v>
      </c>
      <c r="F226" s="334" t="s">
        <v>5914</v>
      </c>
      <c r="G226" s="334">
        <v>0</v>
      </c>
      <c r="H226" s="334">
        <v>0</v>
      </c>
      <c r="I226" s="334">
        <v>13.726027397260275</v>
      </c>
      <c r="J226" s="44">
        <v>-45.406399999999998</v>
      </c>
      <c r="K226" s="44">
        <v>-45.406399999999998</v>
      </c>
      <c r="L226" s="105">
        <f t="shared" si="29"/>
        <v>-623.24949041095886</v>
      </c>
      <c r="M226" s="49">
        <v>7.4999999999999997E-3</v>
      </c>
      <c r="N226" s="106"/>
      <c r="O226" s="106"/>
      <c r="P226" s="106"/>
      <c r="Q226" s="63">
        <f t="shared" si="28"/>
        <v>2.2612499999999924E-2</v>
      </c>
      <c r="R226" s="66">
        <f t="shared" si="30"/>
        <v>-1.0267522199999966</v>
      </c>
      <c r="S226" s="66">
        <f t="shared" si="31"/>
        <v>-0.34054799999999996</v>
      </c>
      <c r="T226" s="44">
        <v>8.8148229999999994E-2</v>
      </c>
      <c r="U226" s="44">
        <v>-45.318251769999996</v>
      </c>
      <c r="V226" s="44">
        <v>-58.752137109399996</v>
      </c>
      <c r="X226" s="67" t="s">
        <v>4437</v>
      </c>
      <c r="Z226" s="23"/>
      <c r="AB226" s="14"/>
      <c r="AC226" s="15"/>
      <c r="AD226" s="68">
        <v>411</v>
      </c>
      <c r="AE226" s="69" t="s">
        <v>4438</v>
      </c>
      <c r="AF226" s="70" t="s">
        <v>4439</v>
      </c>
      <c r="AG226" s="70" t="s">
        <v>4440</v>
      </c>
      <c r="AH226" s="70" t="s">
        <v>4441</v>
      </c>
      <c r="AI226" s="70" t="s">
        <v>4442</v>
      </c>
      <c r="AJ226" s="70" t="s">
        <v>4443</v>
      </c>
      <c r="AK226" s="71" t="s">
        <v>4444</v>
      </c>
      <c r="AL226" s="72" t="s">
        <v>4445</v>
      </c>
      <c r="AM226" s="73" t="s">
        <v>4446</v>
      </c>
      <c r="AN226" s="73" t="s">
        <v>4447</v>
      </c>
      <c r="AO226" s="105" t="s">
        <v>4448</v>
      </c>
      <c r="AP226" s="75" t="s">
        <v>4449</v>
      </c>
      <c r="AQ226" s="65"/>
      <c r="AR226" s="65"/>
      <c r="AS226" s="65"/>
      <c r="AT226" s="63" t="s">
        <v>4450</v>
      </c>
      <c r="AU226" s="66" t="s">
        <v>4451</v>
      </c>
      <c r="AV226" s="66" t="s">
        <v>4452</v>
      </c>
      <c r="AW226" s="76" t="s">
        <v>4453</v>
      </c>
      <c r="AX226" s="76" t="s">
        <v>4454</v>
      </c>
      <c r="AY226" s="77" t="s">
        <v>4455</v>
      </c>
    </row>
    <row r="227" spans="2:51" ht="15" customHeight="1" outlineLevel="1" thickBot="1">
      <c r="B227" s="43" t="s">
        <v>6184</v>
      </c>
      <c r="C227" s="334" t="s">
        <v>6185</v>
      </c>
      <c r="D227" s="334" t="s">
        <v>5913</v>
      </c>
      <c r="E227" s="334" t="s">
        <v>5908</v>
      </c>
      <c r="F227" s="334" t="s">
        <v>5914</v>
      </c>
      <c r="G227" s="334">
        <v>0</v>
      </c>
      <c r="H227" s="334">
        <v>0</v>
      </c>
      <c r="I227" s="334">
        <v>6.7287671232876711</v>
      </c>
      <c r="J227" s="44">
        <v>-51.084000000000003</v>
      </c>
      <c r="K227" s="44">
        <v>-51.084000000000003</v>
      </c>
      <c r="L227" s="105">
        <f t="shared" si="29"/>
        <v>-343.73233972602742</v>
      </c>
      <c r="M227" s="49">
        <v>7.2100000000000003E-3</v>
      </c>
      <c r="N227" s="106"/>
      <c r="O227" s="106"/>
      <c r="P227" s="106"/>
      <c r="Q227" s="63">
        <f t="shared" si="28"/>
        <v>2.2318149999999815E-2</v>
      </c>
      <c r="R227" s="66">
        <f t="shared" si="30"/>
        <v>-1.1401003745999907</v>
      </c>
      <c r="S227" s="66">
        <f t="shared" si="31"/>
        <v>-0.36831564000000006</v>
      </c>
      <c r="T227" s="44">
        <v>0.15106396450188242</v>
      </c>
      <c r="U227" s="44">
        <v>-50.932936035498123</v>
      </c>
      <c r="V227" s="44">
        <v>-60.532812454499997</v>
      </c>
      <c r="X227" s="67" t="s">
        <v>4456</v>
      </c>
      <c r="Z227" s="23"/>
      <c r="AB227" s="14"/>
      <c r="AC227" s="15"/>
      <c r="AD227" s="68">
        <v>412</v>
      </c>
      <c r="AE227" s="69" t="s">
        <v>4457</v>
      </c>
      <c r="AF227" s="70" t="s">
        <v>4458</v>
      </c>
      <c r="AG227" s="70" t="s">
        <v>4459</v>
      </c>
      <c r="AH227" s="70" t="s">
        <v>4460</v>
      </c>
      <c r="AI227" s="70" t="s">
        <v>4461</v>
      </c>
      <c r="AJ227" s="70" t="s">
        <v>4462</v>
      </c>
      <c r="AK227" s="71" t="s">
        <v>4463</v>
      </c>
      <c r="AL227" s="72" t="s">
        <v>4464</v>
      </c>
      <c r="AM227" s="73" t="s">
        <v>4465</v>
      </c>
      <c r="AN227" s="73" t="s">
        <v>4466</v>
      </c>
      <c r="AO227" s="105" t="s">
        <v>4467</v>
      </c>
      <c r="AP227" s="75" t="s">
        <v>4468</v>
      </c>
      <c r="AQ227" s="65"/>
      <c r="AR227" s="65"/>
      <c r="AS227" s="65"/>
      <c r="AT227" s="63" t="s">
        <v>4469</v>
      </c>
      <c r="AU227" s="66" t="s">
        <v>4470</v>
      </c>
      <c r="AV227" s="66" t="s">
        <v>4471</v>
      </c>
      <c r="AW227" s="76" t="s">
        <v>4472</v>
      </c>
      <c r="AX227" s="76" t="s">
        <v>4473</v>
      </c>
      <c r="AY227" s="77" t="s">
        <v>4474</v>
      </c>
    </row>
    <row r="228" spans="2:51" ht="15" customHeight="1" outlineLevel="1" thickBot="1">
      <c r="B228" s="43" t="s">
        <v>6186</v>
      </c>
      <c r="C228" s="334" t="s">
        <v>6187</v>
      </c>
      <c r="D228" s="334" t="s">
        <v>5913</v>
      </c>
      <c r="E228" s="334" t="s">
        <v>5908</v>
      </c>
      <c r="F228" s="334" t="s">
        <v>5914</v>
      </c>
      <c r="G228" s="334">
        <v>0</v>
      </c>
      <c r="H228" s="334">
        <v>0</v>
      </c>
      <c r="I228" s="334">
        <v>0.30684931506849317</v>
      </c>
      <c r="J228" s="44">
        <v>-295.21275000000003</v>
      </c>
      <c r="K228" s="44">
        <v>-295.21275000000003</v>
      </c>
      <c r="L228" s="105">
        <f t="shared" si="29"/>
        <v>-90.585830136986317</v>
      </c>
      <c r="M228" s="49">
        <v>3.3750000000000002E-2</v>
      </c>
      <c r="N228" s="106"/>
      <c r="O228" s="106"/>
      <c r="P228" s="106"/>
      <c r="Q228" s="63">
        <f t="shared" si="28"/>
        <v>4.9256249999999779E-2</v>
      </c>
      <c r="R228" s="66">
        <f t="shared" si="30"/>
        <v>-14.541073017187436</v>
      </c>
      <c r="S228" s="66">
        <f t="shared" si="31"/>
        <v>-9.9634303125000017</v>
      </c>
      <c r="T228" s="44">
        <v>2.1038560000000001E-2</v>
      </c>
      <c r="U228" s="44">
        <v>-295.19171144000001</v>
      </c>
      <c r="V228" s="44">
        <v>-296.82625000000002</v>
      </c>
      <c r="X228" s="67" t="s">
        <v>4475</v>
      </c>
      <c r="Z228" s="23"/>
      <c r="AB228" s="14"/>
      <c r="AC228" s="15"/>
      <c r="AD228" s="68">
        <v>413</v>
      </c>
      <c r="AE228" s="69" t="s">
        <v>4476</v>
      </c>
      <c r="AF228" s="70" t="s">
        <v>4477</v>
      </c>
      <c r="AG228" s="70" t="s">
        <v>4478</v>
      </c>
      <c r="AH228" s="70" t="s">
        <v>4479</v>
      </c>
      <c r="AI228" s="70" t="s">
        <v>4480</v>
      </c>
      <c r="AJ228" s="70" t="s">
        <v>4481</v>
      </c>
      <c r="AK228" s="71" t="s">
        <v>4482</v>
      </c>
      <c r="AL228" s="72" t="s">
        <v>4483</v>
      </c>
      <c r="AM228" s="73" t="s">
        <v>4484</v>
      </c>
      <c r="AN228" s="73" t="s">
        <v>4485</v>
      </c>
      <c r="AO228" s="105" t="s">
        <v>4486</v>
      </c>
      <c r="AP228" s="75" t="s">
        <v>4487</v>
      </c>
      <c r="AQ228" s="65"/>
      <c r="AR228" s="65"/>
      <c r="AS228" s="65"/>
      <c r="AT228" s="63" t="s">
        <v>4488</v>
      </c>
      <c r="AU228" s="66" t="s">
        <v>4489</v>
      </c>
      <c r="AV228" s="66" t="s">
        <v>4490</v>
      </c>
      <c r="AW228" s="76" t="s">
        <v>4491</v>
      </c>
      <c r="AX228" s="76" t="s">
        <v>4492</v>
      </c>
      <c r="AY228" s="77" t="s">
        <v>4493</v>
      </c>
    </row>
    <row r="229" spans="2:51" ht="15" customHeight="1" outlineLevel="1" thickBot="1">
      <c r="B229" s="43" t="s">
        <v>6188</v>
      </c>
      <c r="C229" s="334" t="s">
        <v>6189</v>
      </c>
      <c r="D229" s="334" t="s">
        <v>5913</v>
      </c>
      <c r="E229" s="334" t="s">
        <v>5908</v>
      </c>
      <c r="F229" s="334" t="s">
        <v>5914</v>
      </c>
      <c r="G229" s="334">
        <v>0</v>
      </c>
      <c r="H229" s="334">
        <v>0</v>
      </c>
      <c r="I229" s="334">
        <v>32.301369863013697</v>
      </c>
      <c r="J229" s="44">
        <v>-455.88843000000003</v>
      </c>
      <c r="K229" s="44">
        <v>-455.88843000000003</v>
      </c>
      <c r="L229" s="105">
        <f t="shared" si="29"/>
        <v>-14725.820793698631</v>
      </c>
      <c r="M229" s="49">
        <v>1.6802000000000001E-2</v>
      </c>
      <c r="N229" s="106"/>
      <c r="O229" s="106"/>
      <c r="P229" s="106"/>
      <c r="Q229" s="63">
        <f t="shared" si="28"/>
        <v>3.2054029999999845E-2</v>
      </c>
      <c r="R229" s="66">
        <f t="shared" si="30"/>
        <v>-14.613061411872829</v>
      </c>
      <c r="S229" s="66">
        <f t="shared" si="31"/>
        <v>-7.6598374008600008</v>
      </c>
      <c r="T229" s="44">
        <v>1.1473435400000001</v>
      </c>
      <c r="U229" s="44">
        <v>-454.74108646000002</v>
      </c>
      <c r="V229" s="44">
        <v>-793.45897534590006</v>
      </c>
      <c r="X229" s="67" t="s">
        <v>4494</v>
      </c>
      <c r="Z229" s="23"/>
      <c r="AB229" s="14"/>
      <c r="AC229" s="15"/>
      <c r="AD229" s="68">
        <v>414</v>
      </c>
      <c r="AE229" s="69" t="s">
        <v>4495</v>
      </c>
      <c r="AF229" s="70" t="s">
        <v>4496</v>
      </c>
      <c r="AG229" s="70" t="s">
        <v>4497</v>
      </c>
      <c r="AH229" s="70" t="s">
        <v>4498</v>
      </c>
      <c r="AI229" s="70" t="s">
        <v>4499</v>
      </c>
      <c r="AJ229" s="70" t="s">
        <v>4500</v>
      </c>
      <c r="AK229" s="71" t="s">
        <v>4501</v>
      </c>
      <c r="AL229" s="72" t="s">
        <v>4502</v>
      </c>
      <c r="AM229" s="73" t="s">
        <v>4503</v>
      </c>
      <c r="AN229" s="73" t="s">
        <v>4504</v>
      </c>
      <c r="AO229" s="105" t="s">
        <v>4505</v>
      </c>
      <c r="AP229" s="75" t="s">
        <v>4506</v>
      </c>
      <c r="AQ229" s="65"/>
      <c r="AR229" s="65"/>
      <c r="AS229" s="65"/>
      <c r="AT229" s="63" t="s">
        <v>4507</v>
      </c>
      <c r="AU229" s="66" t="s">
        <v>4508</v>
      </c>
      <c r="AV229" s="66" t="s">
        <v>4509</v>
      </c>
      <c r="AW229" s="76" t="s">
        <v>4510</v>
      </c>
      <c r="AX229" s="76" t="s">
        <v>4511</v>
      </c>
      <c r="AY229" s="77" t="s">
        <v>4512</v>
      </c>
    </row>
    <row r="230" spans="2:51" ht="15" customHeight="1" outlineLevel="1" thickBot="1">
      <c r="B230" s="43" t="s">
        <v>6190</v>
      </c>
      <c r="C230" s="334" t="s">
        <v>6191</v>
      </c>
      <c r="D230" s="334" t="s">
        <v>5913</v>
      </c>
      <c r="E230" s="334" t="s">
        <v>5908</v>
      </c>
      <c r="F230" s="334" t="s">
        <v>5914</v>
      </c>
      <c r="G230" s="334">
        <v>0</v>
      </c>
      <c r="H230" s="334">
        <v>0</v>
      </c>
      <c r="I230" s="334">
        <v>34.301369863013697</v>
      </c>
      <c r="J230" s="44">
        <v>-455.88843000000003</v>
      </c>
      <c r="K230" s="44">
        <v>-455.88843000000003</v>
      </c>
      <c r="L230" s="105">
        <f t="shared" si="29"/>
        <v>-15637.597653698631</v>
      </c>
      <c r="M230" s="49">
        <v>1.6809999999999999E-2</v>
      </c>
      <c r="N230" s="106"/>
      <c r="O230" s="106"/>
      <c r="P230" s="106"/>
      <c r="Q230" s="63">
        <f t="shared" si="28"/>
        <v>3.2062149999999789E-2</v>
      </c>
      <c r="R230" s="66">
        <f t="shared" si="30"/>
        <v>-14.616763225924405</v>
      </c>
      <c r="S230" s="66">
        <f t="shared" si="31"/>
        <v>-7.6634845082999998</v>
      </c>
      <c r="T230" s="44">
        <v>1.16038277</v>
      </c>
      <c r="U230" s="44">
        <v>-454.72804723000002</v>
      </c>
      <c r="V230" s="44">
        <v>-786.45919220809992</v>
      </c>
      <c r="X230" s="67" t="s">
        <v>4513</v>
      </c>
      <c r="Z230" s="23"/>
      <c r="AB230" s="14"/>
      <c r="AC230" s="15"/>
      <c r="AD230" s="68">
        <v>415</v>
      </c>
      <c r="AE230" s="69" t="s">
        <v>4514</v>
      </c>
      <c r="AF230" s="70" t="s">
        <v>4515</v>
      </c>
      <c r="AG230" s="70" t="s">
        <v>4516</v>
      </c>
      <c r="AH230" s="70" t="s">
        <v>4517</v>
      </c>
      <c r="AI230" s="70" t="s">
        <v>4518</v>
      </c>
      <c r="AJ230" s="70" t="s">
        <v>4519</v>
      </c>
      <c r="AK230" s="71" t="s">
        <v>4520</v>
      </c>
      <c r="AL230" s="72" t="s">
        <v>4521</v>
      </c>
      <c r="AM230" s="73" t="s">
        <v>4522</v>
      </c>
      <c r="AN230" s="73" t="s">
        <v>4523</v>
      </c>
      <c r="AO230" s="105" t="s">
        <v>4524</v>
      </c>
      <c r="AP230" s="75" t="s">
        <v>4525</v>
      </c>
      <c r="AQ230" s="65"/>
      <c r="AR230" s="65"/>
      <c r="AS230" s="65"/>
      <c r="AT230" s="63" t="s">
        <v>4526</v>
      </c>
      <c r="AU230" s="66" t="s">
        <v>4527</v>
      </c>
      <c r="AV230" s="66" t="s">
        <v>4528</v>
      </c>
      <c r="AW230" s="76" t="s">
        <v>4529</v>
      </c>
      <c r="AX230" s="76" t="s">
        <v>4530</v>
      </c>
      <c r="AY230" s="77" t="s">
        <v>4531</v>
      </c>
    </row>
    <row r="231" spans="2:51" ht="15" customHeight="1" outlineLevel="1" thickBot="1">
      <c r="B231" s="43" t="s">
        <v>6192</v>
      </c>
      <c r="C231" s="334">
        <v>0</v>
      </c>
      <c r="D231" s="334">
        <v>0</v>
      </c>
      <c r="E231" s="334" t="s">
        <v>5908</v>
      </c>
      <c r="F231" s="334" t="s">
        <v>5914</v>
      </c>
      <c r="G231" s="334">
        <v>0</v>
      </c>
      <c r="H231" s="334">
        <v>0</v>
      </c>
      <c r="I231" s="334">
        <v>22.613698630136987</v>
      </c>
      <c r="J231" s="44">
        <v>-135.54738978999998</v>
      </c>
      <c r="K231" s="44">
        <v>-135.54738978999998</v>
      </c>
      <c r="L231" s="105">
        <f t="shared" si="29"/>
        <v>-3065.227822812767</v>
      </c>
      <c r="M231" s="49">
        <v>3.261E-2</v>
      </c>
      <c r="N231" s="106"/>
      <c r="O231" s="106"/>
      <c r="P231" s="106"/>
      <c r="Q231" s="63">
        <f t="shared" si="28"/>
        <v>4.8099149999999868E-2</v>
      </c>
      <c r="R231" s="66">
        <f t="shared" si="30"/>
        <v>-6.5197142336176599</v>
      </c>
      <c r="S231" s="66">
        <f t="shared" si="31"/>
        <v>-4.4202003810518997</v>
      </c>
      <c r="T231" s="44">
        <v>0.58642037999999996</v>
      </c>
      <c r="U231" s="44">
        <v>-134.96096940999999</v>
      </c>
      <c r="V231" s="44">
        <v>-280.95752917699997</v>
      </c>
      <c r="X231" s="67" t="s">
        <v>4532</v>
      </c>
      <c r="Z231" s="23"/>
      <c r="AB231" s="14"/>
      <c r="AC231" s="15"/>
      <c r="AD231" s="68">
        <v>416</v>
      </c>
      <c r="AE231" s="69" t="s">
        <v>4533</v>
      </c>
      <c r="AF231" s="70" t="s">
        <v>4534</v>
      </c>
      <c r="AG231" s="70" t="s">
        <v>4535</v>
      </c>
      <c r="AH231" s="70" t="s">
        <v>4536</v>
      </c>
      <c r="AI231" s="70" t="s">
        <v>4537</v>
      </c>
      <c r="AJ231" s="70" t="s">
        <v>4538</v>
      </c>
      <c r="AK231" s="71" t="s">
        <v>4539</v>
      </c>
      <c r="AL231" s="72" t="s">
        <v>4540</v>
      </c>
      <c r="AM231" s="73" t="s">
        <v>4541</v>
      </c>
      <c r="AN231" s="73" t="s">
        <v>4542</v>
      </c>
      <c r="AO231" s="105" t="s">
        <v>4543</v>
      </c>
      <c r="AP231" s="75" t="s">
        <v>4544</v>
      </c>
      <c r="AQ231" s="65"/>
      <c r="AR231" s="65"/>
      <c r="AS231" s="65"/>
      <c r="AT231" s="63" t="s">
        <v>4545</v>
      </c>
      <c r="AU231" s="66" t="s">
        <v>4546</v>
      </c>
      <c r="AV231" s="66" t="s">
        <v>4547</v>
      </c>
      <c r="AW231" s="76" t="s">
        <v>4548</v>
      </c>
      <c r="AX231" s="76" t="s">
        <v>4549</v>
      </c>
      <c r="AY231" s="77" t="s">
        <v>4550</v>
      </c>
    </row>
    <row r="232" spans="2:51" ht="15" customHeight="1" outlineLevel="1" thickBot="1">
      <c r="B232" s="43" t="s">
        <v>6193</v>
      </c>
      <c r="C232" s="334">
        <v>0</v>
      </c>
      <c r="D232" s="334">
        <v>0</v>
      </c>
      <c r="E232" s="334" t="s">
        <v>5908</v>
      </c>
      <c r="F232" s="334" t="s">
        <v>5914</v>
      </c>
      <c r="G232" s="334">
        <v>0</v>
      </c>
      <c r="H232" s="334">
        <v>0</v>
      </c>
      <c r="I232" s="334">
        <v>0.72876712328767124</v>
      </c>
      <c r="J232" s="44">
        <v>-92.836500000000001</v>
      </c>
      <c r="K232" s="44">
        <v>-92.836500000000001</v>
      </c>
      <c r="L232" s="105">
        <f t="shared" si="29"/>
        <v>-67.656189041095885</v>
      </c>
      <c r="M232" s="49">
        <v>1.35E-2</v>
      </c>
      <c r="N232" s="106"/>
      <c r="O232" s="106"/>
      <c r="P232" s="106"/>
      <c r="Q232" s="63">
        <f t="shared" si="28"/>
        <v>2.8702500000000075E-2</v>
      </c>
      <c r="R232" s="66">
        <f t="shared" si="30"/>
        <v>-2.6646396412500071</v>
      </c>
      <c r="S232" s="66">
        <f t="shared" si="31"/>
        <v>-1.25329275</v>
      </c>
      <c r="T232" s="44">
        <v>3.0846990000000001E-2</v>
      </c>
      <c r="U232" s="44">
        <v>-92.80565301</v>
      </c>
      <c r="V232" s="44">
        <v>-96.192131539900004</v>
      </c>
      <c r="X232" s="67" t="s">
        <v>4551</v>
      </c>
      <c r="Z232" s="23"/>
      <c r="AB232" s="14"/>
      <c r="AC232" s="15"/>
      <c r="AD232" s="68">
        <v>417</v>
      </c>
      <c r="AE232" s="69" t="s">
        <v>4552</v>
      </c>
      <c r="AF232" s="70" t="s">
        <v>4553</v>
      </c>
      <c r="AG232" s="70" t="s">
        <v>4554</v>
      </c>
      <c r="AH232" s="70" t="s">
        <v>4555</v>
      </c>
      <c r="AI232" s="70" t="s">
        <v>4556</v>
      </c>
      <c r="AJ232" s="70" t="s">
        <v>4557</v>
      </c>
      <c r="AK232" s="71" t="s">
        <v>4558</v>
      </c>
      <c r="AL232" s="72" t="s">
        <v>4559</v>
      </c>
      <c r="AM232" s="73" t="s">
        <v>4560</v>
      </c>
      <c r="AN232" s="73" t="s">
        <v>4561</v>
      </c>
      <c r="AO232" s="105" t="s">
        <v>4562</v>
      </c>
      <c r="AP232" s="75" t="s">
        <v>4563</v>
      </c>
      <c r="AQ232" s="65"/>
      <c r="AR232" s="65"/>
      <c r="AS232" s="65"/>
      <c r="AT232" s="63" t="s">
        <v>4564</v>
      </c>
      <c r="AU232" s="66" t="s">
        <v>4565</v>
      </c>
      <c r="AV232" s="66" t="s">
        <v>4566</v>
      </c>
      <c r="AW232" s="76" t="s">
        <v>4567</v>
      </c>
      <c r="AX232" s="76" t="s">
        <v>4568</v>
      </c>
      <c r="AY232" s="77" t="s">
        <v>4569</v>
      </c>
    </row>
    <row r="233" spans="2:51" ht="15" customHeight="1" outlineLevel="1" thickBot="1">
      <c r="B233" s="43" t="s">
        <v>6194</v>
      </c>
      <c r="C233" s="334">
        <v>0</v>
      </c>
      <c r="D233" s="334">
        <v>0</v>
      </c>
      <c r="E233" s="334" t="s">
        <v>5908</v>
      </c>
      <c r="F233" s="334" t="s">
        <v>5914</v>
      </c>
      <c r="G233" s="334">
        <v>0</v>
      </c>
      <c r="H233" s="334">
        <v>0</v>
      </c>
      <c r="I233" s="334">
        <v>2.7232876712328768</v>
      </c>
      <c r="J233" s="44">
        <v>-258.48804999999999</v>
      </c>
      <c r="K233" s="44">
        <v>-258.48804999999999</v>
      </c>
      <c r="L233" s="105">
        <f t="shared" si="29"/>
        <v>-703.93731972602745</v>
      </c>
      <c r="M233" s="49">
        <v>4.5999999999999999E-3</v>
      </c>
      <c r="N233" s="106"/>
      <c r="O233" s="106"/>
      <c r="P233" s="106"/>
      <c r="Q233" s="63">
        <f t="shared" si="28"/>
        <v>1.9668999999999937E-2</v>
      </c>
      <c r="R233" s="66">
        <f t="shared" si="30"/>
        <v>-5.0842014554499837</v>
      </c>
      <c r="S233" s="66">
        <f t="shared" si="31"/>
        <v>-1.1890450299999999</v>
      </c>
      <c r="T233" s="44">
        <v>0.12551565000000001</v>
      </c>
      <c r="U233" s="44">
        <v>-258.36253434999998</v>
      </c>
      <c r="V233" s="44">
        <v>-281.676285828</v>
      </c>
      <c r="X233" s="67" t="s">
        <v>4570</v>
      </c>
      <c r="Z233" s="23"/>
      <c r="AB233" s="14"/>
      <c r="AC233" s="15"/>
      <c r="AD233" s="68">
        <v>418</v>
      </c>
      <c r="AE233" s="69" t="s">
        <v>4571</v>
      </c>
      <c r="AF233" s="70" t="s">
        <v>4572</v>
      </c>
      <c r="AG233" s="70" t="s">
        <v>4573</v>
      </c>
      <c r="AH233" s="70" t="s">
        <v>4574</v>
      </c>
      <c r="AI233" s="70" t="s">
        <v>4575</v>
      </c>
      <c r="AJ233" s="70" t="s">
        <v>4576</v>
      </c>
      <c r="AK233" s="71" t="s">
        <v>4577</v>
      </c>
      <c r="AL233" s="72" t="s">
        <v>4578</v>
      </c>
      <c r="AM233" s="73" t="s">
        <v>4579</v>
      </c>
      <c r="AN233" s="73" t="s">
        <v>4580</v>
      </c>
      <c r="AO233" s="105" t="s">
        <v>4581</v>
      </c>
      <c r="AP233" s="75" t="s">
        <v>4582</v>
      </c>
      <c r="AQ233" s="65"/>
      <c r="AR233" s="65"/>
      <c r="AS233" s="65"/>
      <c r="AT233" s="63" t="s">
        <v>4583</v>
      </c>
      <c r="AU233" s="66" t="s">
        <v>4584</v>
      </c>
      <c r="AV233" s="66" t="s">
        <v>4585</v>
      </c>
      <c r="AW233" s="76" t="s">
        <v>4586</v>
      </c>
      <c r="AX233" s="76" t="s">
        <v>4587</v>
      </c>
      <c r="AY233" s="77" t="s">
        <v>4588</v>
      </c>
    </row>
    <row r="234" spans="2:51" ht="15" customHeight="1" outlineLevel="1" thickBot="1">
      <c r="B234" s="43" t="s">
        <v>6195</v>
      </c>
      <c r="C234" s="334">
        <v>0</v>
      </c>
      <c r="D234" s="334">
        <v>0</v>
      </c>
      <c r="E234" s="334" t="s">
        <v>5908</v>
      </c>
      <c r="F234" s="334" t="s">
        <v>5914</v>
      </c>
      <c r="G234" s="334" t="s">
        <v>6181</v>
      </c>
      <c r="H234" s="334">
        <v>0</v>
      </c>
      <c r="I234" s="334">
        <v>5.873287671232875</v>
      </c>
      <c r="J234" s="44">
        <v>-195.10240633999999</v>
      </c>
      <c r="K234" s="44">
        <v>-195.10240633999999</v>
      </c>
      <c r="L234" s="105">
        <f t="shared" si="29"/>
        <v>-1145.8925577845887</v>
      </c>
      <c r="M234" s="49">
        <v>3.8E-3</v>
      </c>
      <c r="N234" s="106"/>
      <c r="O234" s="106"/>
      <c r="P234" s="106"/>
      <c r="Q234" s="63">
        <f t="shared" si="28"/>
        <v>1.8856999999999902E-2</v>
      </c>
      <c r="R234" s="66">
        <f t="shared" si="30"/>
        <v>-3.6790460763533606</v>
      </c>
      <c r="S234" s="66">
        <f t="shared" si="31"/>
        <v>-0.74138914409199996</v>
      </c>
      <c r="T234" s="44">
        <v>0.10291024</v>
      </c>
      <c r="U234" s="44">
        <v>-194.99949609999999</v>
      </c>
      <c r="V234" s="44">
        <v>-221.67942912000001</v>
      </c>
      <c r="X234" s="67" t="s">
        <v>4589</v>
      </c>
      <c r="Z234" s="23"/>
      <c r="AB234" s="14"/>
      <c r="AC234" s="15"/>
      <c r="AD234" s="68">
        <v>419</v>
      </c>
      <c r="AE234" s="69" t="s">
        <v>4590</v>
      </c>
      <c r="AF234" s="70" t="s">
        <v>4591</v>
      </c>
      <c r="AG234" s="70" t="s">
        <v>4592</v>
      </c>
      <c r="AH234" s="70" t="s">
        <v>4593</v>
      </c>
      <c r="AI234" s="70" t="s">
        <v>4594</v>
      </c>
      <c r="AJ234" s="70" t="s">
        <v>4595</v>
      </c>
      <c r="AK234" s="71" t="s">
        <v>4596</v>
      </c>
      <c r="AL234" s="72" t="s">
        <v>4597</v>
      </c>
      <c r="AM234" s="73" t="s">
        <v>4598</v>
      </c>
      <c r="AN234" s="73" t="s">
        <v>4599</v>
      </c>
      <c r="AO234" s="105" t="s">
        <v>4600</v>
      </c>
      <c r="AP234" s="75" t="s">
        <v>4601</v>
      </c>
      <c r="AQ234" s="65"/>
      <c r="AR234" s="65"/>
      <c r="AS234" s="65"/>
      <c r="AT234" s="63" t="s">
        <v>4602</v>
      </c>
      <c r="AU234" s="66" t="s">
        <v>4603</v>
      </c>
      <c r="AV234" s="66" t="s">
        <v>4604</v>
      </c>
      <c r="AW234" s="76" t="s">
        <v>4605</v>
      </c>
      <c r="AX234" s="76" t="s">
        <v>4606</v>
      </c>
      <c r="AY234" s="77" t="s">
        <v>4607</v>
      </c>
    </row>
    <row r="235" spans="2:51" ht="15" customHeight="1" outlineLevel="1" thickBot="1">
      <c r="B235" s="43" t="s">
        <v>6196</v>
      </c>
      <c r="C235" s="334">
        <v>0</v>
      </c>
      <c r="D235" s="334">
        <v>0</v>
      </c>
      <c r="E235" s="334" t="s">
        <v>5908</v>
      </c>
      <c r="F235" s="334" t="s">
        <v>5914</v>
      </c>
      <c r="G235" s="334">
        <v>0</v>
      </c>
      <c r="H235" s="334">
        <v>0</v>
      </c>
      <c r="I235" s="334">
        <v>3.8493150684931505</v>
      </c>
      <c r="J235" s="44">
        <v>-114.408</v>
      </c>
      <c r="K235" s="44">
        <v>-114.408</v>
      </c>
      <c r="L235" s="105">
        <f t="shared" si="29"/>
        <v>-440.39243835616435</v>
      </c>
      <c r="M235" s="49">
        <v>7.9000000000000008E-3</v>
      </c>
      <c r="N235" s="106"/>
      <c r="O235" s="106"/>
      <c r="P235" s="106"/>
      <c r="Q235" s="63">
        <f t="shared" si="28"/>
        <v>2.3018499999999831E-2</v>
      </c>
      <c r="R235" s="66">
        <f t="shared" si="30"/>
        <v>-2.6335005479999807</v>
      </c>
      <c r="S235" s="66">
        <f t="shared" si="31"/>
        <v>-0.90382320000000005</v>
      </c>
      <c r="T235" s="44">
        <v>2.4871869999999997E-2</v>
      </c>
      <c r="U235" s="44">
        <v>-114.38312813</v>
      </c>
      <c r="V235" s="44">
        <v>-129.5905556806</v>
      </c>
      <c r="X235" s="67" t="s">
        <v>4608</v>
      </c>
      <c r="Z235" s="23"/>
      <c r="AB235" s="14"/>
      <c r="AC235" s="15"/>
      <c r="AD235" s="68">
        <v>420</v>
      </c>
      <c r="AE235" s="69" t="s">
        <v>4609</v>
      </c>
      <c r="AF235" s="70" t="s">
        <v>4610</v>
      </c>
      <c r="AG235" s="70" t="s">
        <v>4611</v>
      </c>
      <c r="AH235" s="70" t="s">
        <v>4612</v>
      </c>
      <c r="AI235" s="70" t="s">
        <v>4613</v>
      </c>
      <c r="AJ235" s="70" t="s">
        <v>4614</v>
      </c>
      <c r="AK235" s="71" t="s">
        <v>4615</v>
      </c>
      <c r="AL235" s="72" t="s">
        <v>4616</v>
      </c>
      <c r="AM235" s="73" t="s">
        <v>4617</v>
      </c>
      <c r="AN235" s="73" t="s">
        <v>4618</v>
      </c>
      <c r="AO235" s="105" t="s">
        <v>4619</v>
      </c>
      <c r="AP235" s="75" t="s">
        <v>4620</v>
      </c>
      <c r="AQ235" s="65"/>
      <c r="AR235" s="65"/>
      <c r="AS235" s="65"/>
      <c r="AT235" s="63" t="s">
        <v>4621</v>
      </c>
      <c r="AU235" s="66" t="s">
        <v>4622</v>
      </c>
      <c r="AV235" s="66" t="s">
        <v>4623</v>
      </c>
      <c r="AW235" s="76" t="s">
        <v>4624</v>
      </c>
      <c r="AX235" s="76" t="s">
        <v>4625</v>
      </c>
      <c r="AY235" s="77" t="s">
        <v>4626</v>
      </c>
    </row>
    <row r="236" spans="2:51" ht="15" customHeight="1" outlineLevel="1" thickBot="1">
      <c r="B236" s="43" t="s">
        <v>6197</v>
      </c>
      <c r="C236" s="334">
        <v>0</v>
      </c>
      <c r="D236" s="334">
        <v>0</v>
      </c>
      <c r="E236" s="334" t="s">
        <v>5908</v>
      </c>
      <c r="F236" s="334" t="s">
        <v>5914</v>
      </c>
      <c r="G236" s="334">
        <v>0</v>
      </c>
      <c r="H236" s="334">
        <v>0</v>
      </c>
      <c r="I236" s="334">
        <v>4.9534246575342467</v>
      </c>
      <c r="J236" s="44">
        <v>-142.29124999999999</v>
      </c>
      <c r="K236" s="44">
        <v>-142.29124999999999</v>
      </c>
      <c r="L236" s="105">
        <f t="shared" si="29"/>
        <v>-704.82898630136981</v>
      </c>
      <c r="M236" s="49">
        <v>5.9750000000000003E-3</v>
      </c>
      <c r="N236" s="106"/>
      <c r="O236" s="106"/>
      <c r="P236" s="106"/>
      <c r="Q236" s="63">
        <f t="shared" si="28"/>
        <v>2.1064624999999948E-2</v>
      </c>
      <c r="R236" s="66">
        <f t="shared" si="30"/>
        <v>-2.9973118220312425</v>
      </c>
      <c r="S236" s="66">
        <f t="shared" si="31"/>
        <v>-0.85019021875</v>
      </c>
      <c r="T236" s="44">
        <v>0</v>
      </c>
      <c r="U236" s="44">
        <v>-142.29124999999999</v>
      </c>
      <c r="V236" s="44">
        <v>-163.2222052754</v>
      </c>
      <c r="X236" s="67" t="s">
        <v>4627</v>
      </c>
      <c r="Z236" s="23"/>
      <c r="AB236" s="14"/>
      <c r="AC236" s="15"/>
      <c r="AD236" s="68">
        <v>421</v>
      </c>
      <c r="AE236" s="69" t="s">
        <v>4628</v>
      </c>
      <c r="AF236" s="70" t="s">
        <v>4629</v>
      </c>
      <c r="AG236" s="70" t="s">
        <v>4630</v>
      </c>
      <c r="AH236" s="70" t="s">
        <v>4631</v>
      </c>
      <c r="AI236" s="70" t="s">
        <v>4632</v>
      </c>
      <c r="AJ236" s="70" t="s">
        <v>4633</v>
      </c>
      <c r="AK236" s="71" t="s">
        <v>4634</v>
      </c>
      <c r="AL236" s="72" t="s">
        <v>4635</v>
      </c>
      <c r="AM236" s="73" t="s">
        <v>4636</v>
      </c>
      <c r="AN236" s="73" t="s">
        <v>4637</v>
      </c>
      <c r="AO236" s="105" t="s">
        <v>4638</v>
      </c>
      <c r="AP236" s="75" t="s">
        <v>4639</v>
      </c>
      <c r="AQ236" s="65"/>
      <c r="AR236" s="65"/>
      <c r="AS236" s="65"/>
      <c r="AT236" s="63" t="s">
        <v>4640</v>
      </c>
      <c r="AU236" s="66" t="s">
        <v>4641</v>
      </c>
      <c r="AV236" s="66" t="s">
        <v>4642</v>
      </c>
      <c r="AW236" s="76" t="s">
        <v>4643</v>
      </c>
      <c r="AX236" s="76" t="s">
        <v>4644</v>
      </c>
      <c r="AY236" s="77" t="s">
        <v>4645</v>
      </c>
    </row>
    <row r="237" spans="2:51" ht="15" customHeight="1" outlineLevel="1" thickBot="1">
      <c r="B237" s="43" t="s">
        <v>6198</v>
      </c>
      <c r="C237" s="334">
        <v>0</v>
      </c>
      <c r="D237" s="334">
        <v>0</v>
      </c>
      <c r="E237" s="334" t="s">
        <v>5908</v>
      </c>
      <c r="F237" s="334">
        <v>0</v>
      </c>
      <c r="G237" s="334">
        <v>0</v>
      </c>
      <c r="H237" s="334">
        <v>0</v>
      </c>
      <c r="I237" s="334">
        <v>1.2986301369863014</v>
      </c>
      <c r="J237" s="44">
        <v>-125.255</v>
      </c>
      <c r="K237" s="44">
        <v>-125.255</v>
      </c>
      <c r="L237" s="105">
        <f t="shared" si="29"/>
        <v>-162.65991780821918</v>
      </c>
      <c r="M237" s="49">
        <v>1.985E-2</v>
      </c>
      <c r="N237" s="106"/>
      <c r="O237" s="106"/>
      <c r="P237" s="106"/>
      <c r="Q237" s="63">
        <f t="shared" si="28"/>
        <v>3.5147749999999922E-2</v>
      </c>
      <c r="R237" s="66">
        <f t="shared" si="30"/>
        <v>-4.40243142624999</v>
      </c>
      <c r="S237" s="66">
        <f t="shared" si="31"/>
        <v>-2.48631175</v>
      </c>
      <c r="T237" s="44">
        <v>0</v>
      </c>
      <c r="U237" s="44">
        <v>-125.255</v>
      </c>
      <c r="V237" s="44">
        <v>-175.87404635284057</v>
      </c>
      <c r="X237" s="67" t="s">
        <v>4646</v>
      </c>
      <c r="Z237" s="23"/>
      <c r="AB237" s="14"/>
      <c r="AC237" s="15"/>
      <c r="AD237" s="68">
        <v>422</v>
      </c>
      <c r="AE237" s="69" t="s">
        <v>4647</v>
      </c>
      <c r="AF237" s="70" t="s">
        <v>4648</v>
      </c>
      <c r="AG237" s="70" t="s">
        <v>4649</v>
      </c>
      <c r="AH237" s="70" t="s">
        <v>4650</v>
      </c>
      <c r="AI237" s="70" t="s">
        <v>4651</v>
      </c>
      <c r="AJ237" s="70" t="s">
        <v>4652</v>
      </c>
      <c r="AK237" s="71" t="s">
        <v>4653</v>
      </c>
      <c r="AL237" s="72" t="s">
        <v>4654</v>
      </c>
      <c r="AM237" s="73" t="s">
        <v>4655</v>
      </c>
      <c r="AN237" s="73" t="s">
        <v>4656</v>
      </c>
      <c r="AO237" s="105" t="s">
        <v>4657</v>
      </c>
      <c r="AP237" s="75" t="s">
        <v>4658</v>
      </c>
      <c r="AQ237" s="65"/>
      <c r="AR237" s="65"/>
      <c r="AS237" s="65"/>
      <c r="AT237" s="63" t="s">
        <v>4659</v>
      </c>
      <c r="AU237" s="66" t="s">
        <v>4660</v>
      </c>
      <c r="AV237" s="66" t="s">
        <v>4661</v>
      </c>
      <c r="AW237" s="76" t="s">
        <v>4662</v>
      </c>
      <c r="AX237" s="76" t="s">
        <v>4663</v>
      </c>
      <c r="AY237" s="77" t="s">
        <v>4664</v>
      </c>
    </row>
    <row r="238" spans="2:51" ht="15" customHeight="1" outlineLevel="1" thickBot="1">
      <c r="B238" s="43" t="s">
        <v>6199</v>
      </c>
      <c r="C238" s="334">
        <v>0</v>
      </c>
      <c r="D238" s="334">
        <v>0</v>
      </c>
      <c r="E238" s="334" t="s">
        <v>5908</v>
      </c>
      <c r="F238" s="334">
        <v>0</v>
      </c>
      <c r="G238" s="334">
        <v>0</v>
      </c>
      <c r="H238" s="334">
        <v>0</v>
      </c>
      <c r="I238" s="334">
        <v>2.1808219178082191</v>
      </c>
      <c r="J238" s="44">
        <v>-101.23853210999999</v>
      </c>
      <c r="K238" s="44">
        <v>-101.23853210999999</v>
      </c>
      <c r="L238" s="105">
        <f t="shared" si="29"/>
        <v>-220.78320975221916</v>
      </c>
      <c r="M238" s="49">
        <v>-9.7500000000000006E-4</v>
      </c>
      <c r="N238" s="106"/>
      <c r="O238" s="106"/>
      <c r="P238" s="106"/>
      <c r="Q238" s="63">
        <f t="shared" si="28"/>
        <v>1.4010375000000019E-2</v>
      </c>
      <c r="R238" s="66">
        <f t="shared" si="30"/>
        <v>-1.4183897993106431</v>
      </c>
      <c r="S238" s="66">
        <f t="shared" si="31"/>
        <v>9.8707568807249998E-2</v>
      </c>
      <c r="T238" s="44">
        <v>0</v>
      </c>
      <c r="U238" s="44">
        <v>-101.23853210999999</v>
      </c>
      <c r="V238" s="44">
        <v>-254.789714197</v>
      </c>
      <c r="X238" s="67" t="s">
        <v>4665</v>
      </c>
      <c r="Z238" s="23"/>
      <c r="AB238" s="14"/>
      <c r="AC238" s="15"/>
      <c r="AD238" s="68">
        <v>423</v>
      </c>
      <c r="AE238" s="69" t="s">
        <v>4666</v>
      </c>
      <c r="AF238" s="70" t="s">
        <v>4667</v>
      </c>
      <c r="AG238" s="70" t="s">
        <v>4668</v>
      </c>
      <c r="AH238" s="70" t="s">
        <v>4669</v>
      </c>
      <c r="AI238" s="70" t="s">
        <v>4670</v>
      </c>
      <c r="AJ238" s="70" t="s">
        <v>4671</v>
      </c>
      <c r="AK238" s="71" t="s">
        <v>4672</v>
      </c>
      <c r="AL238" s="72" t="s">
        <v>4673</v>
      </c>
      <c r="AM238" s="73" t="s">
        <v>4674</v>
      </c>
      <c r="AN238" s="73" t="s">
        <v>4675</v>
      </c>
      <c r="AO238" s="105" t="s">
        <v>4676</v>
      </c>
      <c r="AP238" s="75" t="s">
        <v>4677</v>
      </c>
      <c r="AQ238" s="65"/>
      <c r="AR238" s="65"/>
      <c r="AS238" s="65"/>
      <c r="AT238" s="63" t="s">
        <v>4678</v>
      </c>
      <c r="AU238" s="66" t="s">
        <v>4679</v>
      </c>
      <c r="AV238" s="66" t="s">
        <v>4680</v>
      </c>
      <c r="AW238" s="76" t="s">
        <v>4681</v>
      </c>
      <c r="AX238" s="76" t="s">
        <v>4682</v>
      </c>
      <c r="AY238" s="77" t="s">
        <v>4683</v>
      </c>
    </row>
    <row r="239" spans="2:51" ht="15" customHeight="1" outlineLevel="1" thickBot="1">
      <c r="B239" s="43" t="s">
        <v>6200</v>
      </c>
      <c r="C239" s="334">
        <v>0</v>
      </c>
      <c r="D239" s="334">
        <v>0</v>
      </c>
      <c r="E239" s="334" t="s">
        <v>5908</v>
      </c>
      <c r="F239" s="334">
        <v>0</v>
      </c>
      <c r="G239" s="334">
        <v>0</v>
      </c>
      <c r="H239" s="334">
        <v>0</v>
      </c>
      <c r="I239" s="334">
        <v>2.1808219178082191</v>
      </c>
      <c r="J239" s="44">
        <v>-154.08799999999999</v>
      </c>
      <c r="K239" s="44">
        <v>-154.08799999999999</v>
      </c>
      <c r="L239" s="105">
        <f t="shared" si="29"/>
        <v>-336.03848767123287</v>
      </c>
      <c r="M239" s="49">
        <v>2.0499999999999997E-3</v>
      </c>
      <c r="N239" s="106"/>
      <c r="O239" s="106"/>
      <c r="P239" s="106"/>
      <c r="Q239" s="63">
        <f t="shared" si="28"/>
        <v>1.7080750000000089E-2</v>
      </c>
      <c r="R239" s="66">
        <f t="shared" si="30"/>
        <v>-2.6319386060000136</v>
      </c>
      <c r="S239" s="66">
        <f t="shared" si="31"/>
        <v>-0.31588039999999995</v>
      </c>
      <c r="T239" s="44">
        <v>0</v>
      </c>
      <c r="U239" s="44">
        <v>-154.08799999999999</v>
      </c>
      <c r="V239" s="44">
        <v>-322.12371076429997</v>
      </c>
      <c r="X239" s="67" t="s">
        <v>4684</v>
      </c>
      <c r="Z239" s="23"/>
      <c r="AB239" s="14"/>
      <c r="AC239" s="15"/>
      <c r="AD239" s="68">
        <v>424</v>
      </c>
      <c r="AE239" s="69" t="s">
        <v>4685</v>
      </c>
      <c r="AF239" s="70" t="s">
        <v>4686</v>
      </c>
      <c r="AG239" s="70" t="s">
        <v>4687</v>
      </c>
      <c r="AH239" s="70" t="s">
        <v>4688</v>
      </c>
      <c r="AI239" s="70" t="s">
        <v>4689</v>
      </c>
      <c r="AJ239" s="70" t="s">
        <v>4690</v>
      </c>
      <c r="AK239" s="71" t="s">
        <v>4691</v>
      </c>
      <c r="AL239" s="72" t="s">
        <v>4692</v>
      </c>
      <c r="AM239" s="73" t="s">
        <v>4693</v>
      </c>
      <c r="AN239" s="73" t="s">
        <v>4694</v>
      </c>
      <c r="AO239" s="105" t="s">
        <v>4695</v>
      </c>
      <c r="AP239" s="75" t="s">
        <v>4696</v>
      </c>
      <c r="AQ239" s="65"/>
      <c r="AR239" s="65"/>
      <c r="AS239" s="65"/>
      <c r="AT239" s="63" t="s">
        <v>4697</v>
      </c>
      <c r="AU239" s="66" t="s">
        <v>4698</v>
      </c>
      <c r="AV239" s="66" t="s">
        <v>4699</v>
      </c>
      <c r="AW239" s="76" t="s">
        <v>4700</v>
      </c>
      <c r="AX239" s="76" t="s">
        <v>4701</v>
      </c>
      <c r="AY239" s="77" t="s">
        <v>4702</v>
      </c>
    </row>
    <row r="240" spans="2:51" ht="15" customHeight="1" outlineLevel="1" thickBot="1">
      <c r="B240" s="43" t="s">
        <v>6201</v>
      </c>
      <c r="C240" s="334">
        <v>0</v>
      </c>
      <c r="D240" s="334">
        <v>0</v>
      </c>
      <c r="E240" s="334" t="s">
        <v>5908</v>
      </c>
      <c r="F240" s="334">
        <v>0</v>
      </c>
      <c r="G240" s="334">
        <v>0</v>
      </c>
      <c r="H240" s="334">
        <v>0</v>
      </c>
      <c r="I240" s="334">
        <v>2.1808219178082191</v>
      </c>
      <c r="J240" s="44">
        <v>-50</v>
      </c>
      <c r="K240" s="44">
        <v>-50</v>
      </c>
      <c r="L240" s="105">
        <f t="shared" si="29"/>
        <v>-109.04109589041096</v>
      </c>
      <c r="M240" s="49">
        <v>2.0499999999999997E-3</v>
      </c>
      <c r="N240" s="106"/>
      <c r="O240" s="106"/>
      <c r="P240" s="106"/>
      <c r="Q240" s="63">
        <f t="shared" si="28"/>
        <v>1.7080750000000089E-2</v>
      </c>
      <c r="R240" s="66">
        <f t="shared" si="30"/>
        <v>-0.85403750000000445</v>
      </c>
      <c r="S240" s="66">
        <f t="shared" si="31"/>
        <v>-0.10249999999999998</v>
      </c>
      <c r="T240" s="44">
        <v>0</v>
      </c>
      <c r="U240" s="44">
        <v>-50</v>
      </c>
      <c r="V240" s="44">
        <v>-50</v>
      </c>
      <c r="X240" s="67" t="s">
        <v>4703</v>
      </c>
      <c r="Z240" s="23"/>
      <c r="AB240" s="14"/>
      <c r="AC240" s="15"/>
      <c r="AD240" s="68">
        <v>425</v>
      </c>
      <c r="AE240" s="69" t="s">
        <v>4704</v>
      </c>
      <c r="AF240" s="70" t="s">
        <v>4705</v>
      </c>
      <c r="AG240" s="70" t="s">
        <v>4706</v>
      </c>
      <c r="AH240" s="70" t="s">
        <v>4707</v>
      </c>
      <c r="AI240" s="70" t="s">
        <v>4708</v>
      </c>
      <c r="AJ240" s="70" t="s">
        <v>4709</v>
      </c>
      <c r="AK240" s="71" t="s">
        <v>4710</v>
      </c>
      <c r="AL240" s="72" t="s">
        <v>4711</v>
      </c>
      <c r="AM240" s="73" t="s">
        <v>4712</v>
      </c>
      <c r="AN240" s="73" t="s">
        <v>4713</v>
      </c>
      <c r="AO240" s="105" t="s">
        <v>4714</v>
      </c>
      <c r="AP240" s="75" t="s">
        <v>4715</v>
      </c>
      <c r="AQ240" s="65"/>
      <c r="AR240" s="65"/>
      <c r="AS240" s="65"/>
      <c r="AT240" s="63" t="s">
        <v>4716</v>
      </c>
      <c r="AU240" s="66" t="s">
        <v>4717</v>
      </c>
      <c r="AV240" s="66" t="s">
        <v>4718</v>
      </c>
      <c r="AW240" s="76" t="s">
        <v>4719</v>
      </c>
      <c r="AX240" s="76" t="s">
        <v>4720</v>
      </c>
      <c r="AY240" s="77" t="s">
        <v>4721</v>
      </c>
    </row>
    <row r="241" spans="2:51" ht="15" customHeight="1" outlineLevel="1" thickBot="1">
      <c r="B241" s="43" t="s">
        <v>6202</v>
      </c>
      <c r="C241" s="334">
        <v>0</v>
      </c>
      <c r="D241" s="334">
        <v>0</v>
      </c>
      <c r="E241" s="334" t="s">
        <v>5908</v>
      </c>
      <c r="F241" s="334">
        <v>0</v>
      </c>
      <c r="G241" s="334">
        <v>0</v>
      </c>
      <c r="H241" s="334">
        <v>0</v>
      </c>
      <c r="I241" s="334">
        <v>8</v>
      </c>
      <c r="J241" s="44">
        <v>-63.905303999999994</v>
      </c>
      <c r="K241" s="44">
        <v>-63.905303999999994</v>
      </c>
      <c r="L241" s="105">
        <f t="shared" si="29"/>
        <v>-511.24243199999995</v>
      </c>
      <c r="M241" s="49">
        <v>1.7899999999999999E-2</v>
      </c>
      <c r="N241" s="106"/>
      <c r="O241" s="106"/>
      <c r="P241" s="106"/>
      <c r="Q241" s="63">
        <f t="shared" si="28"/>
        <v>3.3168499999999934E-2</v>
      </c>
      <c r="R241" s="66">
        <f t="shared" si="30"/>
        <v>-2.1196430757239955</v>
      </c>
      <c r="S241" s="66">
        <f t="shared" si="31"/>
        <v>-1.1439049415999998</v>
      </c>
      <c r="T241" s="44">
        <v>0</v>
      </c>
      <c r="U241" s="44">
        <v>-63.905303999999994</v>
      </c>
      <c r="V241" s="44">
        <v>-63.059654000000002</v>
      </c>
      <c r="X241" s="67" t="s">
        <v>4722</v>
      </c>
      <c r="Z241" s="23"/>
      <c r="AB241" s="14"/>
      <c r="AC241" s="15"/>
      <c r="AD241" s="68">
        <v>426</v>
      </c>
      <c r="AE241" s="69" t="s">
        <v>4723</v>
      </c>
      <c r="AF241" s="70" t="s">
        <v>4724</v>
      </c>
      <c r="AG241" s="70" t="s">
        <v>4725</v>
      </c>
      <c r="AH241" s="70" t="s">
        <v>4726</v>
      </c>
      <c r="AI241" s="70" t="s">
        <v>4727</v>
      </c>
      <c r="AJ241" s="70" t="s">
        <v>4728</v>
      </c>
      <c r="AK241" s="71" t="s">
        <v>4729</v>
      </c>
      <c r="AL241" s="72" t="s">
        <v>4730</v>
      </c>
      <c r="AM241" s="73" t="s">
        <v>4731</v>
      </c>
      <c r="AN241" s="73" t="s">
        <v>4732</v>
      </c>
      <c r="AO241" s="105" t="s">
        <v>4733</v>
      </c>
      <c r="AP241" s="75" t="s">
        <v>4734</v>
      </c>
      <c r="AQ241" s="65"/>
      <c r="AR241" s="65"/>
      <c r="AS241" s="65"/>
      <c r="AT241" s="63" t="s">
        <v>4735</v>
      </c>
      <c r="AU241" s="66" t="s">
        <v>4736</v>
      </c>
      <c r="AV241" s="66" t="s">
        <v>4737</v>
      </c>
      <c r="AW241" s="76" t="s">
        <v>4738</v>
      </c>
      <c r="AX241" s="76" t="s">
        <v>4739</v>
      </c>
      <c r="AY241" s="77" t="s">
        <v>4740</v>
      </c>
    </row>
    <row r="242" spans="2:51" ht="15" customHeight="1" outlineLevel="1" thickBot="1">
      <c r="B242" s="43" t="s">
        <v>6203</v>
      </c>
      <c r="C242" s="334">
        <v>0</v>
      </c>
      <c r="D242" s="334">
        <v>0</v>
      </c>
      <c r="E242" s="334" t="s">
        <v>5908</v>
      </c>
      <c r="F242" s="334">
        <v>0</v>
      </c>
      <c r="G242" s="334">
        <v>0</v>
      </c>
      <c r="H242" s="334">
        <v>0</v>
      </c>
      <c r="I242" s="334">
        <v>10.005479452054795</v>
      </c>
      <c r="J242" s="44">
        <v>-1.9403459999999977</v>
      </c>
      <c r="K242" s="44">
        <v>-1.9403459999999977</v>
      </c>
      <c r="L242" s="105">
        <f t="shared" si="29"/>
        <v>-19.414092032876688</v>
      </c>
      <c r="M242" s="49">
        <v>1.7899999999999999E-2</v>
      </c>
      <c r="N242" s="106"/>
      <c r="O242" s="106"/>
      <c r="P242" s="106"/>
      <c r="Q242" s="63">
        <f t="shared" si="28"/>
        <v>3.3168499999999934E-2</v>
      </c>
      <c r="R242" s="66">
        <f t="shared" si="30"/>
        <v>-6.4358366300999795E-2</v>
      </c>
      <c r="S242" s="66">
        <f t="shared" si="31"/>
        <v>-3.4732193399999958E-2</v>
      </c>
      <c r="T242" s="44">
        <v>0</v>
      </c>
      <c r="U242" s="44">
        <v>-1.9403459999999977</v>
      </c>
      <c r="V242" s="44">
        <v>-1.9403459999999977</v>
      </c>
      <c r="X242" s="67" t="s">
        <v>4741</v>
      </c>
      <c r="Z242" s="23"/>
      <c r="AB242" s="14"/>
      <c r="AC242" s="15"/>
      <c r="AD242" s="68">
        <v>427</v>
      </c>
      <c r="AE242" s="69" t="s">
        <v>4742</v>
      </c>
      <c r="AF242" s="70" t="s">
        <v>4743</v>
      </c>
      <c r="AG242" s="70" t="s">
        <v>4744</v>
      </c>
      <c r="AH242" s="70" t="s">
        <v>4745</v>
      </c>
      <c r="AI242" s="70" t="s">
        <v>4746</v>
      </c>
      <c r="AJ242" s="70" t="s">
        <v>4747</v>
      </c>
      <c r="AK242" s="71" t="s">
        <v>4748</v>
      </c>
      <c r="AL242" s="72" t="s">
        <v>4749</v>
      </c>
      <c r="AM242" s="73" t="s">
        <v>4750</v>
      </c>
      <c r="AN242" s="73" t="s">
        <v>4751</v>
      </c>
      <c r="AO242" s="105" t="s">
        <v>4752</v>
      </c>
      <c r="AP242" s="75" t="s">
        <v>4753</v>
      </c>
      <c r="AQ242" s="65"/>
      <c r="AR242" s="65"/>
      <c r="AS242" s="65"/>
      <c r="AT242" s="63" t="s">
        <v>4754</v>
      </c>
      <c r="AU242" s="66" t="s">
        <v>4755</v>
      </c>
      <c r="AV242" s="66" t="s">
        <v>4756</v>
      </c>
      <c r="AW242" s="76" t="s">
        <v>4757</v>
      </c>
      <c r="AX242" s="76" t="s">
        <v>4758</v>
      </c>
      <c r="AY242" s="77" t="s">
        <v>4759</v>
      </c>
    </row>
    <row r="243" spans="2:51" ht="15" customHeight="1" outlineLevel="1" thickBot="1">
      <c r="B243" s="43" t="s">
        <v>6204</v>
      </c>
      <c r="C243" s="334">
        <v>0</v>
      </c>
      <c r="D243" s="334">
        <v>0</v>
      </c>
      <c r="E243" s="334" t="s">
        <v>5908</v>
      </c>
      <c r="F243" s="334">
        <v>0</v>
      </c>
      <c r="G243" s="334">
        <v>0</v>
      </c>
      <c r="H243" s="334">
        <v>0</v>
      </c>
      <c r="I243" s="334">
        <v>10.005479452054795</v>
      </c>
      <c r="J243" s="44">
        <v>-35.455349999999996</v>
      </c>
      <c r="K243" s="44">
        <v>-35.455349999999996</v>
      </c>
      <c r="L243" s="105">
        <f t="shared" si="29"/>
        <v>-354.74777589041094</v>
      </c>
      <c r="M243" s="49">
        <v>1.7899999999999999E-2</v>
      </c>
      <c r="N243" s="106"/>
      <c r="O243" s="106"/>
      <c r="P243" s="106"/>
      <c r="Q243" s="63">
        <f t="shared" si="28"/>
        <v>3.3168499999999934E-2</v>
      </c>
      <c r="R243" s="66">
        <f t="shared" si="30"/>
        <v>-1.1760007764749976</v>
      </c>
      <c r="S243" s="66">
        <f t="shared" si="31"/>
        <v>-0.63465076499999995</v>
      </c>
      <c r="T243" s="44">
        <v>0</v>
      </c>
      <c r="U243" s="44">
        <v>-35.455349999999996</v>
      </c>
      <c r="V243" s="44">
        <v>-120.1654410679931</v>
      </c>
      <c r="X243" s="67" t="s">
        <v>4760</v>
      </c>
      <c r="Z243" s="23"/>
      <c r="AB243" s="14"/>
      <c r="AC243" s="15"/>
      <c r="AD243" s="68">
        <v>428</v>
      </c>
      <c r="AE243" s="69" t="s">
        <v>4761</v>
      </c>
      <c r="AF243" s="70" t="s">
        <v>4762</v>
      </c>
      <c r="AG243" s="70" t="s">
        <v>4763</v>
      </c>
      <c r="AH243" s="70" t="s">
        <v>4764</v>
      </c>
      <c r="AI243" s="70" t="s">
        <v>4765</v>
      </c>
      <c r="AJ243" s="70" t="s">
        <v>4766</v>
      </c>
      <c r="AK243" s="71" t="s">
        <v>4767</v>
      </c>
      <c r="AL243" s="72" t="s">
        <v>4768</v>
      </c>
      <c r="AM243" s="73" t="s">
        <v>4769</v>
      </c>
      <c r="AN243" s="73" t="s">
        <v>4770</v>
      </c>
      <c r="AO243" s="105" t="s">
        <v>4771</v>
      </c>
      <c r="AP243" s="75" t="s">
        <v>4772</v>
      </c>
      <c r="AQ243" s="65"/>
      <c r="AR243" s="65"/>
      <c r="AS243" s="65"/>
      <c r="AT243" s="63" t="s">
        <v>4773</v>
      </c>
      <c r="AU243" s="66" t="s">
        <v>4774</v>
      </c>
      <c r="AV243" s="66" t="s">
        <v>4775</v>
      </c>
      <c r="AW243" s="76" t="s">
        <v>4776</v>
      </c>
      <c r="AX243" s="76" t="s">
        <v>4777</v>
      </c>
      <c r="AY243" s="77" t="s">
        <v>4778</v>
      </c>
    </row>
    <row r="244" spans="2:51" ht="15" customHeight="1" outlineLevel="1" thickBot="1">
      <c r="B244" s="43" t="s">
        <v>6205</v>
      </c>
      <c r="C244" s="334">
        <v>0</v>
      </c>
      <c r="D244" s="334">
        <v>0</v>
      </c>
      <c r="E244" s="334" t="s">
        <v>5908</v>
      </c>
      <c r="F244" s="334">
        <v>0</v>
      </c>
      <c r="G244" s="334">
        <v>0</v>
      </c>
      <c r="H244" s="334">
        <v>0</v>
      </c>
      <c r="I244" s="334">
        <v>16.506849315068493</v>
      </c>
      <c r="J244" s="44">
        <v>-107.205240175</v>
      </c>
      <c r="K244" s="44">
        <v>-107.205240175</v>
      </c>
      <c r="L244" s="105">
        <f t="shared" si="29"/>
        <v>-1769.6207453544521</v>
      </c>
      <c r="M244" s="49">
        <v>1.7000000000000001E-2</v>
      </c>
      <c r="N244" s="106"/>
      <c r="O244" s="106"/>
      <c r="P244" s="106"/>
      <c r="Q244" s="63">
        <f t="shared" si="28"/>
        <v>3.2254999999999701E-2</v>
      </c>
      <c r="R244" s="66">
        <f t="shared" si="30"/>
        <v>-3.457905021844593</v>
      </c>
      <c r="S244" s="66">
        <f t="shared" si="31"/>
        <v>-1.8224890829750002</v>
      </c>
      <c r="T244" s="44">
        <v>0</v>
      </c>
      <c r="U244" s="44">
        <v>-107.205240175</v>
      </c>
      <c r="V244" s="44">
        <v>-75</v>
      </c>
      <c r="X244" s="67" t="s">
        <v>4779</v>
      </c>
      <c r="Z244" s="23"/>
      <c r="AB244" s="14"/>
      <c r="AC244" s="15"/>
      <c r="AD244" s="68">
        <v>429</v>
      </c>
      <c r="AE244" s="69" t="s">
        <v>4780</v>
      </c>
      <c r="AF244" s="70" t="s">
        <v>4781</v>
      </c>
      <c r="AG244" s="70" t="s">
        <v>4782</v>
      </c>
      <c r="AH244" s="70" t="s">
        <v>4783</v>
      </c>
      <c r="AI244" s="70" t="s">
        <v>4784</v>
      </c>
      <c r="AJ244" s="70" t="s">
        <v>4785</v>
      </c>
      <c r="AK244" s="71" t="s">
        <v>4786</v>
      </c>
      <c r="AL244" s="72" t="s">
        <v>4787</v>
      </c>
      <c r="AM244" s="73" t="s">
        <v>4788</v>
      </c>
      <c r="AN244" s="73" t="s">
        <v>4789</v>
      </c>
      <c r="AO244" s="105" t="s">
        <v>4790</v>
      </c>
      <c r="AP244" s="75" t="s">
        <v>4791</v>
      </c>
      <c r="AQ244" s="65"/>
      <c r="AR244" s="65"/>
      <c r="AS244" s="65"/>
      <c r="AT244" s="63" t="s">
        <v>4792</v>
      </c>
      <c r="AU244" s="66" t="s">
        <v>4793</v>
      </c>
      <c r="AV244" s="66" t="s">
        <v>4794</v>
      </c>
      <c r="AW244" s="76" t="s">
        <v>4795</v>
      </c>
      <c r="AX244" s="76" t="s">
        <v>4796</v>
      </c>
      <c r="AY244" s="77" t="s">
        <v>4797</v>
      </c>
    </row>
    <row r="245" spans="2:51" ht="15" customHeight="1" outlineLevel="1" thickBot="1">
      <c r="B245" s="43" t="s">
        <v>6206</v>
      </c>
      <c r="C245" s="334">
        <v>0</v>
      </c>
      <c r="D245" s="334">
        <v>0</v>
      </c>
      <c r="E245" s="334" t="s">
        <v>5908</v>
      </c>
      <c r="F245" s="334">
        <v>0</v>
      </c>
      <c r="G245" s="334">
        <v>0</v>
      </c>
      <c r="H245" s="334">
        <v>0</v>
      </c>
      <c r="I245" s="334">
        <v>16.506849315068493</v>
      </c>
      <c r="J245" s="44">
        <v>-35.735080058333331</v>
      </c>
      <c r="K245" s="44">
        <v>-35.735080058333331</v>
      </c>
      <c r="L245" s="105">
        <f t="shared" si="29"/>
        <v>-589.87358178481736</v>
      </c>
      <c r="M245" s="49">
        <v>1.7000000000000001E-2</v>
      </c>
      <c r="N245" s="106"/>
      <c r="O245" s="106"/>
      <c r="P245" s="106"/>
      <c r="Q245" s="63">
        <f t="shared" si="28"/>
        <v>3.2254999999999701E-2</v>
      </c>
      <c r="R245" s="66">
        <f t="shared" si="30"/>
        <v>-1.1526350072815308</v>
      </c>
      <c r="S245" s="66">
        <f t="shared" si="31"/>
        <v>-0.60749636099166671</v>
      </c>
      <c r="T245" s="44">
        <v>0</v>
      </c>
      <c r="U245" s="44">
        <v>-35.735080058333331</v>
      </c>
      <c r="V245" s="44">
        <v>-25</v>
      </c>
      <c r="X245" s="67" t="s">
        <v>4798</v>
      </c>
      <c r="Z245" s="23"/>
      <c r="AB245" s="14"/>
      <c r="AC245" s="15"/>
      <c r="AD245" s="68">
        <v>430</v>
      </c>
      <c r="AE245" s="69" t="s">
        <v>4799</v>
      </c>
      <c r="AF245" s="70" t="s">
        <v>4800</v>
      </c>
      <c r="AG245" s="70" t="s">
        <v>4801</v>
      </c>
      <c r="AH245" s="70" t="s">
        <v>4802</v>
      </c>
      <c r="AI245" s="70" t="s">
        <v>4803</v>
      </c>
      <c r="AJ245" s="70" t="s">
        <v>4804</v>
      </c>
      <c r="AK245" s="71" t="s">
        <v>4805</v>
      </c>
      <c r="AL245" s="72" t="s">
        <v>4806</v>
      </c>
      <c r="AM245" s="73" t="s">
        <v>4807</v>
      </c>
      <c r="AN245" s="73" t="s">
        <v>4808</v>
      </c>
      <c r="AO245" s="105" t="s">
        <v>4809</v>
      </c>
      <c r="AP245" s="75" t="s">
        <v>4810</v>
      </c>
      <c r="AQ245" s="65"/>
      <c r="AR245" s="65"/>
      <c r="AS245" s="65"/>
      <c r="AT245" s="63" t="s">
        <v>4811</v>
      </c>
      <c r="AU245" s="66" t="s">
        <v>4812</v>
      </c>
      <c r="AV245" s="66" t="s">
        <v>4813</v>
      </c>
      <c r="AW245" s="76" t="s">
        <v>4814</v>
      </c>
      <c r="AX245" s="76" t="s">
        <v>4815</v>
      </c>
      <c r="AY245" s="77" t="s">
        <v>4816</v>
      </c>
    </row>
    <row r="246" spans="2:51" ht="15" customHeight="1" outlineLevel="1" thickBot="1">
      <c r="B246" s="43" t="s">
        <v>6206</v>
      </c>
      <c r="C246" s="334">
        <v>0</v>
      </c>
      <c r="D246" s="334">
        <v>0</v>
      </c>
      <c r="E246" s="334" t="s">
        <v>5908</v>
      </c>
      <c r="F246" s="334">
        <v>0</v>
      </c>
      <c r="G246" s="334">
        <v>0</v>
      </c>
      <c r="H246" s="334">
        <v>0</v>
      </c>
      <c r="I246" s="334">
        <v>16.506849315068493</v>
      </c>
      <c r="J246" s="44">
        <v>-35.735080058333331</v>
      </c>
      <c r="K246" s="44">
        <v>-35.735080058333331</v>
      </c>
      <c r="L246" s="105">
        <f t="shared" si="29"/>
        <v>-589.87358178481736</v>
      </c>
      <c r="M246" s="49">
        <v>1.7000000000000001E-2</v>
      </c>
      <c r="N246" s="106"/>
      <c r="O246" s="106"/>
      <c r="P246" s="106"/>
      <c r="Q246" s="63">
        <f t="shared" si="28"/>
        <v>3.2254999999999701E-2</v>
      </c>
      <c r="R246" s="66">
        <f t="shared" si="30"/>
        <v>-1.1526350072815308</v>
      </c>
      <c r="S246" s="66">
        <f t="shared" si="31"/>
        <v>-0.60749636099166671</v>
      </c>
      <c r="T246" s="44">
        <v>0</v>
      </c>
      <c r="U246" s="44">
        <v>-35.735080058333331</v>
      </c>
      <c r="V246" s="44">
        <v>-25</v>
      </c>
      <c r="X246" s="67" t="s">
        <v>4817</v>
      </c>
      <c r="Z246" s="23"/>
      <c r="AB246" s="14"/>
      <c r="AC246" s="15"/>
      <c r="AD246" s="68">
        <v>431</v>
      </c>
      <c r="AE246" s="69" t="s">
        <v>4818</v>
      </c>
      <c r="AF246" s="70" t="s">
        <v>4819</v>
      </c>
      <c r="AG246" s="70" t="s">
        <v>4820</v>
      </c>
      <c r="AH246" s="70" t="s">
        <v>4821</v>
      </c>
      <c r="AI246" s="70" t="s">
        <v>4822</v>
      </c>
      <c r="AJ246" s="70" t="s">
        <v>4823</v>
      </c>
      <c r="AK246" s="71" t="s">
        <v>4824</v>
      </c>
      <c r="AL246" s="72" t="s">
        <v>4825</v>
      </c>
      <c r="AM246" s="73" t="s">
        <v>4826</v>
      </c>
      <c r="AN246" s="73" t="s">
        <v>4827</v>
      </c>
      <c r="AO246" s="105" t="s">
        <v>4828</v>
      </c>
      <c r="AP246" s="75" t="s">
        <v>4829</v>
      </c>
      <c r="AQ246" s="65"/>
      <c r="AR246" s="65"/>
      <c r="AS246" s="65"/>
      <c r="AT246" s="63" t="s">
        <v>4830</v>
      </c>
      <c r="AU246" s="66" t="s">
        <v>4831</v>
      </c>
      <c r="AV246" s="66" t="s">
        <v>4832</v>
      </c>
      <c r="AW246" s="76" t="s">
        <v>4833</v>
      </c>
      <c r="AX246" s="76" t="s">
        <v>4834</v>
      </c>
      <c r="AY246" s="77" t="s">
        <v>4835</v>
      </c>
    </row>
    <row r="247" spans="2:51" ht="15" customHeight="1" outlineLevel="1" thickBot="1">
      <c r="B247" s="43" t="s">
        <v>6206</v>
      </c>
      <c r="C247" s="334">
        <v>0</v>
      </c>
      <c r="D247" s="334">
        <v>0</v>
      </c>
      <c r="E247" s="334" t="s">
        <v>5908</v>
      </c>
      <c r="F247" s="334">
        <v>0</v>
      </c>
      <c r="G247" s="334">
        <v>0</v>
      </c>
      <c r="H247" s="334">
        <v>0</v>
      </c>
      <c r="I247" s="334">
        <v>16.506849315068493</v>
      </c>
      <c r="J247" s="44">
        <v>-35.735080058333331</v>
      </c>
      <c r="K247" s="44">
        <v>-35.735080058333331</v>
      </c>
      <c r="L247" s="105">
        <f t="shared" si="29"/>
        <v>-589.87358178481736</v>
      </c>
      <c r="M247" s="49">
        <v>1.7000000000000001E-2</v>
      </c>
      <c r="N247" s="106"/>
      <c r="O247" s="106"/>
      <c r="P247" s="106"/>
      <c r="Q247" s="63">
        <f t="shared" si="28"/>
        <v>3.2254999999999701E-2</v>
      </c>
      <c r="R247" s="66">
        <f t="shared" si="30"/>
        <v>-1.1526350072815308</v>
      </c>
      <c r="S247" s="66">
        <f t="shared" si="31"/>
        <v>-0.60749636099166671</v>
      </c>
      <c r="T247" s="44">
        <v>0</v>
      </c>
      <c r="U247" s="44">
        <v>-35.735080058333331</v>
      </c>
      <c r="V247" s="44">
        <v>-25</v>
      </c>
      <c r="X247" s="67" t="s">
        <v>4836</v>
      </c>
      <c r="Z247" s="23"/>
      <c r="AB247" s="14"/>
      <c r="AC247" s="15"/>
      <c r="AD247" s="68">
        <v>432</v>
      </c>
      <c r="AE247" s="69" t="s">
        <v>4837</v>
      </c>
      <c r="AF247" s="70" t="s">
        <v>4838</v>
      </c>
      <c r="AG247" s="70" t="s">
        <v>4839</v>
      </c>
      <c r="AH247" s="70" t="s">
        <v>4840</v>
      </c>
      <c r="AI247" s="70" t="s">
        <v>4841</v>
      </c>
      <c r="AJ247" s="70" t="s">
        <v>4842</v>
      </c>
      <c r="AK247" s="71" t="s">
        <v>4843</v>
      </c>
      <c r="AL247" s="72" t="s">
        <v>4844</v>
      </c>
      <c r="AM247" s="73" t="s">
        <v>4845</v>
      </c>
      <c r="AN247" s="73" t="s">
        <v>4846</v>
      </c>
      <c r="AO247" s="105" t="s">
        <v>4847</v>
      </c>
      <c r="AP247" s="75" t="s">
        <v>4848</v>
      </c>
      <c r="AQ247" s="65"/>
      <c r="AR247" s="65"/>
      <c r="AS247" s="65"/>
      <c r="AT247" s="63" t="s">
        <v>4849</v>
      </c>
      <c r="AU247" s="66" t="s">
        <v>4850</v>
      </c>
      <c r="AV247" s="66" t="s">
        <v>4851</v>
      </c>
      <c r="AW247" s="76" t="s">
        <v>4852</v>
      </c>
      <c r="AX247" s="76" t="s">
        <v>4853</v>
      </c>
      <c r="AY247" s="77" t="s">
        <v>4854</v>
      </c>
    </row>
    <row r="248" spans="2:51" ht="15" customHeight="1" outlineLevel="1" thickBot="1">
      <c r="B248" s="43" t="s">
        <v>6207</v>
      </c>
      <c r="C248" s="334">
        <v>0</v>
      </c>
      <c r="D248" s="334">
        <v>0</v>
      </c>
      <c r="E248" s="334" t="s">
        <v>5908</v>
      </c>
      <c r="F248" s="334">
        <v>0</v>
      </c>
      <c r="G248" s="334">
        <v>0</v>
      </c>
      <c r="H248" s="334">
        <v>0</v>
      </c>
      <c r="I248" s="334">
        <v>16.506849315068493</v>
      </c>
      <c r="J248" s="44">
        <v>-357.35080058</v>
      </c>
      <c r="K248" s="44">
        <v>-357.35080058</v>
      </c>
      <c r="L248" s="105">
        <f t="shared" si="29"/>
        <v>-5898.735817793151</v>
      </c>
      <c r="M248" s="49">
        <v>7.92E-3</v>
      </c>
      <c r="N248" s="106"/>
      <c r="O248" s="106"/>
      <c r="P248" s="106"/>
      <c r="Q248" s="63">
        <f t="shared" si="28"/>
        <v>2.3038799999999915E-2</v>
      </c>
      <c r="R248" s="66">
        <f t="shared" si="30"/>
        <v>-8.2329336244024738</v>
      </c>
      <c r="S248" s="66">
        <f t="shared" si="31"/>
        <v>-2.8302183405935999</v>
      </c>
      <c r="T248" s="44">
        <v>0</v>
      </c>
      <c r="U248" s="44">
        <v>-357.35080058</v>
      </c>
      <c r="V248" s="44">
        <v>-250</v>
      </c>
      <c r="X248" s="67" t="s">
        <v>4855</v>
      </c>
      <c r="Z248" s="23"/>
      <c r="AB248" s="14"/>
      <c r="AC248" s="15"/>
      <c r="AD248" s="68">
        <v>433</v>
      </c>
      <c r="AE248" s="69" t="s">
        <v>4856</v>
      </c>
      <c r="AF248" s="70" t="s">
        <v>4857</v>
      </c>
      <c r="AG248" s="70" t="s">
        <v>4858</v>
      </c>
      <c r="AH248" s="70" t="s">
        <v>4859</v>
      </c>
      <c r="AI248" s="70" t="s">
        <v>4860</v>
      </c>
      <c r="AJ248" s="70" t="s">
        <v>4861</v>
      </c>
      <c r="AK248" s="71" t="s">
        <v>4862</v>
      </c>
      <c r="AL248" s="72" t="s">
        <v>4863</v>
      </c>
      <c r="AM248" s="73" t="s">
        <v>4864</v>
      </c>
      <c r="AN248" s="73" t="s">
        <v>4865</v>
      </c>
      <c r="AO248" s="105" t="s">
        <v>4866</v>
      </c>
      <c r="AP248" s="75" t="s">
        <v>4867</v>
      </c>
      <c r="AQ248" s="65"/>
      <c r="AR248" s="65"/>
      <c r="AS248" s="65"/>
      <c r="AT248" s="63" t="s">
        <v>4868</v>
      </c>
      <c r="AU248" s="66" t="s">
        <v>4869</v>
      </c>
      <c r="AV248" s="66" t="s">
        <v>4870</v>
      </c>
      <c r="AW248" s="76" t="s">
        <v>4871</v>
      </c>
      <c r="AX248" s="76" t="s">
        <v>4872</v>
      </c>
      <c r="AY248" s="77" t="s">
        <v>4873</v>
      </c>
    </row>
    <row r="249" spans="2:51" ht="15" customHeight="1" outlineLevel="1" thickBot="1">
      <c r="B249" s="43" t="s">
        <v>6208</v>
      </c>
      <c r="C249" s="334">
        <v>0</v>
      </c>
      <c r="D249" s="334">
        <v>0</v>
      </c>
      <c r="E249" s="334" t="s">
        <v>5908</v>
      </c>
      <c r="F249" s="334">
        <v>0</v>
      </c>
      <c r="G249" s="334">
        <v>0</v>
      </c>
      <c r="H249" s="334">
        <v>0</v>
      </c>
      <c r="I249" s="334">
        <v>16.506849315068493</v>
      </c>
      <c r="J249" s="44">
        <v>-221.05773897</v>
      </c>
      <c r="K249" s="44">
        <v>-221.05773897</v>
      </c>
      <c r="L249" s="105">
        <f t="shared" si="29"/>
        <v>-3648.9667871075344</v>
      </c>
      <c r="M249" s="49">
        <v>7.7499999999999999E-3</v>
      </c>
      <c r="N249" s="106"/>
      <c r="O249" s="106"/>
      <c r="P249" s="106"/>
      <c r="Q249" s="63">
        <f t="shared" si="28"/>
        <v>2.2866249999999866E-2</v>
      </c>
      <c r="R249" s="66">
        <f t="shared" si="30"/>
        <v>-5.0547615237227328</v>
      </c>
      <c r="S249" s="66">
        <f t="shared" si="31"/>
        <v>-1.7131974770175</v>
      </c>
      <c r="T249" s="44">
        <v>0</v>
      </c>
      <c r="U249" s="44">
        <v>-221.05773897</v>
      </c>
      <c r="V249" s="44">
        <v>-200</v>
      </c>
      <c r="X249" s="67" t="s">
        <v>4874</v>
      </c>
      <c r="Z249" s="23"/>
      <c r="AB249" s="14"/>
      <c r="AC249" s="15"/>
      <c r="AD249" s="68">
        <v>434</v>
      </c>
      <c r="AE249" s="69" t="s">
        <v>4875</v>
      </c>
      <c r="AF249" s="70" t="s">
        <v>4876</v>
      </c>
      <c r="AG249" s="70" t="s">
        <v>4877</v>
      </c>
      <c r="AH249" s="70" t="s">
        <v>4878</v>
      </c>
      <c r="AI249" s="70" t="s">
        <v>4879</v>
      </c>
      <c r="AJ249" s="70" t="s">
        <v>4880</v>
      </c>
      <c r="AK249" s="71" t="s">
        <v>4881</v>
      </c>
      <c r="AL249" s="72" t="s">
        <v>4882</v>
      </c>
      <c r="AM249" s="73" t="s">
        <v>4883</v>
      </c>
      <c r="AN249" s="73" t="s">
        <v>4884</v>
      </c>
      <c r="AO249" s="105" t="s">
        <v>4885</v>
      </c>
      <c r="AP249" s="75" t="s">
        <v>4886</v>
      </c>
      <c r="AQ249" s="65"/>
      <c r="AR249" s="65"/>
      <c r="AS249" s="65"/>
      <c r="AT249" s="63" t="s">
        <v>4887</v>
      </c>
      <c r="AU249" s="66" t="s">
        <v>4888</v>
      </c>
      <c r="AV249" s="66" t="s">
        <v>4889</v>
      </c>
      <c r="AW249" s="76" t="s">
        <v>4890</v>
      </c>
      <c r="AX249" s="76" t="s">
        <v>4891</v>
      </c>
      <c r="AY249" s="77" t="s">
        <v>4892</v>
      </c>
    </row>
    <row r="250" spans="2:51" ht="15" customHeight="1" outlineLevel="1" thickBot="1">
      <c r="B250" s="43" t="s">
        <v>6209</v>
      </c>
      <c r="C250" s="334">
        <v>0</v>
      </c>
      <c r="D250" s="334">
        <v>0</v>
      </c>
      <c r="E250" s="334" t="s">
        <v>5908</v>
      </c>
      <c r="F250" s="334">
        <v>0</v>
      </c>
      <c r="G250" s="334">
        <v>0</v>
      </c>
      <c r="H250" s="334">
        <v>0</v>
      </c>
      <c r="I250" s="334">
        <v>10.868493150684932</v>
      </c>
      <c r="J250" s="44">
        <v>-203.41394025000002</v>
      </c>
      <c r="K250" s="44">
        <v>-203.41394025000002</v>
      </c>
      <c r="L250" s="105">
        <f t="shared" si="29"/>
        <v>-2210.8030163609592</v>
      </c>
      <c r="M250" s="49">
        <v>2.1975000000000001E-2</v>
      </c>
      <c r="N250" s="106"/>
      <c r="O250" s="106"/>
      <c r="P250" s="106"/>
      <c r="Q250" s="63">
        <f t="shared" ref="Q250:Q278" si="32">IF(M250=0,0,((1+M250)*(1+C$288))-1)</f>
        <v>3.730462499999998E-2</v>
      </c>
      <c r="R250" s="66">
        <f t="shared" si="30"/>
        <v>-7.5882807607986535</v>
      </c>
      <c r="S250" s="66">
        <f t="shared" si="31"/>
        <v>-4.4700213369937511</v>
      </c>
      <c r="T250" s="44">
        <v>0</v>
      </c>
      <c r="U250" s="44">
        <v>-203.41394025000002</v>
      </c>
      <c r="V250" s="44">
        <v>-200</v>
      </c>
      <c r="X250" s="67" t="s">
        <v>4893</v>
      </c>
      <c r="Z250" s="23"/>
      <c r="AB250" s="14"/>
      <c r="AC250" s="15"/>
      <c r="AD250" s="68">
        <v>435</v>
      </c>
      <c r="AE250" s="69" t="s">
        <v>4894</v>
      </c>
      <c r="AF250" s="70" t="s">
        <v>4895</v>
      </c>
      <c r="AG250" s="70" t="s">
        <v>4896</v>
      </c>
      <c r="AH250" s="70" t="s">
        <v>4897</v>
      </c>
      <c r="AI250" s="70" t="s">
        <v>4898</v>
      </c>
      <c r="AJ250" s="70" t="s">
        <v>4899</v>
      </c>
      <c r="AK250" s="71" t="s">
        <v>4900</v>
      </c>
      <c r="AL250" s="72" t="s">
        <v>4901</v>
      </c>
      <c r="AM250" s="73" t="s">
        <v>4902</v>
      </c>
      <c r="AN250" s="73" t="s">
        <v>4903</v>
      </c>
      <c r="AO250" s="105" t="s">
        <v>4904</v>
      </c>
      <c r="AP250" s="75" t="s">
        <v>4905</v>
      </c>
      <c r="AQ250" s="65"/>
      <c r="AR250" s="65"/>
      <c r="AS250" s="65"/>
      <c r="AT250" s="63" t="s">
        <v>4906</v>
      </c>
      <c r="AU250" s="66" t="s">
        <v>4907</v>
      </c>
      <c r="AV250" s="66" t="s">
        <v>4908</v>
      </c>
      <c r="AW250" s="76" t="s">
        <v>4909</v>
      </c>
      <c r="AX250" s="76" t="s">
        <v>4910</v>
      </c>
      <c r="AY250" s="77" t="s">
        <v>4911</v>
      </c>
    </row>
    <row r="251" spans="2:51" ht="15" customHeight="1" outlineLevel="1" thickBot="1">
      <c r="B251" s="43" t="s">
        <v>6210</v>
      </c>
      <c r="C251" s="334">
        <v>0</v>
      </c>
      <c r="D251" s="334">
        <v>0</v>
      </c>
      <c r="E251" s="334" t="s">
        <v>5908</v>
      </c>
      <c r="F251" s="334">
        <v>0</v>
      </c>
      <c r="G251" s="334">
        <v>0</v>
      </c>
      <c r="H251" s="334">
        <v>0</v>
      </c>
      <c r="I251" s="334">
        <v>17.399999999999999</v>
      </c>
      <c r="J251" s="44">
        <v>-100.47874976</v>
      </c>
      <c r="K251" s="44">
        <v>-100.47874976</v>
      </c>
      <c r="L251" s="105">
        <f t="shared" si="29"/>
        <v>-1748.3302458239998</v>
      </c>
      <c r="M251" s="49">
        <v>0.01</v>
      </c>
      <c r="N251" s="106"/>
      <c r="O251" s="106"/>
      <c r="P251" s="106"/>
      <c r="Q251" s="63">
        <f t="shared" si="32"/>
        <v>2.5150000000000006E-2</v>
      </c>
      <c r="R251" s="66">
        <f t="shared" si="30"/>
        <v>-2.5270405564640006</v>
      </c>
      <c r="S251" s="66">
        <f t="shared" si="31"/>
        <v>-1.0047874976</v>
      </c>
      <c r="T251" s="44">
        <v>0</v>
      </c>
      <c r="U251" s="44">
        <v>-100.47874976</v>
      </c>
      <c r="V251" s="44">
        <v>-94.051257939999999</v>
      </c>
      <c r="X251" s="67" t="s">
        <v>4912</v>
      </c>
      <c r="Z251" s="23"/>
      <c r="AB251" s="14"/>
      <c r="AC251" s="15"/>
      <c r="AD251" s="68">
        <v>436</v>
      </c>
      <c r="AE251" s="69" t="s">
        <v>4913</v>
      </c>
      <c r="AF251" s="70" t="s">
        <v>4914</v>
      </c>
      <c r="AG251" s="70" t="s">
        <v>4915</v>
      </c>
      <c r="AH251" s="70" t="s">
        <v>4916</v>
      </c>
      <c r="AI251" s="70" t="s">
        <v>4917</v>
      </c>
      <c r="AJ251" s="70" t="s">
        <v>4918</v>
      </c>
      <c r="AK251" s="71" t="s">
        <v>4919</v>
      </c>
      <c r="AL251" s="72" t="s">
        <v>4920</v>
      </c>
      <c r="AM251" s="73" t="s">
        <v>4921</v>
      </c>
      <c r="AN251" s="73" t="s">
        <v>4922</v>
      </c>
      <c r="AO251" s="105" t="s">
        <v>4923</v>
      </c>
      <c r="AP251" s="75" t="s">
        <v>4924</v>
      </c>
      <c r="AQ251" s="65"/>
      <c r="AR251" s="65"/>
      <c r="AS251" s="65"/>
      <c r="AT251" s="63" t="s">
        <v>4925</v>
      </c>
      <c r="AU251" s="66" t="s">
        <v>4926</v>
      </c>
      <c r="AV251" s="66" t="s">
        <v>4927</v>
      </c>
      <c r="AW251" s="76" t="s">
        <v>4928</v>
      </c>
      <c r="AX251" s="76" t="s">
        <v>4929</v>
      </c>
      <c r="AY251" s="77" t="s">
        <v>4930</v>
      </c>
    </row>
    <row r="252" spans="2:51" ht="15" customHeight="1" outlineLevel="1" thickBot="1">
      <c r="B252" s="43" t="s">
        <v>6211</v>
      </c>
      <c r="C252" s="334">
        <v>0</v>
      </c>
      <c r="D252" s="334">
        <v>0</v>
      </c>
      <c r="E252" s="334" t="s">
        <v>5908</v>
      </c>
      <c r="F252" s="334">
        <v>0</v>
      </c>
      <c r="G252" s="334">
        <v>0</v>
      </c>
      <c r="H252" s="334">
        <v>0</v>
      </c>
      <c r="I252" s="334">
        <v>5.0027397260273974</v>
      </c>
      <c r="J252" s="44">
        <v>-11.383299999999998</v>
      </c>
      <c r="K252" s="44">
        <v>-11.383299999999998</v>
      </c>
      <c r="L252" s="105">
        <f t="shared" si="29"/>
        <v>-56.947687123287665</v>
      </c>
      <c r="M252" s="49">
        <v>9.8899999999999995E-3</v>
      </c>
      <c r="N252" s="106"/>
      <c r="O252" s="106"/>
      <c r="P252" s="106"/>
      <c r="Q252" s="63">
        <f t="shared" si="32"/>
        <v>2.5038349999999765E-2</v>
      </c>
      <c r="R252" s="66">
        <f t="shared" si="30"/>
        <v>-0.28501904955499729</v>
      </c>
      <c r="S252" s="66">
        <f t="shared" si="31"/>
        <v>-0.11258083699999998</v>
      </c>
      <c r="T252" s="44">
        <v>0</v>
      </c>
      <c r="U252" s="44">
        <v>-11.383299999999998</v>
      </c>
      <c r="V252" s="44">
        <v>-10</v>
      </c>
      <c r="X252" s="67" t="s">
        <v>4931</v>
      </c>
      <c r="Z252" s="23"/>
      <c r="AB252" s="14"/>
      <c r="AC252" s="15"/>
      <c r="AD252" s="68">
        <v>437</v>
      </c>
      <c r="AE252" s="69" t="s">
        <v>4932</v>
      </c>
      <c r="AF252" s="70" t="s">
        <v>4933</v>
      </c>
      <c r="AG252" s="70" t="s">
        <v>4934</v>
      </c>
      <c r="AH252" s="70" t="s">
        <v>4935</v>
      </c>
      <c r="AI252" s="70" t="s">
        <v>4936</v>
      </c>
      <c r="AJ252" s="70" t="s">
        <v>4937</v>
      </c>
      <c r="AK252" s="71" t="s">
        <v>4938</v>
      </c>
      <c r="AL252" s="72" t="s">
        <v>4939</v>
      </c>
      <c r="AM252" s="73" t="s">
        <v>4940</v>
      </c>
      <c r="AN252" s="73" t="s">
        <v>4941</v>
      </c>
      <c r="AO252" s="105" t="s">
        <v>4942</v>
      </c>
      <c r="AP252" s="75" t="s">
        <v>4943</v>
      </c>
      <c r="AQ252" s="65"/>
      <c r="AR252" s="65"/>
      <c r="AS252" s="65"/>
      <c r="AT252" s="63" t="s">
        <v>4944</v>
      </c>
      <c r="AU252" s="66" t="s">
        <v>4945</v>
      </c>
      <c r="AV252" s="66" t="s">
        <v>4946</v>
      </c>
      <c r="AW252" s="76" t="s">
        <v>4947</v>
      </c>
      <c r="AX252" s="76" t="s">
        <v>4948</v>
      </c>
      <c r="AY252" s="77" t="s">
        <v>4949</v>
      </c>
    </row>
    <row r="253" spans="2:51" ht="15" customHeight="1" outlineLevel="1" thickBot="1">
      <c r="B253" s="43" t="s">
        <v>6211</v>
      </c>
      <c r="C253" s="334">
        <v>0</v>
      </c>
      <c r="D253" s="334">
        <v>0</v>
      </c>
      <c r="E253" s="334" t="s">
        <v>5908</v>
      </c>
      <c r="F253" s="334">
        <v>0</v>
      </c>
      <c r="G253" s="334">
        <v>0</v>
      </c>
      <c r="H253" s="334">
        <v>0</v>
      </c>
      <c r="I253" s="334">
        <v>5.0027397260273974</v>
      </c>
      <c r="J253" s="44">
        <v>-11.383299999999998</v>
      </c>
      <c r="K253" s="44">
        <v>-11.383299999999998</v>
      </c>
      <c r="L253" s="105">
        <f t="shared" si="29"/>
        <v>-56.947687123287665</v>
      </c>
      <c r="M253" s="49">
        <v>9.5399999999999999E-3</v>
      </c>
      <c r="N253" s="106"/>
      <c r="O253" s="106"/>
      <c r="P253" s="106"/>
      <c r="Q253" s="63">
        <f t="shared" si="32"/>
        <v>2.4683100000000069E-2</v>
      </c>
      <c r="R253" s="66">
        <f t="shared" si="30"/>
        <v>-0.28097513223000076</v>
      </c>
      <c r="S253" s="66">
        <f t="shared" si="31"/>
        <v>-0.10859668199999999</v>
      </c>
      <c r="T253" s="44">
        <v>0</v>
      </c>
      <c r="U253" s="44">
        <v>-11.383299999999998</v>
      </c>
      <c r="V253" s="44">
        <v>-10</v>
      </c>
      <c r="X253" s="67" t="s">
        <v>4950</v>
      </c>
      <c r="Z253" s="23"/>
      <c r="AB253" s="14"/>
      <c r="AC253" s="15"/>
      <c r="AD253" s="68">
        <v>438</v>
      </c>
      <c r="AE253" s="69" t="s">
        <v>4951</v>
      </c>
      <c r="AF253" s="70" t="s">
        <v>4952</v>
      </c>
      <c r="AG253" s="70" t="s">
        <v>4953</v>
      </c>
      <c r="AH253" s="70" t="s">
        <v>4954</v>
      </c>
      <c r="AI253" s="70" t="s">
        <v>4955</v>
      </c>
      <c r="AJ253" s="70" t="s">
        <v>4956</v>
      </c>
      <c r="AK253" s="71" t="s">
        <v>4957</v>
      </c>
      <c r="AL253" s="72" t="s">
        <v>4958</v>
      </c>
      <c r="AM253" s="73" t="s">
        <v>4959</v>
      </c>
      <c r="AN253" s="73" t="s">
        <v>4960</v>
      </c>
      <c r="AO253" s="105" t="s">
        <v>4961</v>
      </c>
      <c r="AP253" s="75" t="s">
        <v>4962</v>
      </c>
      <c r="AQ253" s="65"/>
      <c r="AR253" s="65"/>
      <c r="AS253" s="65"/>
      <c r="AT253" s="63" t="s">
        <v>4963</v>
      </c>
      <c r="AU253" s="66" t="s">
        <v>4964</v>
      </c>
      <c r="AV253" s="66" t="s">
        <v>4965</v>
      </c>
      <c r="AW253" s="76" t="s">
        <v>4966</v>
      </c>
      <c r="AX253" s="76" t="s">
        <v>4967</v>
      </c>
      <c r="AY253" s="77" t="s">
        <v>4968</v>
      </c>
    </row>
    <row r="254" spans="2:51" ht="15" customHeight="1" outlineLevel="1" thickBot="1">
      <c r="B254" s="43" t="s">
        <v>6212</v>
      </c>
      <c r="C254" s="334">
        <v>0</v>
      </c>
      <c r="D254" s="334">
        <v>0</v>
      </c>
      <c r="E254" s="334" t="s">
        <v>5908</v>
      </c>
      <c r="F254" s="334">
        <v>0</v>
      </c>
      <c r="G254" s="334">
        <v>0</v>
      </c>
      <c r="H254" s="334">
        <v>0</v>
      </c>
      <c r="I254" s="334">
        <v>37.049315068493151</v>
      </c>
      <c r="J254" s="44">
        <v>-127.77485209</v>
      </c>
      <c r="K254" s="44">
        <v>-127.77485209</v>
      </c>
      <c r="L254" s="105">
        <f t="shared" si="29"/>
        <v>-4733.9707529125208</v>
      </c>
      <c r="M254" s="49">
        <v>2.75E-2</v>
      </c>
      <c r="N254" s="106"/>
      <c r="O254" s="106"/>
      <c r="P254" s="106"/>
      <c r="Q254" s="63">
        <f t="shared" si="32"/>
        <v>4.2912499999999909E-2</v>
      </c>
      <c r="R254" s="66">
        <f t="shared" si="30"/>
        <v>-5.483138340312113</v>
      </c>
      <c r="S254" s="66">
        <f t="shared" si="31"/>
        <v>-3.5138084324749999</v>
      </c>
      <c r="T254" s="44">
        <v>0</v>
      </c>
      <c r="U254" s="44">
        <v>-127.77485209</v>
      </c>
      <c r="V254" s="44">
        <v>-221.62115350641699</v>
      </c>
      <c r="X254" s="67" t="s">
        <v>4969</v>
      </c>
      <c r="Z254" s="23"/>
      <c r="AB254" s="14"/>
      <c r="AC254" s="15"/>
      <c r="AD254" s="68">
        <v>439</v>
      </c>
      <c r="AE254" s="69" t="s">
        <v>4970</v>
      </c>
      <c r="AF254" s="70" t="s">
        <v>4971</v>
      </c>
      <c r="AG254" s="70" t="s">
        <v>4972</v>
      </c>
      <c r="AH254" s="70" t="s">
        <v>4973</v>
      </c>
      <c r="AI254" s="70" t="s">
        <v>4974</v>
      </c>
      <c r="AJ254" s="70" t="s">
        <v>4975</v>
      </c>
      <c r="AK254" s="71" t="s">
        <v>4976</v>
      </c>
      <c r="AL254" s="72" t="s">
        <v>4977</v>
      </c>
      <c r="AM254" s="73" t="s">
        <v>4978</v>
      </c>
      <c r="AN254" s="73" t="s">
        <v>4979</v>
      </c>
      <c r="AO254" s="105" t="s">
        <v>4980</v>
      </c>
      <c r="AP254" s="75" t="s">
        <v>4981</v>
      </c>
      <c r="AQ254" s="65"/>
      <c r="AR254" s="65"/>
      <c r="AS254" s="65"/>
      <c r="AT254" s="63" t="s">
        <v>4982</v>
      </c>
      <c r="AU254" s="66" t="s">
        <v>4983</v>
      </c>
      <c r="AV254" s="66" t="s">
        <v>4984</v>
      </c>
      <c r="AW254" s="76" t="s">
        <v>4985</v>
      </c>
      <c r="AX254" s="76" t="s">
        <v>4986</v>
      </c>
      <c r="AY254" s="77" t="s">
        <v>4987</v>
      </c>
    </row>
    <row r="255" spans="2:51" ht="15" customHeight="1" outlineLevel="1" thickBot="1">
      <c r="B255" s="43" t="s">
        <v>6213</v>
      </c>
      <c r="C255" s="334">
        <v>0</v>
      </c>
      <c r="D255" s="334">
        <v>0</v>
      </c>
      <c r="E255" s="334" t="s">
        <v>5908</v>
      </c>
      <c r="F255" s="334">
        <v>0</v>
      </c>
      <c r="G255" s="334">
        <v>0</v>
      </c>
      <c r="H255" s="334">
        <v>0</v>
      </c>
      <c r="I255" s="334">
        <v>10.824657534246576</v>
      </c>
      <c r="J255" s="44">
        <v>-204.07599309</v>
      </c>
      <c r="K255" s="44">
        <v>-204.07599309</v>
      </c>
      <c r="L255" s="105">
        <f t="shared" si="29"/>
        <v>-2209.0527361605205</v>
      </c>
      <c r="M255" s="49">
        <v>-6.43E-3</v>
      </c>
      <c r="N255" s="106"/>
      <c r="O255" s="106"/>
      <c r="P255" s="106"/>
      <c r="Q255" s="63">
        <f t="shared" si="32"/>
        <v>8.4735499999999409E-3</v>
      </c>
      <c r="R255" s="66">
        <f t="shared" si="30"/>
        <v>-1.7292481312477574</v>
      </c>
      <c r="S255" s="66">
        <f t="shared" si="31"/>
        <v>1.3122086355686999</v>
      </c>
      <c r="T255" s="44">
        <v>0</v>
      </c>
      <c r="U255" s="44">
        <v>-204.07599309</v>
      </c>
      <c r="V255" s="44">
        <v>-208.81001203371076</v>
      </c>
      <c r="X255" s="67" t="s">
        <v>4988</v>
      </c>
      <c r="Z255" s="23"/>
      <c r="AB255" s="14"/>
      <c r="AC255" s="15"/>
      <c r="AD255" s="68">
        <v>440</v>
      </c>
      <c r="AE255" s="69" t="s">
        <v>4989</v>
      </c>
      <c r="AF255" s="70" t="s">
        <v>4990</v>
      </c>
      <c r="AG255" s="70" t="s">
        <v>4991</v>
      </c>
      <c r="AH255" s="70" t="s">
        <v>4992</v>
      </c>
      <c r="AI255" s="70" t="s">
        <v>4993</v>
      </c>
      <c r="AJ255" s="70" t="s">
        <v>4994</v>
      </c>
      <c r="AK255" s="71" t="s">
        <v>4995</v>
      </c>
      <c r="AL255" s="72" t="s">
        <v>4996</v>
      </c>
      <c r="AM255" s="73" t="s">
        <v>4997</v>
      </c>
      <c r="AN255" s="73" t="s">
        <v>4998</v>
      </c>
      <c r="AO255" s="105" t="s">
        <v>4999</v>
      </c>
      <c r="AP255" s="75" t="s">
        <v>5000</v>
      </c>
      <c r="AQ255" s="65"/>
      <c r="AR255" s="65"/>
      <c r="AS255" s="65"/>
      <c r="AT255" s="63" t="s">
        <v>5001</v>
      </c>
      <c r="AU255" s="66" t="s">
        <v>5002</v>
      </c>
      <c r="AV255" s="66" t="s">
        <v>5003</v>
      </c>
      <c r="AW255" s="76" t="s">
        <v>5004</v>
      </c>
      <c r="AX255" s="76" t="s">
        <v>5005</v>
      </c>
      <c r="AY255" s="77" t="s">
        <v>5006</v>
      </c>
    </row>
    <row r="256" spans="2:51" ht="15" customHeight="1" outlineLevel="1" thickBot="1">
      <c r="B256" s="43" t="s">
        <v>6214</v>
      </c>
      <c r="C256" s="334">
        <v>0</v>
      </c>
      <c r="D256" s="334">
        <v>0</v>
      </c>
      <c r="E256" s="334" t="s">
        <v>5908</v>
      </c>
      <c r="F256" s="334">
        <v>0</v>
      </c>
      <c r="G256" s="334">
        <v>0</v>
      </c>
      <c r="H256" s="334">
        <v>0</v>
      </c>
      <c r="I256" s="334">
        <v>7.065753424657534</v>
      </c>
      <c r="J256" s="44">
        <v>-214.27979274999998</v>
      </c>
      <c r="K256" s="44">
        <v>-214.27979274999998</v>
      </c>
      <c r="L256" s="105">
        <f t="shared" si="29"/>
        <v>-1514.048179458219</v>
      </c>
      <c r="M256" s="49">
        <v>-9.3500000000000007E-3</v>
      </c>
      <c r="N256" s="106"/>
      <c r="O256" s="106"/>
      <c r="P256" s="106"/>
      <c r="Q256" s="63">
        <f t="shared" si="32"/>
        <v>5.5097499999998689E-3</v>
      </c>
      <c r="R256" s="66">
        <f t="shared" si="30"/>
        <v>-1.1806280881042843</v>
      </c>
      <c r="S256" s="66">
        <f t="shared" si="31"/>
        <v>2.0035160622124999</v>
      </c>
      <c r="T256" s="44">
        <v>0</v>
      </c>
      <c r="U256" s="44">
        <v>-214.27979274999998</v>
      </c>
      <c r="V256" s="44">
        <v>-214.20480062210001</v>
      </c>
      <c r="X256" s="67" t="s">
        <v>5007</v>
      </c>
      <c r="Z256" s="23"/>
      <c r="AB256" s="14"/>
      <c r="AC256" s="15"/>
      <c r="AD256" s="68">
        <v>441</v>
      </c>
      <c r="AE256" s="69" t="s">
        <v>5008</v>
      </c>
      <c r="AF256" s="70" t="s">
        <v>5009</v>
      </c>
      <c r="AG256" s="70" t="s">
        <v>5010</v>
      </c>
      <c r="AH256" s="70" t="s">
        <v>5011</v>
      </c>
      <c r="AI256" s="70" t="s">
        <v>5012</v>
      </c>
      <c r="AJ256" s="70" t="s">
        <v>5013</v>
      </c>
      <c r="AK256" s="71" t="s">
        <v>5014</v>
      </c>
      <c r="AL256" s="72" t="s">
        <v>5015</v>
      </c>
      <c r="AM256" s="73" t="s">
        <v>5016</v>
      </c>
      <c r="AN256" s="73" t="s">
        <v>5017</v>
      </c>
      <c r="AO256" s="105" t="s">
        <v>5018</v>
      </c>
      <c r="AP256" s="75" t="s">
        <v>5019</v>
      </c>
      <c r="AQ256" s="65"/>
      <c r="AR256" s="65"/>
      <c r="AS256" s="65"/>
      <c r="AT256" s="63" t="s">
        <v>5020</v>
      </c>
      <c r="AU256" s="66" t="s">
        <v>5021</v>
      </c>
      <c r="AV256" s="66" t="s">
        <v>5022</v>
      </c>
      <c r="AW256" s="76" t="s">
        <v>5023</v>
      </c>
      <c r="AX256" s="76" t="s">
        <v>5024</v>
      </c>
      <c r="AY256" s="77" t="s">
        <v>5025</v>
      </c>
    </row>
    <row r="257" spans="2:51" ht="15" customHeight="1" outlineLevel="1" thickBot="1">
      <c r="B257" s="43" t="s">
        <v>6215</v>
      </c>
      <c r="C257" s="334">
        <v>0</v>
      </c>
      <c r="D257" s="334">
        <v>0</v>
      </c>
      <c r="E257" s="334" t="s">
        <v>5908</v>
      </c>
      <c r="F257" s="334">
        <v>0</v>
      </c>
      <c r="G257" s="334">
        <v>0</v>
      </c>
      <c r="H257" s="334">
        <v>0</v>
      </c>
      <c r="I257" s="334">
        <v>11.983561643835616</v>
      </c>
      <c r="J257" s="44">
        <v>-40.815198619999997</v>
      </c>
      <c r="K257" s="44">
        <v>-40.815198619999997</v>
      </c>
      <c r="L257" s="105">
        <f t="shared" si="29"/>
        <v>-489.11144866816431</v>
      </c>
      <c r="M257" s="49">
        <v>-7.8000000000000005E-3</v>
      </c>
      <c r="N257" s="106"/>
      <c r="O257" s="106"/>
      <c r="P257" s="106"/>
      <c r="Q257" s="63">
        <f t="shared" si="32"/>
        <v>7.0829999999999504E-3</v>
      </c>
      <c r="R257" s="66">
        <f t="shared" si="30"/>
        <v>-0.28909405182545794</v>
      </c>
      <c r="S257" s="66">
        <f t="shared" si="31"/>
        <v>0.31835854923599999</v>
      </c>
      <c r="T257" s="44">
        <v>0</v>
      </c>
      <c r="U257" s="44">
        <v>-40.815198619999997</v>
      </c>
      <c r="V257" s="44">
        <v>-40.799362668299999</v>
      </c>
      <c r="X257" s="67" t="s">
        <v>5026</v>
      </c>
      <c r="Z257" s="23"/>
      <c r="AB257" s="14"/>
      <c r="AC257" s="15"/>
      <c r="AD257" s="68">
        <v>442</v>
      </c>
      <c r="AE257" s="69" t="s">
        <v>5027</v>
      </c>
      <c r="AF257" s="70" t="s">
        <v>5028</v>
      </c>
      <c r="AG257" s="70" t="s">
        <v>5029</v>
      </c>
      <c r="AH257" s="70" t="s">
        <v>5030</v>
      </c>
      <c r="AI257" s="70" t="s">
        <v>5031</v>
      </c>
      <c r="AJ257" s="70" t="s">
        <v>5032</v>
      </c>
      <c r="AK257" s="71" t="s">
        <v>5033</v>
      </c>
      <c r="AL257" s="72" t="s">
        <v>5034</v>
      </c>
      <c r="AM257" s="73" t="s">
        <v>5035</v>
      </c>
      <c r="AN257" s="73" t="s">
        <v>5036</v>
      </c>
      <c r="AO257" s="105" t="s">
        <v>5037</v>
      </c>
      <c r="AP257" s="75" t="s">
        <v>5038</v>
      </c>
      <c r="AQ257" s="65"/>
      <c r="AR257" s="65"/>
      <c r="AS257" s="65"/>
      <c r="AT257" s="63" t="s">
        <v>5039</v>
      </c>
      <c r="AU257" s="66" t="s">
        <v>5040</v>
      </c>
      <c r="AV257" s="66" t="s">
        <v>5041</v>
      </c>
      <c r="AW257" s="76" t="s">
        <v>5042</v>
      </c>
      <c r="AX257" s="76" t="s">
        <v>5043</v>
      </c>
      <c r="AY257" s="77" t="s">
        <v>5044</v>
      </c>
    </row>
    <row r="258" spans="2:51" ht="15" customHeight="1" outlineLevel="1" thickBot="1">
      <c r="B258" s="43" t="s">
        <v>6216</v>
      </c>
      <c r="C258" s="334">
        <v>0</v>
      </c>
      <c r="D258" s="334">
        <v>0</v>
      </c>
      <c r="E258" s="334" t="s">
        <v>5908</v>
      </c>
      <c r="F258" s="334">
        <v>0</v>
      </c>
      <c r="G258" s="334">
        <v>0</v>
      </c>
      <c r="H258" s="334">
        <v>0</v>
      </c>
      <c r="I258" s="334">
        <v>19.882191780821916</v>
      </c>
      <c r="J258" s="44">
        <v>-51.018998270000004</v>
      </c>
      <c r="K258" s="44">
        <v>-51.018998270000004</v>
      </c>
      <c r="L258" s="105">
        <f t="shared" si="29"/>
        <v>-1014.3695080695617</v>
      </c>
      <c r="M258" s="49">
        <v>1.7659999999999999E-2</v>
      </c>
      <c r="N258" s="106"/>
      <c r="O258" s="106"/>
      <c r="P258" s="106"/>
      <c r="Q258" s="63">
        <f t="shared" si="32"/>
        <v>3.2924899999999813E-2</v>
      </c>
      <c r="R258" s="66">
        <f t="shared" si="30"/>
        <v>-1.6797954161399136</v>
      </c>
      <c r="S258" s="66">
        <f t="shared" si="31"/>
        <v>-0.90099550944820006</v>
      </c>
      <c r="T258" s="44">
        <v>0</v>
      </c>
      <c r="U258" s="44">
        <v>-51.018998270000004</v>
      </c>
      <c r="V258" s="44">
        <v>-52.132045084200001</v>
      </c>
      <c r="X258" s="67" t="s">
        <v>5045</v>
      </c>
      <c r="Z258" s="23"/>
      <c r="AB258" s="14"/>
      <c r="AC258" s="15"/>
      <c r="AD258" s="68">
        <v>443</v>
      </c>
      <c r="AE258" s="69" t="s">
        <v>5046</v>
      </c>
      <c r="AF258" s="70" t="s">
        <v>5047</v>
      </c>
      <c r="AG258" s="70" t="s">
        <v>5048</v>
      </c>
      <c r="AH258" s="70" t="s">
        <v>5049</v>
      </c>
      <c r="AI258" s="70" t="s">
        <v>5050</v>
      </c>
      <c r="AJ258" s="70" t="s">
        <v>5051</v>
      </c>
      <c r="AK258" s="71" t="s">
        <v>5052</v>
      </c>
      <c r="AL258" s="72" t="s">
        <v>5053</v>
      </c>
      <c r="AM258" s="73" t="s">
        <v>5054</v>
      </c>
      <c r="AN258" s="73" t="s">
        <v>5055</v>
      </c>
      <c r="AO258" s="105" t="s">
        <v>5056</v>
      </c>
      <c r="AP258" s="75" t="s">
        <v>5057</v>
      </c>
      <c r="AQ258" s="65"/>
      <c r="AR258" s="65"/>
      <c r="AS258" s="65"/>
      <c r="AT258" s="63" t="s">
        <v>5058</v>
      </c>
      <c r="AU258" s="66" t="s">
        <v>5059</v>
      </c>
      <c r="AV258" s="66" t="s">
        <v>5060</v>
      </c>
      <c r="AW258" s="76" t="s">
        <v>5061</v>
      </c>
      <c r="AX258" s="76" t="s">
        <v>5062</v>
      </c>
      <c r="AY258" s="77" t="s">
        <v>5063</v>
      </c>
    </row>
    <row r="259" spans="2:51" ht="15" customHeight="1" outlineLevel="1" thickBot="1">
      <c r="B259" s="43" t="s">
        <v>6217</v>
      </c>
      <c r="C259" s="334">
        <v>0</v>
      </c>
      <c r="D259" s="334">
        <v>0</v>
      </c>
      <c r="E259" s="334" t="s">
        <v>5908</v>
      </c>
      <c r="F259" s="334">
        <v>0</v>
      </c>
      <c r="G259" s="334">
        <v>0</v>
      </c>
      <c r="H259" s="334">
        <v>0</v>
      </c>
      <c r="I259" s="334">
        <v>10.824657534246576</v>
      </c>
      <c r="J259" s="44">
        <v>-51.018998270000004</v>
      </c>
      <c r="K259" s="44">
        <v>-51.018998270000004</v>
      </c>
      <c r="L259" s="105">
        <f t="shared" si="29"/>
        <v>-552.26318401306855</v>
      </c>
      <c r="M259" s="49">
        <v>-6.4099999999999999E-3</v>
      </c>
      <c r="N259" s="106"/>
      <c r="O259" s="106"/>
      <c r="P259" s="106"/>
      <c r="Q259" s="63">
        <f t="shared" si="32"/>
        <v>8.4938499999998029E-3</v>
      </c>
      <c r="R259" s="66">
        <f t="shared" si="30"/>
        <v>-0.43334771845562947</v>
      </c>
      <c r="S259" s="66">
        <f t="shared" si="31"/>
        <v>0.32703177891070001</v>
      </c>
      <c r="T259" s="44">
        <v>0</v>
      </c>
      <c r="U259" s="44">
        <v>-51.018998270000004</v>
      </c>
      <c r="V259" s="44">
        <v>-52.029864782099999</v>
      </c>
      <c r="X259" s="67" t="s">
        <v>5064</v>
      </c>
      <c r="Z259" s="23"/>
      <c r="AB259" s="14"/>
      <c r="AC259" s="15"/>
      <c r="AD259" s="68">
        <v>444</v>
      </c>
      <c r="AE259" s="69" t="s">
        <v>5065</v>
      </c>
      <c r="AF259" s="70" t="s">
        <v>5066</v>
      </c>
      <c r="AG259" s="70" t="s">
        <v>5067</v>
      </c>
      <c r="AH259" s="70" t="s">
        <v>5068</v>
      </c>
      <c r="AI259" s="70" t="s">
        <v>5069</v>
      </c>
      <c r="AJ259" s="70" t="s">
        <v>5070</v>
      </c>
      <c r="AK259" s="71" t="s">
        <v>5071</v>
      </c>
      <c r="AL259" s="72" t="s">
        <v>5072</v>
      </c>
      <c r="AM259" s="73" t="s">
        <v>5073</v>
      </c>
      <c r="AN259" s="73" t="s">
        <v>5074</v>
      </c>
      <c r="AO259" s="105" t="s">
        <v>5075</v>
      </c>
      <c r="AP259" s="75" t="s">
        <v>5076</v>
      </c>
      <c r="AQ259" s="65"/>
      <c r="AR259" s="65"/>
      <c r="AS259" s="65"/>
      <c r="AT259" s="63" t="s">
        <v>5077</v>
      </c>
      <c r="AU259" s="66" t="s">
        <v>5078</v>
      </c>
      <c r="AV259" s="66" t="s">
        <v>5079</v>
      </c>
      <c r="AW259" s="76" t="s">
        <v>5080</v>
      </c>
      <c r="AX259" s="76" t="s">
        <v>5081</v>
      </c>
      <c r="AY259" s="77" t="s">
        <v>5082</v>
      </c>
    </row>
    <row r="260" spans="2:51" ht="15" customHeight="1" outlineLevel="1" thickBot="1">
      <c r="B260" s="43" t="s">
        <v>6218</v>
      </c>
      <c r="C260" s="334">
        <v>0</v>
      </c>
      <c r="D260" s="334">
        <v>0</v>
      </c>
      <c r="E260" s="334" t="s">
        <v>5908</v>
      </c>
      <c r="F260" s="334">
        <v>0</v>
      </c>
      <c r="G260" s="334">
        <v>0</v>
      </c>
      <c r="H260" s="334">
        <v>0</v>
      </c>
      <c r="I260" s="334">
        <v>19.882191780821916</v>
      </c>
      <c r="J260" s="44">
        <v>-102.03799655</v>
      </c>
      <c r="K260" s="44">
        <v>-102.03799655</v>
      </c>
      <c r="L260" s="105">
        <f t="shared" si="29"/>
        <v>-2028.739016337945</v>
      </c>
      <c r="M260" s="49">
        <v>1.7929E-2</v>
      </c>
      <c r="N260" s="106"/>
      <c r="O260" s="106"/>
      <c r="P260" s="106"/>
      <c r="Q260" s="63">
        <f t="shared" si="32"/>
        <v>3.3197935000000012E-2</v>
      </c>
      <c r="R260" s="66">
        <f t="shared" si="30"/>
        <v>-3.3874507769971256</v>
      </c>
      <c r="S260" s="66">
        <f t="shared" si="31"/>
        <v>-1.8294392401449502</v>
      </c>
      <c r="T260" s="44">
        <v>0</v>
      </c>
      <c r="U260" s="44">
        <v>-102.03799655</v>
      </c>
      <c r="V260" s="44">
        <v>-104.5045901151</v>
      </c>
      <c r="X260" s="67" t="s">
        <v>5083</v>
      </c>
      <c r="Z260" s="23"/>
      <c r="AB260" s="14"/>
      <c r="AC260" s="15"/>
      <c r="AD260" s="68">
        <v>445</v>
      </c>
      <c r="AE260" s="69" t="s">
        <v>5084</v>
      </c>
      <c r="AF260" s="70" t="s">
        <v>5085</v>
      </c>
      <c r="AG260" s="70" t="s">
        <v>5086</v>
      </c>
      <c r="AH260" s="70" t="s">
        <v>5087</v>
      </c>
      <c r="AI260" s="70" t="s">
        <v>5088</v>
      </c>
      <c r="AJ260" s="70" t="s">
        <v>5089</v>
      </c>
      <c r="AK260" s="71" t="s">
        <v>5090</v>
      </c>
      <c r="AL260" s="72" t="s">
        <v>5091</v>
      </c>
      <c r="AM260" s="73" t="s">
        <v>5092</v>
      </c>
      <c r="AN260" s="73" t="s">
        <v>5093</v>
      </c>
      <c r="AO260" s="105" t="s">
        <v>5094</v>
      </c>
      <c r="AP260" s="75" t="s">
        <v>5095</v>
      </c>
      <c r="AQ260" s="65"/>
      <c r="AR260" s="65"/>
      <c r="AS260" s="65"/>
      <c r="AT260" s="63" t="s">
        <v>5096</v>
      </c>
      <c r="AU260" s="66" t="s">
        <v>5097</v>
      </c>
      <c r="AV260" s="66" t="s">
        <v>5098</v>
      </c>
      <c r="AW260" s="76" t="s">
        <v>5099</v>
      </c>
      <c r="AX260" s="76" t="s">
        <v>5100</v>
      </c>
      <c r="AY260" s="77" t="s">
        <v>5101</v>
      </c>
    </row>
    <row r="261" spans="2:51" ht="15" customHeight="1" outlineLevel="1" thickBot="1">
      <c r="B261" s="43" t="s">
        <v>6219</v>
      </c>
      <c r="C261" s="334">
        <v>0</v>
      </c>
      <c r="D261" s="334">
        <v>0</v>
      </c>
      <c r="E261" s="334" t="s">
        <v>5908</v>
      </c>
      <c r="F261" s="334">
        <v>0</v>
      </c>
      <c r="G261" s="334">
        <v>0</v>
      </c>
      <c r="H261" s="334">
        <v>0</v>
      </c>
      <c r="I261" s="334">
        <v>19.882191780821916</v>
      </c>
      <c r="J261" s="44">
        <v>-255.09499136000002</v>
      </c>
      <c r="K261" s="44">
        <v>-255.09499136000002</v>
      </c>
      <c r="L261" s="105">
        <f t="shared" si="29"/>
        <v>-5071.8475405466306</v>
      </c>
      <c r="M261" s="49">
        <v>1.7260000000000001E-2</v>
      </c>
      <c r="N261" s="106"/>
      <c r="O261" s="106"/>
      <c r="P261" s="106"/>
      <c r="Q261" s="63">
        <f t="shared" si="32"/>
        <v>3.2518899999999906E-2</v>
      </c>
      <c r="R261" s="66">
        <f t="shared" si="30"/>
        <v>-8.29540851453668</v>
      </c>
      <c r="S261" s="66">
        <f t="shared" si="31"/>
        <v>-4.4029395508736009</v>
      </c>
      <c r="T261" s="44">
        <v>0</v>
      </c>
      <c r="U261" s="44">
        <v>-255.09499136000002</v>
      </c>
      <c r="V261" s="44">
        <v>-259.76617348410002</v>
      </c>
      <c r="X261" s="67" t="s">
        <v>5102</v>
      </c>
      <c r="Z261" s="23"/>
      <c r="AB261" s="14"/>
      <c r="AC261" s="15"/>
      <c r="AD261" s="68">
        <v>446</v>
      </c>
      <c r="AE261" s="69" t="s">
        <v>5103</v>
      </c>
      <c r="AF261" s="70" t="s">
        <v>5104</v>
      </c>
      <c r="AG261" s="70" t="s">
        <v>5105</v>
      </c>
      <c r="AH261" s="70" t="s">
        <v>5106</v>
      </c>
      <c r="AI261" s="70" t="s">
        <v>5107</v>
      </c>
      <c r="AJ261" s="70" t="s">
        <v>5108</v>
      </c>
      <c r="AK261" s="71" t="s">
        <v>5109</v>
      </c>
      <c r="AL261" s="72" t="s">
        <v>5110</v>
      </c>
      <c r="AM261" s="73" t="s">
        <v>5111</v>
      </c>
      <c r="AN261" s="73" t="s">
        <v>5112</v>
      </c>
      <c r="AO261" s="105" t="s">
        <v>5113</v>
      </c>
      <c r="AP261" s="75" t="s">
        <v>5114</v>
      </c>
      <c r="AQ261" s="65"/>
      <c r="AR261" s="65"/>
      <c r="AS261" s="65"/>
      <c r="AT261" s="63" t="s">
        <v>5115</v>
      </c>
      <c r="AU261" s="66" t="s">
        <v>5116</v>
      </c>
      <c r="AV261" s="66" t="s">
        <v>5117</v>
      </c>
      <c r="AW261" s="76" t="s">
        <v>5118</v>
      </c>
      <c r="AX261" s="76" t="s">
        <v>5119</v>
      </c>
      <c r="AY261" s="77" t="s">
        <v>5120</v>
      </c>
    </row>
    <row r="262" spans="2:51" ht="15" customHeight="1" outlineLevel="1" thickBot="1">
      <c r="B262" s="43" t="s">
        <v>6218</v>
      </c>
      <c r="C262" s="334">
        <v>0</v>
      </c>
      <c r="D262" s="334">
        <v>0</v>
      </c>
      <c r="E262" s="334" t="s">
        <v>5908</v>
      </c>
      <c r="F262" s="334">
        <v>0</v>
      </c>
      <c r="G262" s="334">
        <v>0</v>
      </c>
      <c r="H262" s="334">
        <v>0</v>
      </c>
      <c r="I262" s="334">
        <v>19.882191780821916</v>
      </c>
      <c r="J262" s="44">
        <v>-102.03799655</v>
      </c>
      <c r="K262" s="44">
        <v>-102.03799655</v>
      </c>
      <c r="L262" s="105">
        <f t="shared" si="29"/>
        <v>-2028.739016337945</v>
      </c>
      <c r="M262" s="49">
        <v>1.7325E-2</v>
      </c>
      <c r="N262" s="106"/>
      <c r="O262" s="106"/>
      <c r="P262" s="106"/>
      <c r="Q262" s="63">
        <f t="shared" si="32"/>
        <v>3.2584874999999958E-2</v>
      </c>
      <c r="R262" s="66">
        <f t="shared" si="30"/>
        <v>-3.3248953628321769</v>
      </c>
      <c r="S262" s="66">
        <f t="shared" si="31"/>
        <v>-1.76780829022875</v>
      </c>
      <c r="T262" s="44">
        <v>0</v>
      </c>
      <c r="U262" s="44">
        <v>-102.03799655</v>
      </c>
      <c r="V262" s="44">
        <v>-103.96458277710001</v>
      </c>
      <c r="X262" s="67" t="s">
        <v>5121</v>
      </c>
      <c r="Z262" s="23"/>
      <c r="AB262" s="14"/>
      <c r="AC262" s="15"/>
      <c r="AD262" s="68">
        <v>447</v>
      </c>
      <c r="AE262" s="69" t="s">
        <v>5122</v>
      </c>
      <c r="AF262" s="70" t="s">
        <v>5123</v>
      </c>
      <c r="AG262" s="70" t="s">
        <v>5124</v>
      </c>
      <c r="AH262" s="70" t="s">
        <v>5125</v>
      </c>
      <c r="AI262" s="70" t="s">
        <v>5126</v>
      </c>
      <c r="AJ262" s="70" t="s">
        <v>5127</v>
      </c>
      <c r="AK262" s="71" t="s">
        <v>5128</v>
      </c>
      <c r="AL262" s="72" t="s">
        <v>5129</v>
      </c>
      <c r="AM262" s="73" t="s">
        <v>5130</v>
      </c>
      <c r="AN262" s="73" t="s">
        <v>5131</v>
      </c>
      <c r="AO262" s="105" t="s">
        <v>5132</v>
      </c>
      <c r="AP262" s="75" t="s">
        <v>5133</v>
      </c>
      <c r="AQ262" s="65"/>
      <c r="AR262" s="65"/>
      <c r="AS262" s="65"/>
      <c r="AT262" s="63" t="s">
        <v>5134</v>
      </c>
      <c r="AU262" s="66" t="s">
        <v>5135</v>
      </c>
      <c r="AV262" s="66" t="s">
        <v>5136</v>
      </c>
      <c r="AW262" s="76" t="s">
        <v>5137</v>
      </c>
      <c r="AX262" s="76" t="s">
        <v>5138</v>
      </c>
      <c r="AY262" s="77" t="s">
        <v>5139</v>
      </c>
    </row>
    <row r="263" spans="2:51" ht="15" customHeight="1" outlineLevel="1" thickBot="1">
      <c r="B263" s="43" t="s">
        <v>6220</v>
      </c>
      <c r="C263" s="334">
        <v>0</v>
      </c>
      <c r="D263" s="334">
        <v>0</v>
      </c>
      <c r="E263" s="334" t="s">
        <v>5908</v>
      </c>
      <c r="F263" s="334">
        <v>0</v>
      </c>
      <c r="G263" s="334">
        <v>0</v>
      </c>
      <c r="H263" s="334">
        <v>0</v>
      </c>
      <c r="I263" s="334">
        <v>6.9095890410958907</v>
      </c>
      <c r="J263" s="44">
        <v>-306.11398964</v>
      </c>
      <c r="K263" s="44">
        <v>-306.11398964</v>
      </c>
      <c r="L263" s="105">
        <f t="shared" si="29"/>
        <v>-2115.1218681426849</v>
      </c>
      <c r="M263" s="49">
        <v>7.7999999999999999E-4</v>
      </c>
      <c r="N263" s="106"/>
      <c r="O263" s="106"/>
      <c r="P263" s="106"/>
      <c r="Q263" s="63">
        <f t="shared" si="32"/>
        <v>1.5791699999999853E-2</v>
      </c>
      <c r="R263" s="66">
        <f t="shared" si="30"/>
        <v>-4.834060290197943</v>
      </c>
      <c r="S263" s="66">
        <f t="shared" si="31"/>
        <v>-0.23876891191919999</v>
      </c>
      <c r="T263" s="44">
        <v>0</v>
      </c>
      <c r="U263" s="44">
        <v>-306.11398964</v>
      </c>
      <c r="V263" s="44">
        <v>-304.97224076117834</v>
      </c>
      <c r="X263" s="67" t="s">
        <v>5140</v>
      </c>
      <c r="Z263" s="23"/>
      <c r="AB263" s="14"/>
      <c r="AC263" s="15"/>
      <c r="AD263" s="68">
        <v>448</v>
      </c>
      <c r="AE263" s="69" t="s">
        <v>5141</v>
      </c>
      <c r="AF263" s="70" t="s">
        <v>5142</v>
      </c>
      <c r="AG263" s="70" t="s">
        <v>5143</v>
      </c>
      <c r="AH263" s="70" t="s">
        <v>5144</v>
      </c>
      <c r="AI263" s="70" t="s">
        <v>5145</v>
      </c>
      <c r="AJ263" s="70" t="s">
        <v>5146</v>
      </c>
      <c r="AK263" s="71" t="s">
        <v>5147</v>
      </c>
      <c r="AL263" s="72" t="s">
        <v>5148</v>
      </c>
      <c r="AM263" s="73" t="s">
        <v>5149</v>
      </c>
      <c r="AN263" s="73" t="s">
        <v>5150</v>
      </c>
      <c r="AO263" s="105" t="s">
        <v>5151</v>
      </c>
      <c r="AP263" s="75" t="s">
        <v>5152</v>
      </c>
      <c r="AQ263" s="65"/>
      <c r="AR263" s="65"/>
      <c r="AS263" s="65"/>
      <c r="AT263" s="63" t="s">
        <v>5153</v>
      </c>
      <c r="AU263" s="66" t="s">
        <v>5154</v>
      </c>
      <c r="AV263" s="66" t="s">
        <v>5155</v>
      </c>
      <c r="AW263" s="76" t="s">
        <v>5156</v>
      </c>
      <c r="AX263" s="76" t="s">
        <v>5157</v>
      </c>
      <c r="AY263" s="77" t="s">
        <v>5158</v>
      </c>
    </row>
    <row r="264" spans="2:51" ht="15" customHeight="1" outlineLevel="1" thickBot="1">
      <c r="B264" s="43" t="s">
        <v>6221</v>
      </c>
      <c r="C264" s="334">
        <v>0</v>
      </c>
      <c r="D264" s="334">
        <v>0</v>
      </c>
      <c r="E264" s="334" t="s">
        <v>5908</v>
      </c>
      <c r="F264" s="334">
        <v>0</v>
      </c>
      <c r="G264" s="334">
        <v>0</v>
      </c>
      <c r="H264" s="334">
        <v>0</v>
      </c>
      <c r="I264" s="334">
        <v>8.9808219178082194</v>
      </c>
      <c r="J264" s="44">
        <v>-102.03799655</v>
      </c>
      <c r="K264" s="44">
        <v>-102.03799655</v>
      </c>
      <c r="L264" s="105">
        <f t="shared" si="29"/>
        <v>-916.38507586547951</v>
      </c>
      <c r="M264" s="49">
        <v>-8.6400000000000001E-3</v>
      </c>
      <c r="N264" s="106"/>
      <c r="O264" s="106"/>
      <c r="P264" s="106"/>
      <c r="Q264" s="63">
        <f t="shared" si="32"/>
        <v>6.2303999999999693E-3</v>
      </c>
      <c r="R264" s="66">
        <f t="shared" si="30"/>
        <v>-0.63573753370511688</v>
      </c>
      <c r="S264" s="66">
        <f t="shared" si="31"/>
        <v>0.88160829019200004</v>
      </c>
      <c r="T264" s="44">
        <v>0</v>
      </c>
      <c r="U264" s="44">
        <v>-102.03799655</v>
      </c>
      <c r="V264" s="44">
        <v>-103.965346634</v>
      </c>
      <c r="X264" s="67" t="s">
        <v>5159</v>
      </c>
      <c r="Z264" s="23"/>
      <c r="AB264" s="14"/>
      <c r="AC264" s="15"/>
      <c r="AD264" s="68">
        <v>449</v>
      </c>
      <c r="AE264" s="69" t="s">
        <v>5160</v>
      </c>
      <c r="AF264" s="70" t="s">
        <v>5161</v>
      </c>
      <c r="AG264" s="70" t="s">
        <v>5162</v>
      </c>
      <c r="AH264" s="70" t="s">
        <v>5163</v>
      </c>
      <c r="AI264" s="70" t="s">
        <v>5164</v>
      </c>
      <c r="AJ264" s="70" t="s">
        <v>5165</v>
      </c>
      <c r="AK264" s="71" t="s">
        <v>5166</v>
      </c>
      <c r="AL264" s="72" t="s">
        <v>5167</v>
      </c>
      <c r="AM264" s="73" t="s">
        <v>5168</v>
      </c>
      <c r="AN264" s="73" t="s">
        <v>5169</v>
      </c>
      <c r="AO264" s="105" t="s">
        <v>5170</v>
      </c>
      <c r="AP264" s="75" t="s">
        <v>5171</v>
      </c>
      <c r="AQ264" s="65"/>
      <c r="AR264" s="65"/>
      <c r="AS264" s="65"/>
      <c r="AT264" s="63" t="s">
        <v>5172</v>
      </c>
      <c r="AU264" s="66" t="s">
        <v>5173</v>
      </c>
      <c r="AV264" s="66" t="s">
        <v>5174</v>
      </c>
      <c r="AW264" s="76" t="s">
        <v>5175</v>
      </c>
      <c r="AX264" s="76" t="s">
        <v>5176</v>
      </c>
      <c r="AY264" s="77" t="s">
        <v>5177</v>
      </c>
    </row>
    <row r="265" spans="2:51" ht="15" customHeight="1" outlineLevel="1" thickBot="1">
      <c r="B265" s="43" t="s">
        <v>6222</v>
      </c>
      <c r="C265" s="334">
        <v>0</v>
      </c>
      <c r="D265" s="334">
        <v>0</v>
      </c>
      <c r="E265" s="334" t="s">
        <v>5908</v>
      </c>
      <c r="F265" s="334">
        <v>0</v>
      </c>
      <c r="G265" s="334">
        <v>0</v>
      </c>
      <c r="H265" s="334">
        <v>0</v>
      </c>
      <c r="I265" s="334">
        <v>3.978082191780822</v>
      </c>
      <c r="J265" s="44">
        <v>-78.937897149999998</v>
      </c>
      <c r="K265" s="44">
        <v>-78.937897149999998</v>
      </c>
      <c r="L265" s="105">
        <f t="shared" si="29"/>
        <v>-314.02144290904107</v>
      </c>
      <c r="M265" s="49">
        <v>-1.0549999999999999E-2</v>
      </c>
      <c r="N265" s="106"/>
      <c r="O265" s="106"/>
      <c r="P265" s="106"/>
      <c r="Q265" s="63">
        <f t="shared" si="32"/>
        <v>4.2917499999999276E-3</v>
      </c>
      <c r="R265" s="66">
        <f t="shared" si="30"/>
        <v>-0.33878172009350677</v>
      </c>
      <c r="S265" s="66">
        <f t="shared" si="31"/>
        <v>0.83279481493249985</v>
      </c>
      <c r="T265" s="44">
        <v>0</v>
      </c>
      <c r="U265" s="44">
        <v>-78.937897149999998</v>
      </c>
      <c r="V265" s="44">
        <v>-78.943965480599999</v>
      </c>
      <c r="X265" s="67" t="s">
        <v>5178</v>
      </c>
      <c r="Z265" s="23"/>
      <c r="AB265" s="14"/>
      <c r="AC265" s="15"/>
      <c r="AD265" s="68">
        <v>450</v>
      </c>
      <c r="AE265" s="69" t="s">
        <v>5179</v>
      </c>
      <c r="AF265" s="70" t="s">
        <v>5180</v>
      </c>
      <c r="AG265" s="70" t="s">
        <v>5181</v>
      </c>
      <c r="AH265" s="70" t="s">
        <v>5182</v>
      </c>
      <c r="AI265" s="70" t="s">
        <v>5183</v>
      </c>
      <c r="AJ265" s="70" t="s">
        <v>5184</v>
      </c>
      <c r="AK265" s="71" t="s">
        <v>5185</v>
      </c>
      <c r="AL265" s="72" t="s">
        <v>5186</v>
      </c>
      <c r="AM265" s="73" t="s">
        <v>5187</v>
      </c>
      <c r="AN265" s="73" t="s">
        <v>5188</v>
      </c>
      <c r="AO265" s="105" t="s">
        <v>5189</v>
      </c>
      <c r="AP265" s="75" t="s">
        <v>5190</v>
      </c>
      <c r="AQ265" s="65"/>
      <c r="AR265" s="65"/>
      <c r="AS265" s="65"/>
      <c r="AT265" s="63" t="s">
        <v>5191</v>
      </c>
      <c r="AU265" s="66" t="s">
        <v>5192</v>
      </c>
      <c r="AV265" s="66" t="s">
        <v>5193</v>
      </c>
      <c r="AW265" s="76" t="s">
        <v>5194</v>
      </c>
      <c r="AX265" s="76" t="s">
        <v>5195</v>
      </c>
      <c r="AY265" s="77" t="s">
        <v>5196</v>
      </c>
    </row>
    <row r="266" spans="2:51" ht="15" customHeight="1" outlineLevel="1" thickBot="1">
      <c r="B266" s="43" t="s">
        <v>6223</v>
      </c>
      <c r="C266" s="334">
        <v>0</v>
      </c>
      <c r="D266" s="334">
        <v>0</v>
      </c>
      <c r="E266" s="334" t="s">
        <v>5908</v>
      </c>
      <c r="F266" s="334">
        <v>0</v>
      </c>
      <c r="G266" s="334">
        <v>0</v>
      </c>
      <c r="H266" s="334">
        <v>0</v>
      </c>
      <c r="I266" s="334">
        <v>3.978082191780822</v>
      </c>
      <c r="J266" s="44">
        <v>-125.13809594</v>
      </c>
      <c r="K266" s="44">
        <v>-125.13809594</v>
      </c>
      <c r="L266" s="105">
        <f t="shared" si="29"/>
        <v>-497.80963097227396</v>
      </c>
      <c r="M266" s="49">
        <v>-1.044E-2</v>
      </c>
      <c r="N266" s="106"/>
      <c r="O266" s="106"/>
      <c r="P266" s="106"/>
      <c r="Q266" s="63">
        <f t="shared" si="32"/>
        <v>4.4033999999999462E-3</v>
      </c>
      <c r="R266" s="66">
        <f t="shared" si="30"/>
        <v>-0.55103309166218928</v>
      </c>
      <c r="S266" s="66">
        <f t="shared" si="31"/>
        <v>1.3064417216135999</v>
      </c>
      <c r="T266" s="44">
        <v>0</v>
      </c>
      <c r="U266" s="44">
        <v>-125.13809594</v>
      </c>
      <c r="V266" s="44">
        <v>-125.1453562813</v>
      </c>
      <c r="X266" s="67" t="s">
        <v>5197</v>
      </c>
      <c r="Z266" s="23"/>
      <c r="AB266" s="14"/>
      <c r="AC266" s="15"/>
      <c r="AD266" s="68">
        <v>451</v>
      </c>
      <c r="AE266" s="69" t="s">
        <v>5198</v>
      </c>
      <c r="AF266" s="70" t="s">
        <v>5199</v>
      </c>
      <c r="AG266" s="70" t="s">
        <v>5200</v>
      </c>
      <c r="AH266" s="70" t="s">
        <v>5201</v>
      </c>
      <c r="AI266" s="70" t="s">
        <v>5202</v>
      </c>
      <c r="AJ266" s="70" t="s">
        <v>5203</v>
      </c>
      <c r="AK266" s="71" t="s">
        <v>5204</v>
      </c>
      <c r="AL266" s="72" t="s">
        <v>5205</v>
      </c>
      <c r="AM266" s="73" t="s">
        <v>5206</v>
      </c>
      <c r="AN266" s="73" t="s">
        <v>5207</v>
      </c>
      <c r="AO266" s="105" t="s">
        <v>5208</v>
      </c>
      <c r="AP266" s="75" t="s">
        <v>5209</v>
      </c>
      <c r="AQ266" s="65"/>
      <c r="AR266" s="65"/>
      <c r="AS266" s="65"/>
      <c r="AT266" s="63" t="s">
        <v>5210</v>
      </c>
      <c r="AU266" s="66" t="s">
        <v>5211</v>
      </c>
      <c r="AV266" s="66" t="s">
        <v>5212</v>
      </c>
      <c r="AW266" s="76" t="s">
        <v>5213</v>
      </c>
      <c r="AX266" s="76" t="s">
        <v>5214</v>
      </c>
      <c r="AY266" s="77" t="s">
        <v>5215</v>
      </c>
    </row>
    <row r="267" spans="2:51" ht="15" customHeight="1" outlineLevel="1" thickBot="1">
      <c r="B267" s="43" t="s">
        <v>6224</v>
      </c>
      <c r="C267" s="334">
        <v>0</v>
      </c>
      <c r="D267" s="334">
        <v>0</v>
      </c>
      <c r="E267" s="334" t="s">
        <v>5908</v>
      </c>
      <c r="F267" s="334">
        <v>0</v>
      </c>
      <c r="G267" s="334">
        <v>0</v>
      </c>
      <c r="H267" s="334">
        <v>0</v>
      </c>
      <c r="I267" s="334">
        <v>8.9808219178082194</v>
      </c>
      <c r="J267" s="44">
        <v>-101.26842647000001</v>
      </c>
      <c r="K267" s="44">
        <v>-101.26842647000001</v>
      </c>
      <c r="L267" s="105">
        <f t="shared" si="29"/>
        <v>-909.4737040237261</v>
      </c>
      <c r="M267" s="49">
        <v>-8.0059999999999992E-3</v>
      </c>
      <c r="N267" s="106"/>
      <c r="O267" s="106"/>
      <c r="P267" s="106"/>
      <c r="Q267" s="63">
        <f t="shared" si="32"/>
        <v>6.8739099999999276E-3</v>
      </c>
      <c r="R267" s="66">
        <f t="shared" si="30"/>
        <v>-0.69611004939639043</v>
      </c>
      <c r="S267" s="66">
        <f t="shared" si="31"/>
        <v>0.81075502231882002</v>
      </c>
      <c r="T267" s="44">
        <v>0</v>
      </c>
      <c r="U267" s="44">
        <v>-101.26842647000001</v>
      </c>
      <c r="V267" s="44">
        <v>-104.326356244</v>
      </c>
      <c r="X267" s="67" t="s">
        <v>5216</v>
      </c>
      <c r="Z267" s="23"/>
      <c r="AB267" s="14"/>
      <c r="AC267" s="15"/>
      <c r="AD267" s="68">
        <v>452</v>
      </c>
      <c r="AE267" s="69" t="s">
        <v>5217</v>
      </c>
      <c r="AF267" s="70" t="s">
        <v>5218</v>
      </c>
      <c r="AG267" s="70" t="s">
        <v>5219</v>
      </c>
      <c r="AH267" s="70" t="s">
        <v>5220</v>
      </c>
      <c r="AI267" s="70" t="s">
        <v>5221</v>
      </c>
      <c r="AJ267" s="70" t="s">
        <v>5222</v>
      </c>
      <c r="AK267" s="71" t="s">
        <v>5223</v>
      </c>
      <c r="AL267" s="72" t="s">
        <v>5224</v>
      </c>
      <c r="AM267" s="73" t="s">
        <v>5225</v>
      </c>
      <c r="AN267" s="73" t="s">
        <v>5226</v>
      </c>
      <c r="AO267" s="105" t="s">
        <v>5227</v>
      </c>
      <c r="AP267" s="75" t="s">
        <v>5228</v>
      </c>
      <c r="AQ267" s="65"/>
      <c r="AR267" s="65"/>
      <c r="AS267" s="65"/>
      <c r="AT267" s="63" t="s">
        <v>5229</v>
      </c>
      <c r="AU267" s="66" t="s">
        <v>5230</v>
      </c>
      <c r="AV267" s="66" t="s">
        <v>5231</v>
      </c>
      <c r="AW267" s="76" t="s">
        <v>5232</v>
      </c>
      <c r="AX267" s="76" t="s">
        <v>5233</v>
      </c>
      <c r="AY267" s="77" t="s">
        <v>5234</v>
      </c>
    </row>
    <row r="268" spans="2:51" ht="15.75" thickBot="1">
      <c r="B268" s="43" t="s">
        <v>6225</v>
      </c>
      <c r="C268" s="334">
        <v>0</v>
      </c>
      <c r="D268" s="334">
        <v>0</v>
      </c>
      <c r="E268" s="334" t="s">
        <v>5908</v>
      </c>
      <c r="F268" s="334">
        <v>0</v>
      </c>
      <c r="G268" s="334">
        <v>0</v>
      </c>
      <c r="H268" s="334">
        <v>0</v>
      </c>
      <c r="I268" s="334">
        <v>13.265753424657534</v>
      </c>
      <c r="J268" s="44">
        <v>-101.26842647000001</v>
      </c>
      <c r="K268" s="44">
        <v>-101.26842647000001</v>
      </c>
      <c r="L268" s="105">
        <f t="shared" si="29"/>
        <v>-1343.4019752540823</v>
      </c>
      <c r="M268" s="49">
        <v>8.3199999999999993E-3</v>
      </c>
      <c r="N268" s="106"/>
      <c r="O268" s="106"/>
      <c r="P268" s="106"/>
      <c r="Q268" s="63">
        <f t="shared" si="32"/>
        <v>2.3444800000000043E-2</v>
      </c>
      <c r="R268" s="66">
        <f t="shared" si="30"/>
        <v>-2.3742180049038608</v>
      </c>
      <c r="S268" s="66">
        <f t="shared" si="31"/>
        <v>-0.84255330823039998</v>
      </c>
      <c r="T268" s="44">
        <v>0</v>
      </c>
      <c r="U268" s="44">
        <v>-101.26842647000001</v>
      </c>
      <c r="V268" s="44">
        <v>-101.86517028644553</v>
      </c>
      <c r="X268" s="67" t="s">
        <v>5235</v>
      </c>
      <c r="Z268" s="23"/>
      <c r="AB268" s="14"/>
      <c r="AC268" s="15"/>
      <c r="AD268" s="68">
        <v>453</v>
      </c>
      <c r="AE268" s="69" t="s">
        <v>5236</v>
      </c>
      <c r="AF268" s="70" t="s">
        <v>5237</v>
      </c>
      <c r="AG268" s="70" t="s">
        <v>5238</v>
      </c>
      <c r="AH268" s="70" t="s">
        <v>5239</v>
      </c>
      <c r="AI268" s="70" t="s">
        <v>5240</v>
      </c>
      <c r="AJ268" s="70" t="s">
        <v>5241</v>
      </c>
      <c r="AK268" s="71" t="s">
        <v>5242</v>
      </c>
      <c r="AL268" s="72" t="s">
        <v>5243</v>
      </c>
      <c r="AM268" s="73" t="s">
        <v>5244</v>
      </c>
      <c r="AN268" s="73" t="s">
        <v>5245</v>
      </c>
      <c r="AO268" s="105" t="s">
        <v>5246</v>
      </c>
      <c r="AP268" s="75" t="s">
        <v>5247</v>
      </c>
      <c r="AQ268" s="65"/>
      <c r="AR268" s="65"/>
      <c r="AS268" s="65"/>
      <c r="AT268" s="63" t="s">
        <v>5248</v>
      </c>
      <c r="AU268" s="66" t="s">
        <v>5249</v>
      </c>
      <c r="AV268" s="66" t="s">
        <v>5250</v>
      </c>
      <c r="AW268" s="76" t="s">
        <v>5251</v>
      </c>
      <c r="AX268" s="76" t="s">
        <v>5252</v>
      </c>
      <c r="AY268" s="77" t="s">
        <v>5253</v>
      </c>
    </row>
    <row r="269" spans="2:51" ht="15" customHeight="1" outlineLevel="1" thickBot="1">
      <c r="B269" s="43" t="s">
        <v>6226</v>
      </c>
      <c r="C269" s="334">
        <v>0</v>
      </c>
      <c r="D269" s="334">
        <v>0</v>
      </c>
      <c r="E269" s="334" t="s">
        <v>5908</v>
      </c>
      <c r="F269" s="334">
        <v>0</v>
      </c>
      <c r="G269" s="334">
        <v>0</v>
      </c>
      <c r="H269" s="334">
        <v>0</v>
      </c>
      <c r="I269" s="334">
        <v>13.265753424657534</v>
      </c>
      <c r="J269" s="44">
        <v>-101.26842647000001</v>
      </c>
      <c r="K269" s="44">
        <v>-101.26842647000001</v>
      </c>
      <c r="L269" s="105">
        <f t="shared" si="29"/>
        <v>-1343.4019752540823</v>
      </c>
      <c r="M269" s="49">
        <v>8.8900000000000003E-3</v>
      </c>
      <c r="N269" s="106"/>
      <c r="O269" s="106"/>
      <c r="P269" s="106"/>
      <c r="Q269" s="63">
        <f t="shared" si="32"/>
        <v>2.4023349999999999E-2</v>
      </c>
      <c r="R269" s="66">
        <f t="shared" si="30"/>
        <v>-2.4328068530380746</v>
      </c>
      <c r="S269" s="66">
        <f t="shared" si="31"/>
        <v>-0.9002763113183001</v>
      </c>
      <c r="T269" s="44">
        <v>0</v>
      </c>
      <c r="U269" s="44">
        <v>-101.26842647000001</v>
      </c>
      <c r="V269" s="44">
        <v>-102.397055778243</v>
      </c>
      <c r="X269" s="67" t="s">
        <v>5254</v>
      </c>
      <c r="Z269" s="23"/>
      <c r="AB269" s="14"/>
      <c r="AC269" s="15"/>
      <c r="AD269" s="68">
        <v>454</v>
      </c>
      <c r="AE269" s="69" t="s">
        <v>5255</v>
      </c>
      <c r="AF269" s="70" t="s">
        <v>5256</v>
      </c>
      <c r="AG269" s="70" t="s">
        <v>5257</v>
      </c>
      <c r="AH269" s="70" t="s">
        <v>5258</v>
      </c>
      <c r="AI269" s="70" t="s">
        <v>5259</v>
      </c>
      <c r="AJ269" s="70" t="s">
        <v>5260</v>
      </c>
      <c r="AK269" s="71" t="s">
        <v>5261</v>
      </c>
      <c r="AL269" s="72" t="s">
        <v>5262</v>
      </c>
      <c r="AM269" s="73" t="s">
        <v>5263</v>
      </c>
      <c r="AN269" s="73" t="s">
        <v>5264</v>
      </c>
      <c r="AO269" s="105" t="s">
        <v>5265</v>
      </c>
      <c r="AP269" s="75" t="s">
        <v>5266</v>
      </c>
      <c r="AQ269" s="65"/>
      <c r="AR269" s="65"/>
      <c r="AS269" s="65"/>
      <c r="AT269" s="63" t="s">
        <v>5267</v>
      </c>
      <c r="AU269" s="66" t="s">
        <v>5268</v>
      </c>
      <c r="AV269" s="66" t="s">
        <v>5269</v>
      </c>
      <c r="AW269" s="76" t="s">
        <v>5270</v>
      </c>
      <c r="AX269" s="76" t="s">
        <v>5271</v>
      </c>
      <c r="AY269" s="77" t="s">
        <v>5272</v>
      </c>
    </row>
    <row r="270" spans="2:51" ht="15" customHeight="1" outlineLevel="1" thickBot="1">
      <c r="B270" s="43" t="s">
        <v>6227</v>
      </c>
      <c r="C270" s="334">
        <v>0</v>
      </c>
      <c r="D270" s="334">
        <v>0</v>
      </c>
      <c r="E270" s="334" t="s">
        <v>5908</v>
      </c>
      <c r="F270" s="334">
        <v>0</v>
      </c>
      <c r="G270" s="334">
        <v>0</v>
      </c>
      <c r="H270" s="334">
        <v>0</v>
      </c>
      <c r="I270" s="334">
        <v>5</v>
      </c>
      <c r="J270" s="44">
        <v>-71.81443299</v>
      </c>
      <c r="K270" s="44">
        <v>-71.81443299</v>
      </c>
      <c r="L270" s="105">
        <f t="shared" si="29"/>
        <v>-359.07216495</v>
      </c>
      <c r="M270" s="49">
        <v>4.4900000000000001E-3</v>
      </c>
      <c r="N270" s="106"/>
      <c r="O270" s="106"/>
      <c r="P270" s="106"/>
      <c r="Q270" s="63">
        <f t="shared" si="32"/>
        <v>1.9557349999999918E-2</v>
      </c>
      <c r="R270" s="66">
        <f t="shared" si="30"/>
        <v>-1.4045000010369706</v>
      </c>
      <c r="S270" s="66">
        <f t="shared" si="31"/>
        <v>-0.32244680412510002</v>
      </c>
      <c r="T270" s="44">
        <v>0</v>
      </c>
      <c r="U270" s="44">
        <v>-71.81443299</v>
      </c>
      <c r="V270" s="44">
        <v>-72.607446162399995</v>
      </c>
      <c r="X270" s="67" t="s">
        <v>5273</v>
      </c>
      <c r="Z270" s="23"/>
      <c r="AB270" s="14"/>
      <c r="AC270" s="15"/>
      <c r="AD270" s="68">
        <v>455</v>
      </c>
      <c r="AE270" s="69" t="s">
        <v>5274</v>
      </c>
      <c r="AF270" s="70" t="s">
        <v>5275</v>
      </c>
      <c r="AG270" s="70" t="s">
        <v>5276</v>
      </c>
      <c r="AH270" s="70" t="s">
        <v>5277</v>
      </c>
      <c r="AI270" s="70" t="s">
        <v>5278</v>
      </c>
      <c r="AJ270" s="70" t="s">
        <v>5279</v>
      </c>
      <c r="AK270" s="71" t="s">
        <v>5280</v>
      </c>
      <c r="AL270" s="72" t="s">
        <v>5281</v>
      </c>
      <c r="AM270" s="73" t="s">
        <v>5282</v>
      </c>
      <c r="AN270" s="73" t="s">
        <v>5283</v>
      </c>
      <c r="AO270" s="105" t="s">
        <v>5284</v>
      </c>
      <c r="AP270" s="75" t="s">
        <v>5285</v>
      </c>
      <c r="AQ270" s="65"/>
      <c r="AR270" s="65"/>
      <c r="AS270" s="65"/>
      <c r="AT270" s="63" t="s">
        <v>5286</v>
      </c>
      <c r="AU270" s="66" t="s">
        <v>5287</v>
      </c>
      <c r="AV270" s="66" t="s">
        <v>5288</v>
      </c>
      <c r="AW270" s="76" t="s">
        <v>5289</v>
      </c>
      <c r="AX270" s="76" t="s">
        <v>5290</v>
      </c>
      <c r="AY270" s="77" t="s">
        <v>5291</v>
      </c>
    </row>
    <row r="271" spans="2:51" ht="15" customHeight="1" outlineLevel="1" thickBot="1">
      <c r="B271" s="43" t="s">
        <v>6228</v>
      </c>
      <c r="C271" s="334">
        <v>0</v>
      </c>
      <c r="D271" s="334">
        <v>0</v>
      </c>
      <c r="E271" s="334" t="s">
        <v>5908</v>
      </c>
      <c r="F271" s="334">
        <v>0</v>
      </c>
      <c r="G271" s="334">
        <v>0</v>
      </c>
      <c r="H271" s="334">
        <v>0</v>
      </c>
      <c r="I271" s="334">
        <v>5</v>
      </c>
      <c r="J271" s="44">
        <v>-50</v>
      </c>
      <c r="K271" s="44">
        <v>-50</v>
      </c>
      <c r="L271" s="105">
        <f t="shared" si="29"/>
        <v>-250</v>
      </c>
      <c r="M271" s="49">
        <v>4.4900000000000001E-3</v>
      </c>
      <c r="N271" s="106"/>
      <c r="O271" s="106"/>
      <c r="P271" s="106"/>
      <c r="Q271" s="63">
        <f t="shared" si="32"/>
        <v>1.9557349999999918E-2</v>
      </c>
      <c r="R271" s="66">
        <f t="shared" si="30"/>
        <v>-0.97786749999999589</v>
      </c>
      <c r="S271" s="66">
        <f t="shared" si="31"/>
        <v>-0.22450000000000001</v>
      </c>
      <c r="T271" s="44">
        <v>0</v>
      </c>
      <c r="U271" s="44">
        <v>-50</v>
      </c>
      <c r="V271" s="44">
        <v>-50</v>
      </c>
      <c r="X271" s="67" t="s">
        <v>5292</v>
      </c>
      <c r="Z271" s="23"/>
      <c r="AB271" s="14"/>
      <c r="AC271" s="15"/>
      <c r="AD271" s="68">
        <v>456</v>
      </c>
      <c r="AE271" s="69" t="s">
        <v>5293</v>
      </c>
      <c r="AF271" s="70" t="s">
        <v>5294</v>
      </c>
      <c r="AG271" s="70" t="s">
        <v>5295</v>
      </c>
      <c r="AH271" s="70" t="s">
        <v>5296</v>
      </c>
      <c r="AI271" s="70" t="s">
        <v>5297</v>
      </c>
      <c r="AJ271" s="70" t="s">
        <v>5298</v>
      </c>
      <c r="AK271" s="71" t="s">
        <v>5299</v>
      </c>
      <c r="AL271" s="72" t="s">
        <v>5300</v>
      </c>
      <c r="AM271" s="73" t="s">
        <v>5301</v>
      </c>
      <c r="AN271" s="73" t="s">
        <v>5302</v>
      </c>
      <c r="AO271" s="105" t="s">
        <v>5303</v>
      </c>
      <c r="AP271" s="75" t="s">
        <v>5304</v>
      </c>
      <c r="AQ271" s="65"/>
      <c r="AR271" s="65"/>
      <c r="AS271" s="65"/>
      <c r="AT271" s="63" t="s">
        <v>5305</v>
      </c>
      <c r="AU271" s="66" t="s">
        <v>5306</v>
      </c>
      <c r="AV271" s="66" t="s">
        <v>5307</v>
      </c>
      <c r="AW271" s="76" t="s">
        <v>5308</v>
      </c>
      <c r="AX271" s="76" t="s">
        <v>5309</v>
      </c>
      <c r="AY271" s="77" t="s">
        <v>5310</v>
      </c>
    </row>
    <row r="272" spans="2:51" ht="15" customHeight="1" outlineLevel="1" thickBot="1">
      <c r="B272" s="43" t="s">
        <v>6229</v>
      </c>
      <c r="C272" s="334">
        <v>0</v>
      </c>
      <c r="D272" s="334">
        <v>0</v>
      </c>
      <c r="E272" s="334" t="s">
        <v>5908</v>
      </c>
      <c r="F272" s="334">
        <v>0</v>
      </c>
      <c r="G272" s="334">
        <v>0</v>
      </c>
      <c r="H272" s="334">
        <v>0</v>
      </c>
      <c r="I272" s="334">
        <v>5.9205479452054792</v>
      </c>
      <c r="J272" s="44">
        <v>-71.058419239999992</v>
      </c>
      <c r="K272" s="44">
        <v>-71.058419239999992</v>
      </c>
      <c r="L272" s="105">
        <f t="shared" si="29"/>
        <v>-420.70477802093143</v>
      </c>
      <c r="M272" s="49">
        <v>1.158E-2</v>
      </c>
      <c r="N272" s="106"/>
      <c r="O272" s="106"/>
      <c r="P272" s="106"/>
      <c r="Q272" s="63">
        <f t="shared" si="32"/>
        <v>2.6753699999999769E-2</v>
      </c>
      <c r="R272" s="66">
        <f t="shared" si="30"/>
        <v>-1.9010756308211714</v>
      </c>
      <c r="S272" s="66">
        <f t="shared" si="31"/>
        <v>-0.82285649479919987</v>
      </c>
      <c r="T272" s="44">
        <v>0</v>
      </c>
      <c r="U272" s="44">
        <v>-71.058419239999992</v>
      </c>
      <c r="V272" s="44">
        <v>-71.312452673899998</v>
      </c>
      <c r="X272" s="67" t="s">
        <v>5311</v>
      </c>
      <c r="Z272" s="23"/>
      <c r="AB272" s="14"/>
      <c r="AC272" s="15"/>
      <c r="AD272" s="68">
        <v>457</v>
      </c>
      <c r="AE272" s="69" t="s">
        <v>5312</v>
      </c>
      <c r="AF272" s="70" t="s">
        <v>5313</v>
      </c>
      <c r="AG272" s="70" t="s">
        <v>5314</v>
      </c>
      <c r="AH272" s="70" t="s">
        <v>5315</v>
      </c>
      <c r="AI272" s="70" t="s">
        <v>5316</v>
      </c>
      <c r="AJ272" s="70" t="s">
        <v>5317</v>
      </c>
      <c r="AK272" s="71" t="s">
        <v>5318</v>
      </c>
      <c r="AL272" s="72" t="s">
        <v>5319</v>
      </c>
      <c r="AM272" s="73" t="s">
        <v>5320</v>
      </c>
      <c r="AN272" s="73" t="s">
        <v>5321</v>
      </c>
      <c r="AO272" s="105" t="s">
        <v>5322</v>
      </c>
      <c r="AP272" s="75" t="s">
        <v>5323</v>
      </c>
      <c r="AQ272" s="65"/>
      <c r="AR272" s="65"/>
      <c r="AS272" s="65"/>
      <c r="AT272" s="63" t="s">
        <v>5324</v>
      </c>
      <c r="AU272" s="66" t="s">
        <v>5325</v>
      </c>
      <c r="AV272" s="66" t="s">
        <v>5326</v>
      </c>
      <c r="AW272" s="76" t="s">
        <v>5327</v>
      </c>
      <c r="AX272" s="76" t="s">
        <v>5328</v>
      </c>
      <c r="AY272" s="77" t="s">
        <v>5329</v>
      </c>
    </row>
    <row r="273" spans="2:51" ht="15" customHeight="1" outlineLevel="1" thickBot="1">
      <c r="B273" s="43" t="s">
        <v>6230</v>
      </c>
      <c r="C273" s="334">
        <v>0</v>
      </c>
      <c r="D273" s="334">
        <v>0</v>
      </c>
      <c r="E273" s="334" t="s">
        <v>5908</v>
      </c>
      <c r="F273" s="334">
        <v>0</v>
      </c>
      <c r="G273" s="334" t="s">
        <v>6054</v>
      </c>
      <c r="H273" s="334">
        <v>0</v>
      </c>
      <c r="I273" s="334">
        <v>81.915068493150685</v>
      </c>
      <c r="J273" s="44">
        <v>-2.27419605360291</v>
      </c>
      <c r="K273" s="44">
        <v>-2.27419605360291</v>
      </c>
      <c r="L273" s="105">
        <f t="shared" si="29"/>
        <v>-186.29092549773534</v>
      </c>
      <c r="M273" s="49">
        <v>1.7760454946516679E-2</v>
      </c>
      <c r="N273" s="106"/>
      <c r="O273" s="106"/>
      <c r="P273" s="106"/>
      <c r="Q273" s="63">
        <f t="shared" si="32"/>
        <v>3.3026861770714344E-2</v>
      </c>
      <c r="R273" s="66">
        <f t="shared" si="30"/>
        <v>-7.5109558701847379E-2</v>
      </c>
      <c r="S273" s="66">
        <f t="shared" si="31"/>
        <v>-4.0390756549560515E-2</v>
      </c>
      <c r="T273" s="44">
        <v>0</v>
      </c>
      <c r="U273" s="44">
        <v>-2.27419605360291</v>
      </c>
      <c r="V273" s="44">
        <v>-2.27419605360291</v>
      </c>
      <c r="X273" s="67" t="s">
        <v>5330</v>
      </c>
      <c r="Z273" s="23"/>
      <c r="AB273" s="14"/>
      <c r="AC273" s="15"/>
      <c r="AD273" s="68">
        <v>458</v>
      </c>
      <c r="AE273" s="69" t="s">
        <v>5331</v>
      </c>
      <c r="AF273" s="70" t="s">
        <v>5332</v>
      </c>
      <c r="AG273" s="70" t="s">
        <v>5333</v>
      </c>
      <c r="AH273" s="70" t="s">
        <v>5334</v>
      </c>
      <c r="AI273" s="70" t="s">
        <v>5335</v>
      </c>
      <c r="AJ273" s="70" t="s">
        <v>5336</v>
      </c>
      <c r="AK273" s="71" t="s">
        <v>5337</v>
      </c>
      <c r="AL273" s="72" t="s">
        <v>5338</v>
      </c>
      <c r="AM273" s="73" t="s">
        <v>5339</v>
      </c>
      <c r="AN273" s="73" t="s">
        <v>5340</v>
      </c>
      <c r="AO273" s="105" t="s">
        <v>5341</v>
      </c>
      <c r="AP273" s="75" t="s">
        <v>5342</v>
      </c>
      <c r="AQ273" s="65"/>
      <c r="AR273" s="65"/>
      <c r="AS273" s="65"/>
      <c r="AT273" s="63" t="s">
        <v>5343</v>
      </c>
      <c r="AU273" s="66" t="s">
        <v>5344</v>
      </c>
      <c r="AV273" s="66" t="s">
        <v>5345</v>
      </c>
      <c r="AW273" s="76" t="s">
        <v>5346</v>
      </c>
      <c r="AX273" s="76" t="s">
        <v>5347</v>
      </c>
      <c r="AY273" s="77" t="s">
        <v>5348</v>
      </c>
    </row>
    <row r="274" spans="2:51" ht="15" customHeight="1" outlineLevel="1" thickBot="1">
      <c r="B274" s="43" t="s">
        <v>6231</v>
      </c>
      <c r="C274" s="334">
        <v>0</v>
      </c>
      <c r="D274" s="334">
        <v>0</v>
      </c>
      <c r="E274" s="334" t="s">
        <v>5908</v>
      </c>
      <c r="F274" s="334">
        <v>0</v>
      </c>
      <c r="G274" s="334" t="s">
        <v>6151</v>
      </c>
      <c r="H274" s="334">
        <v>0</v>
      </c>
      <c r="I274" s="334">
        <v>44.008219178082193</v>
      </c>
      <c r="J274" s="44">
        <v>-0.14421975776985599</v>
      </c>
      <c r="K274" s="44">
        <v>-0.14421975776985599</v>
      </c>
      <c r="L274" s="105">
        <f t="shared" si="29"/>
        <v>-6.3468547097457444</v>
      </c>
      <c r="M274" s="49">
        <v>2.3138582142490538E-2</v>
      </c>
      <c r="N274" s="106"/>
      <c r="O274" s="106"/>
      <c r="P274" s="106"/>
      <c r="Q274" s="63">
        <f t="shared" si="32"/>
        <v>3.8485660874627792E-2</v>
      </c>
      <c r="R274" s="66">
        <f t="shared" si="30"/>
        <v>-5.5503926889516443E-3</v>
      </c>
      <c r="S274" s="66">
        <f t="shared" si="31"/>
        <v>-3.3370407117279009E-3</v>
      </c>
      <c r="T274" s="44">
        <v>0</v>
      </c>
      <c r="U274" s="44">
        <v>-0.14421975776985599</v>
      </c>
      <c r="V274" s="44">
        <v>-0.14421975776985599</v>
      </c>
      <c r="X274" s="67" t="s">
        <v>5349</v>
      </c>
      <c r="Z274" s="23"/>
      <c r="AB274" s="14"/>
      <c r="AC274" s="15"/>
      <c r="AD274" s="68">
        <v>459</v>
      </c>
      <c r="AE274" s="69" t="s">
        <v>5350</v>
      </c>
      <c r="AF274" s="70" t="s">
        <v>5351</v>
      </c>
      <c r="AG274" s="70" t="s">
        <v>5352</v>
      </c>
      <c r="AH274" s="70" t="s">
        <v>5353</v>
      </c>
      <c r="AI274" s="70" t="s">
        <v>5354</v>
      </c>
      <c r="AJ274" s="70" t="s">
        <v>5355</v>
      </c>
      <c r="AK274" s="71" t="s">
        <v>5356</v>
      </c>
      <c r="AL274" s="72" t="s">
        <v>5357</v>
      </c>
      <c r="AM274" s="73" t="s">
        <v>5358</v>
      </c>
      <c r="AN274" s="73" t="s">
        <v>5359</v>
      </c>
      <c r="AO274" s="105" t="s">
        <v>5360</v>
      </c>
      <c r="AP274" s="75" t="s">
        <v>5361</v>
      </c>
      <c r="AQ274" s="65"/>
      <c r="AR274" s="65"/>
      <c r="AS274" s="65"/>
      <c r="AT274" s="63" t="s">
        <v>5362</v>
      </c>
      <c r="AU274" s="66" t="s">
        <v>5363</v>
      </c>
      <c r="AV274" s="66" t="s">
        <v>5364</v>
      </c>
      <c r="AW274" s="76" t="s">
        <v>5365</v>
      </c>
      <c r="AX274" s="76" t="s">
        <v>5366</v>
      </c>
      <c r="AY274" s="77" t="s">
        <v>5367</v>
      </c>
    </row>
    <row r="275" spans="2:51" ht="15" customHeight="1" outlineLevel="1" thickBot="1">
      <c r="B275" s="43" t="s">
        <v>6232</v>
      </c>
      <c r="C275" s="334">
        <v>0</v>
      </c>
      <c r="D275" s="334">
        <v>0</v>
      </c>
      <c r="E275" s="334" t="s">
        <v>5908</v>
      </c>
      <c r="F275" s="334">
        <v>0</v>
      </c>
      <c r="G275" s="334" t="s">
        <v>6054</v>
      </c>
      <c r="H275" s="334">
        <v>0</v>
      </c>
      <c r="I275" s="334">
        <v>0.75342465753424648</v>
      </c>
      <c r="J275" s="44">
        <v>-7.8098459260143707E-2</v>
      </c>
      <c r="K275" s="44">
        <v>-7.8098459260143707E-2</v>
      </c>
      <c r="L275" s="105">
        <f t="shared" si="29"/>
        <v>-5.8841304922026071E-2</v>
      </c>
      <c r="M275" s="49">
        <v>1.7739484034555719E-2</v>
      </c>
      <c r="N275" s="106"/>
      <c r="O275" s="106"/>
      <c r="P275" s="106"/>
      <c r="Q275" s="63">
        <f t="shared" si="32"/>
        <v>3.3005576295074057E-2</v>
      </c>
      <c r="R275" s="66">
        <f t="shared" si="30"/>
        <v>-2.5776846556384062E-3</v>
      </c>
      <c r="S275" s="66">
        <f t="shared" si="31"/>
        <v>-1.3854263711687196E-3</v>
      </c>
      <c r="T275" s="44">
        <v>0</v>
      </c>
      <c r="U275" s="44">
        <v>-7.8098459260143707E-2</v>
      </c>
      <c r="V275" s="44">
        <v>-7.8098459260143707E-2</v>
      </c>
      <c r="X275" s="67" t="s">
        <v>5368</v>
      </c>
      <c r="Z275" s="23"/>
      <c r="AB275" s="14"/>
      <c r="AC275" s="15"/>
      <c r="AD275" s="68">
        <v>460</v>
      </c>
      <c r="AE275" s="69" t="s">
        <v>5369</v>
      </c>
      <c r="AF275" s="70" t="s">
        <v>5370</v>
      </c>
      <c r="AG275" s="70" t="s">
        <v>5371</v>
      </c>
      <c r="AH275" s="70" t="s">
        <v>5372</v>
      </c>
      <c r="AI275" s="70" t="s">
        <v>5373</v>
      </c>
      <c r="AJ275" s="70" t="s">
        <v>5374</v>
      </c>
      <c r="AK275" s="71" t="s">
        <v>5375</v>
      </c>
      <c r="AL275" s="72" t="s">
        <v>5376</v>
      </c>
      <c r="AM275" s="73" t="s">
        <v>5377</v>
      </c>
      <c r="AN275" s="73" t="s">
        <v>5378</v>
      </c>
      <c r="AO275" s="105" t="s">
        <v>5379</v>
      </c>
      <c r="AP275" s="75" t="s">
        <v>5380</v>
      </c>
      <c r="AQ275" s="65"/>
      <c r="AR275" s="65"/>
      <c r="AS275" s="65"/>
      <c r="AT275" s="63" t="s">
        <v>5381</v>
      </c>
      <c r="AU275" s="66" t="s">
        <v>5382</v>
      </c>
      <c r="AV275" s="66" t="s">
        <v>5383</v>
      </c>
      <c r="AW275" s="76" t="s">
        <v>5384</v>
      </c>
      <c r="AX275" s="76" t="s">
        <v>5385</v>
      </c>
      <c r="AY275" s="77" t="s">
        <v>5386</v>
      </c>
    </row>
    <row r="276" spans="2:51" ht="15" customHeight="1" outlineLevel="1" thickBot="1">
      <c r="B276" s="43" t="s">
        <v>6233</v>
      </c>
      <c r="C276" s="334">
        <v>0</v>
      </c>
      <c r="D276" s="334">
        <v>0</v>
      </c>
      <c r="E276" s="334" t="s">
        <v>5908</v>
      </c>
      <c r="F276" s="334">
        <v>0</v>
      </c>
      <c r="G276" s="334" t="s">
        <v>6054</v>
      </c>
      <c r="H276" s="334">
        <v>0</v>
      </c>
      <c r="I276" s="334">
        <v>9.3863013698630144</v>
      </c>
      <c r="J276" s="44">
        <v>-0.19685651405065802</v>
      </c>
      <c r="K276" s="44">
        <v>-0.19685651405065802</v>
      </c>
      <c r="L276" s="105">
        <f t="shared" si="29"/>
        <v>-1.847754567500149</v>
      </c>
      <c r="M276" s="49">
        <v>1.7748717672422254E-2</v>
      </c>
      <c r="N276" s="106"/>
      <c r="O276" s="106"/>
      <c r="P276" s="106"/>
      <c r="Q276" s="63">
        <f t="shared" si="32"/>
        <v>3.3014948437508407E-2</v>
      </c>
      <c r="R276" s="66">
        <f t="shared" si="30"/>
        <v>-6.499207660970124E-3</v>
      </c>
      <c r="S276" s="66">
        <f t="shared" si="31"/>
        <v>-3.4939506898623539E-3</v>
      </c>
      <c r="T276" s="44">
        <v>0</v>
      </c>
      <c r="U276" s="44">
        <v>-0.19685651405065802</v>
      </c>
      <c r="V276" s="44">
        <v>-0.19685651405065802</v>
      </c>
      <c r="X276" s="67" t="s">
        <v>5387</v>
      </c>
      <c r="Z276" s="23"/>
      <c r="AB276" s="14"/>
      <c r="AC276" s="15"/>
      <c r="AD276" s="68">
        <v>461</v>
      </c>
      <c r="AE276" s="69" t="s">
        <v>5388</v>
      </c>
      <c r="AF276" s="70" t="s">
        <v>5389</v>
      </c>
      <c r="AG276" s="70" t="s">
        <v>5390</v>
      </c>
      <c r="AH276" s="70" t="s">
        <v>5391</v>
      </c>
      <c r="AI276" s="70" t="s">
        <v>5392</v>
      </c>
      <c r="AJ276" s="70" t="s">
        <v>5393</v>
      </c>
      <c r="AK276" s="71" t="s">
        <v>5394</v>
      </c>
      <c r="AL276" s="72" t="s">
        <v>5395</v>
      </c>
      <c r="AM276" s="73" t="s">
        <v>5396</v>
      </c>
      <c r="AN276" s="73" t="s">
        <v>5397</v>
      </c>
      <c r="AO276" s="105" t="s">
        <v>5398</v>
      </c>
      <c r="AP276" s="75" t="s">
        <v>5399</v>
      </c>
      <c r="AQ276" s="65"/>
      <c r="AR276" s="65"/>
      <c r="AS276" s="65"/>
      <c r="AT276" s="63" t="s">
        <v>5400</v>
      </c>
      <c r="AU276" s="66" t="s">
        <v>5401</v>
      </c>
      <c r="AV276" s="66" t="s">
        <v>5402</v>
      </c>
      <c r="AW276" s="76" t="s">
        <v>5403</v>
      </c>
      <c r="AX276" s="76" t="s">
        <v>5404</v>
      </c>
      <c r="AY276" s="77" t="s">
        <v>5405</v>
      </c>
    </row>
    <row r="277" spans="2:51" ht="15" customHeight="1" outlineLevel="1" thickBot="1">
      <c r="B277" s="43" t="s">
        <v>6234</v>
      </c>
      <c r="C277" s="334">
        <v>0</v>
      </c>
      <c r="D277" s="334">
        <v>0</v>
      </c>
      <c r="E277" s="334" t="s">
        <v>5908</v>
      </c>
      <c r="F277" s="334">
        <v>0</v>
      </c>
      <c r="G277" s="334" t="s">
        <v>6054</v>
      </c>
      <c r="H277" s="334">
        <v>0</v>
      </c>
      <c r="I277" s="334">
        <v>9.4328767123287669</v>
      </c>
      <c r="J277" s="44">
        <v>-0.19762209145026599</v>
      </c>
      <c r="K277" s="44">
        <v>-0.19762209145026599</v>
      </c>
      <c r="L277" s="105">
        <f t="shared" si="29"/>
        <v>-1.8641448242829199</v>
      </c>
      <c r="M277" s="49">
        <v>1.7746257635231633E-2</v>
      </c>
      <c r="N277" s="106"/>
      <c r="O277" s="106"/>
      <c r="P277" s="106"/>
      <c r="Q277" s="63">
        <f t="shared" si="32"/>
        <v>3.3012451499760065E-2</v>
      </c>
      <c r="R277" s="66">
        <f t="shared" si="30"/>
        <v>-6.5239897092830542E-3</v>
      </c>
      <c r="S277" s="66">
        <f t="shared" si="31"/>
        <v>-3.5070525492897266E-3</v>
      </c>
      <c r="T277" s="44">
        <v>0</v>
      </c>
      <c r="U277" s="44">
        <v>-0.19762209145026599</v>
      </c>
      <c r="V277" s="44">
        <v>-0.19762209145026599</v>
      </c>
      <c r="X277" s="67" t="s">
        <v>5406</v>
      </c>
      <c r="Z277" s="23"/>
      <c r="AB277" s="14"/>
      <c r="AC277" s="15"/>
      <c r="AD277" s="68">
        <v>462</v>
      </c>
      <c r="AE277" s="69" t="s">
        <v>5407</v>
      </c>
      <c r="AF277" s="70" t="s">
        <v>5408</v>
      </c>
      <c r="AG277" s="70" t="s">
        <v>5409</v>
      </c>
      <c r="AH277" s="70" t="s">
        <v>5410</v>
      </c>
      <c r="AI277" s="70" t="s">
        <v>5411</v>
      </c>
      <c r="AJ277" s="70" t="s">
        <v>5412</v>
      </c>
      <c r="AK277" s="71" t="s">
        <v>5413</v>
      </c>
      <c r="AL277" s="72" t="s">
        <v>5414</v>
      </c>
      <c r="AM277" s="73" t="s">
        <v>5415</v>
      </c>
      <c r="AN277" s="73" t="s">
        <v>5416</v>
      </c>
      <c r="AO277" s="105" t="s">
        <v>5417</v>
      </c>
      <c r="AP277" s="75" t="s">
        <v>5418</v>
      </c>
      <c r="AQ277" s="65"/>
      <c r="AR277" s="65"/>
      <c r="AS277" s="65"/>
      <c r="AT277" s="63" t="s">
        <v>5419</v>
      </c>
      <c r="AU277" s="66" t="s">
        <v>5420</v>
      </c>
      <c r="AV277" s="66" t="s">
        <v>5421</v>
      </c>
      <c r="AW277" s="76" t="s">
        <v>5422</v>
      </c>
      <c r="AX277" s="76" t="s">
        <v>5423</v>
      </c>
      <c r="AY277" s="77" t="s">
        <v>5424</v>
      </c>
    </row>
    <row r="278" spans="2:51" ht="15" customHeight="1" outlineLevel="1">
      <c r="B278" s="43" t="s">
        <v>6235</v>
      </c>
      <c r="C278" s="334">
        <v>0</v>
      </c>
      <c r="D278" s="334">
        <v>0</v>
      </c>
      <c r="E278" s="334" t="s">
        <v>5908</v>
      </c>
      <c r="F278" s="334">
        <v>0</v>
      </c>
      <c r="G278" s="334" t="s">
        <v>6146</v>
      </c>
      <c r="H278" s="334">
        <v>0</v>
      </c>
      <c r="I278" s="334">
        <v>11.082191780821917</v>
      </c>
      <c r="J278" s="44">
        <v>-0.23194972346015599</v>
      </c>
      <c r="K278" s="44">
        <v>-0.23194972346015599</v>
      </c>
      <c r="L278" s="105">
        <f t="shared" si="29"/>
        <v>-2.5705113188940576</v>
      </c>
      <c r="M278" s="49">
        <v>1.4431225220614685E-2</v>
      </c>
      <c r="N278" s="106"/>
      <c r="O278" s="106"/>
      <c r="P278" s="106"/>
      <c r="Q278" s="63">
        <f t="shared" si="32"/>
        <v>2.964769359892383E-2</v>
      </c>
      <c r="R278" s="66">
        <f t="shared" si="30"/>
        <v>-6.8767743315018195E-3</v>
      </c>
      <c r="S278" s="66">
        <f t="shared" si="31"/>
        <v>-3.3473186991128047E-3</v>
      </c>
      <c r="T278" s="44">
        <v>0</v>
      </c>
      <c r="U278" s="44">
        <v>-0.23194972346015599</v>
      </c>
      <c r="V278" s="44">
        <v>-0.23194972346015599</v>
      </c>
      <c r="X278" s="67" t="s">
        <v>5425</v>
      </c>
      <c r="Z278" s="23"/>
      <c r="AB278" s="14"/>
      <c r="AC278" s="15"/>
      <c r="AD278" s="68">
        <v>463</v>
      </c>
      <c r="AE278" s="69" t="s">
        <v>5426</v>
      </c>
      <c r="AF278" s="70" t="s">
        <v>5427</v>
      </c>
      <c r="AG278" s="70" t="s">
        <v>5428</v>
      </c>
      <c r="AH278" s="70" t="s">
        <v>5429</v>
      </c>
      <c r="AI278" s="70" t="s">
        <v>5430</v>
      </c>
      <c r="AJ278" s="70" t="s">
        <v>5431</v>
      </c>
      <c r="AK278" s="71" t="s">
        <v>5432</v>
      </c>
      <c r="AL278" s="72" t="s">
        <v>5433</v>
      </c>
      <c r="AM278" s="73" t="s">
        <v>5434</v>
      </c>
      <c r="AN278" s="73" t="s">
        <v>5435</v>
      </c>
      <c r="AO278" s="105" t="s">
        <v>5436</v>
      </c>
      <c r="AP278" s="75" t="s">
        <v>5437</v>
      </c>
      <c r="AQ278" s="65"/>
      <c r="AR278" s="65"/>
      <c r="AS278" s="65"/>
      <c r="AT278" s="63" t="s">
        <v>5438</v>
      </c>
      <c r="AU278" s="66" t="s">
        <v>5439</v>
      </c>
      <c r="AV278" s="66" t="s">
        <v>5440</v>
      </c>
      <c r="AW278" s="76" t="s">
        <v>5441</v>
      </c>
      <c r="AX278" s="76" t="s">
        <v>5442</v>
      </c>
      <c r="AY278" s="77" t="s">
        <v>5443</v>
      </c>
    </row>
    <row r="279" spans="2:51" ht="15.75" thickBot="1">
      <c r="B279" s="78" t="s">
        <v>5444</v>
      </c>
      <c r="C279" s="79"/>
      <c r="D279" s="80"/>
      <c r="E279" s="80"/>
      <c r="F279" s="80"/>
      <c r="G279" s="80"/>
      <c r="H279" s="80"/>
      <c r="I279" s="79"/>
      <c r="J279" s="81">
        <f>SUM(J218:J278)</f>
        <v>-7625.3648986695971</v>
      </c>
      <c r="K279" s="81">
        <f>SUM(K218:K278)</f>
        <v>-7625.3648986695971</v>
      </c>
      <c r="L279" s="82">
        <f>SUM(L218:L278)</f>
        <v>-132763.88191640173</v>
      </c>
      <c r="M279" s="107"/>
      <c r="N279" s="107"/>
      <c r="O279" s="107"/>
      <c r="P279" s="107"/>
      <c r="Q279" s="108"/>
      <c r="R279" s="81">
        <f>SUM(R218:R278)</f>
        <v>-205.75945925676859</v>
      </c>
      <c r="S279" s="81">
        <f>SUM(S218:S278)</f>
        <v>-90.028557415493083</v>
      </c>
      <c r="T279" s="81">
        <f>SUM(T218:T278)</f>
        <v>5.4429029545018821</v>
      </c>
      <c r="U279" s="81">
        <f>SUM(U218:U278)</f>
        <v>-7619.9219957150963</v>
      </c>
      <c r="V279" s="85">
        <f>SUM(V218:V278)</f>
        <v>-10007.056723238531</v>
      </c>
      <c r="X279" s="86" t="s">
        <v>5445</v>
      </c>
      <c r="Z279" s="23"/>
      <c r="AB279" s="14"/>
      <c r="AC279" s="15"/>
      <c r="AD279" s="87">
        <v>603</v>
      </c>
      <c r="AE279" s="88" t="s">
        <v>5444</v>
      </c>
      <c r="AF279" s="79"/>
      <c r="AG279" s="80"/>
      <c r="AH279" s="80"/>
      <c r="AI279" s="80"/>
      <c r="AJ279" s="80"/>
      <c r="AK279" s="80"/>
      <c r="AL279" s="79"/>
      <c r="AM279" s="81" t="s">
        <v>5446</v>
      </c>
      <c r="AN279" s="81" t="s">
        <v>5447</v>
      </c>
      <c r="AO279" s="82" t="s">
        <v>5448</v>
      </c>
      <c r="AP279" s="79"/>
      <c r="AQ279" s="79"/>
      <c r="AR279" s="79"/>
      <c r="AS279" s="79"/>
      <c r="AT279" s="79"/>
      <c r="AU279" s="81" t="s">
        <v>5449</v>
      </c>
      <c r="AV279" s="81" t="s">
        <v>5450</v>
      </c>
      <c r="AW279" s="81" t="s">
        <v>5451</v>
      </c>
      <c r="AX279" s="81" t="s">
        <v>5452</v>
      </c>
      <c r="AY279" s="85" t="s">
        <v>5453</v>
      </c>
    </row>
    <row r="280" spans="2:51" ht="15.75" thickBot="1">
      <c r="B280" s="98"/>
      <c r="C280" s="90"/>
      <c r="D280" s="90"/>
      <c r="E280" s="90"/>
      <c r="F280" s="90"/>
      <c r="G280" s="90"/>
      <c r="H280" s="90"/>
      <c r="I280" s="90"/>
      <c r="J280" s="91"/>
      <c r="K280" s="91"/>
      <c r="L280" s="91"/>
      <c r="M280" s="90"/>
      <c r="N280" s="90"/>
      <c r="O280" s="90"/>
      <c r="P280" s="90"/>
      <c r="Q280" s="90"/>
      <c r="R280" s="91"/>
      <c r="S280" s="91"/>
      <c r="T280" s="99"/>
      <c r="U280" s="99"/>
      <c r="V280" s="99"/>
      <c r="Z280" s="23"/>
      <c r="AB280" s="14"/>
      <c r="AC280" s="15"/>
      <c r="AD280" s="100"/>
      <c r="AE280" s="101"/>
      <c r="AF280" s="90"/>
      <c r="AG280" s="90"/>
      <c r="AH280" s="90"/>
      <c r="AI280" s="90"/>
      <c r="AJ280" s="90"/>
      <c r="AK280" s="90"/>
      <c r="AL280" s="90"/>
      <c r="AM280" s="91"/>
      <c r="AN280" s="91"/>
      <c r="AO280" s="91"/>
      <c r="AP280" s="90"/>
      <c r="AQ280" s="90"/>
      <c r="AR280" s="94"/>
      <c r="AS280" s="90"/>
      <c r="AT280" s="95"/>
      <c r="AU280" s="96"/>
      <c r="AV280" s="96"/>
      <c r="AW280" s="102"/>
      <c r="AX280" s="102"/>
      <c r="AY280" s="102"/>
    </row>
    <row r="281" spans="2:51" ht="15.75" thickBot="1">
      <c r="B281" s="38" t="s">
        <v>5454</v>
      </c>
      <c r="C281" s="39"/>
      <c r="D281" s="39"/>
      <c r="E281" s="39"/>
      <c r="F281" s="39"/>
      <c r="G281" s="39"/>
      <c r="H281" s="39"/>
      <c r="I281" s="90"/>
      <c r="J281" s="91"/>
      <c r="K281" s="91"/>
      <c r="L281" s="91"/>
      <c r="M281" s="90"/>
      <c r="N281" s="90"/>
      <c r="O281" s="90"/>
      <c r="P281" s="90"/>
      <c r="Q281" s="90"/>
      <c r="R281" s="91"/>
      <c r="S281" s="91"/>
      <c r="T281" s="99"/>
      <c r="U281" s="99"/>
      <c r="V281" s="99"/>
      <c r="Z281" s="23"/>
      <c r="AB281" s="14"/>
      <c r="AC281" s="15"/>
      <c r="AD281" s="40" t="s">
        <v>5455</v>
      </c>
      <c r="AE281" s="41" t="s">
        <v>5454</v>
      </c>
      <c r="AF281" s="39"/>
      <c r="AG281" s="39"/>
      <c r="AH281" s="39"/>
      <c r="AI281" s="39"/>
      <c r="AJ281" s="39"/>
      <c r="AK281" s="39"/>
      <c r="AL281" s="90"/>
      <c r="AM281" s="91"/>
      <c r="AN281" s="91"/>
      <c r="AO281" s="91"/>
      <c r="AP281" s="90"/>
      <c r="AQ281" s="90"/>
      <c r="AR281" s="94"/>
      <c r="AS281" s="90"/>
      <c r="AT281" s="95"/>
      <c r="AU281" s="96"/>
      <c r="AV281" s="96"/>
      <c r="AW281" s="102"/>
      <c r="AX281" s="102"/>
      <c r="AY281" s="102"/>
    </row>
    <row r="282" spans="2:51">
      <c r="B282" s="43" t="s">
        <v>6236</v>
      </c>
      <c r="C282" s="334">
        <v>0</v>
      </c>
      <c r="D282" s="334">
        <v>0</v>
      </c>
      <c r="E282" s="334" t="s">
        <v>5908</v>
      </c>
      <c r="F282" s="334">
        <v>0</v>
      </c>
      <c r="G282" s="334" t="s">
        <v>6237</v>
      </c>
      <c r="H282" s="334">
        <v>0</v>
      </c>
      <c r="I282" s="334">
        <v>0.75342465753424648</v>
      </c>
      <c r="J282" s="44">
        <v>-6.1758784505841303E-2</v>
      </c>
      <c r="K282" s="44">
        <v>-6.1758784505841303E-2</v>
      </c>
      <c r="L282" s="45">
        <f>I282*J282</f>
        <v>-4.6530591066044812E-2</v>
      </c>
      <c r="M282" s="104"/>
      <c r="N282" s="49">
        <v>-6.0237596945447169E-3</v>
      </c>
      <c r="O282" s="104"/>
      <c r="P282" s="104"/>
      <c r="Q282" s="46">
        <f>IF(N282=0,0,((1+N282)*(1+C$289))-1)</f>
        <v>9.3407398759337568E-4</v>
      </c>
      <c r="R282" s="50">
        <f>Q282*K282</f>
        <v>-5.7687274112291173E-5</v>
      </c>
      <c r="S282" s="50">
        <f xml:space="preserve"> N282*K282</f>
        <v>3.7202007689035962E-4</v>
      </c>
      <c r="T282" s="44">
        <v>0</v>
      </c>
      <c r="U282" s="44">
        <v>-6.1758784505841303E-2</v>
      </c>
      <c r="V282" s="44">
        <v>-6.1758784505841303E-2</v>
      </c>
      <c r="X282" s="51" t="s">
        <v>5456</v>
      </c>
      <c r="Z282" s="23"/>
      <c r="AB282" s="14"/>
      <c r="AC282" s="15"/>
      <c r="AD282" s="52">
        <v>604</v>
      </c>
      <c r="AE282" s="53" t="s">
        <v>5457</v>
      </c>
      <c r="AF282" s="54" t="s">
        <v>5458</v>
      </c>
      <c r="AG282" s="54" t="s">
        <v>5459</v>
      </c>
      <c r="AH282" s="54" t="s">
        <v>5460</v>
      </c>
      <c r="AI282" s="54" t="s">
        <v>5461</v>
      </c>
      <c r="AJ282" s="54" t="s">
        <v>5462</v>
      </c>
      <c r="AK282" s="55" t="s">
        <v>5463</v>
      </c>
      <c r="AL282" s="56" t="s">
        <v>5464</v>
      </c>
      <c r="AM282" s="57" t="s">
        <v>5465</v>
      </c>
      <c r="AN282" s="57" t="s">
        <v>5466</v>
      </c>
      <c r="AO282" s="45" t="s">
        <v>5467</v>
      </c>
      <c r="AP282" s="48"/>
      <c r="AQ282" s="59" t="s">
        <v>5468</v>
      </c>
      <c r="AR282" s="48"/>
      <c r="AS282" s="48"/>
      <c r="AT282" s="46" t="s">
        <v>5469</v>
      </c>
      <c r="AU282" s="50" t="s">
        <v>5470</v>
      </c>
      <c r="AV282" s="50" t="s">
        <v>5471</v>
      </c>
      <c r="AW282" s="60" t="s">
        <v>5472</v>
      </c>
      <c r="AX282" s="60" t="s">
        <v>5473</v>
      </c>
      <c r="AY282" s="61" t="s">
        <v>5474</v>
      </c>
    </row>
    <row r="283" spans="2:51" ht="15.75" thickBot="1">
      <c r="B283" s="78" t="s">
        <v>5475</v>
      </c>
      <c r="C283" s="79"/>
      <c r="D283" s="80"/>
      <c r="E283" s="80"/>
      <c r="F283" s="80"/>
      <c r="G283" s="80"/>
      <c r="H283" s="80"/>
      <c r="I283" s="79"/>
      <c r="J283" s="81">
        <f>SUM(J282:J282)</f>
        <v>-6.1758784505841303E-2</v>
      </c>
      <c r="K283" s="81">
        <f>SUM(K282:K282)</f>
        <v>-6.1758784505841303E-2</v>
      </c>
      <c r="L283" s="82">
        <f>SUM(L282:L282)</f>
        <v>-4.6530591066044812E-2</v>
      </c>
      <c r="M283" s="79"/>
      <c r="N283" s="79"/>
      <c r="O283" s="107"/>
      <c r="P283" s="107"/>
      <c r="Q283" s="79"/>
      <c r="R283" s="81">
        <f>SUM(R282:R282)</f>
        <v>-5.7687274112291173E-5</v>
      </c>
      <c r="S283" s="81">
        <f>SUM(S282:S282)</f>
        <v>3.7202007689035962E-4</v>
      </c>
      <c r="T283" s="81">
        <f>SUM(T282:T282)</f>
        <v>0</v>
      </c>
      <c r="U283" s="81">
        <f>SUM(U282:U282)</f>
        <v>-6.1758784505841303E-2</v>
      </c>
      <c r="V283" s="85">
        <f>SUM(V282:V282)</f>
        <v>-6.1758784505841303E-2</v>
      </c>
      <c r="X283" s="86" t="s">
        <v>5476</v>
      </c>
      <c r="Z283" s="23"/>
      <c r="AB283" s="14"/>
      <c r="AC283" s="15"/>
      <c r="AD283" s="87">
        <v>804</v>
      </c>
      <c r="AE283" s="88" t="s">
        <v>5475</v>
      </c>
      <c r="AF283" s="79"/>
      <c r="AG283" s="80"/>
      <c r="AH283" s="80"/>
      <c r="AI283" s="80"/>
      <c r="AJ283" s="80"/>
      <c r="AK283" s="80"/>
      <c r="AL283" s="79"/>
      <c r="AM283" s="81" t="s">
        <v>5477</v>
      </c>
      <c r="AN283" s="81" t="s">
        <v>5478</v>
      </c>
      <c r="AO283" s="82" t="s">
        <v>5479</v>
      </c>
      <c r="AP283" s="79"/>
      <c r="AQ283" s="79"/>
      <c r="AR283" s="79"/>
      <c r="AS283" s="79"/>
      <c r="AT283" s="79"/>
      <c r="AU283" s="81" t="s">
        <v>5480</v>
      </c>
      <c r="AV283" s="81" t="s">
        <v>5481</v>
      </c>
      <c r="AW283" s="81" t="s">
        <v>5482</v>
      </c>
      <c r="AX283" s="81" t="s">
        <v>5483</v>
      </c>
      <c r="AY283" s="85" t="s">
        <v>5484</v>
      </c>
    </row>
    <row r="284" spans="2:51" ht="15.75" thickBot="1">
      <c r="B284" s="109"/>
      <c r="C284" s="110"/>
      <c r="D284" s="110"/>
      <c r="E284" s="110"/>
      <c r="F284" s="110"/>
      <c r="G284" s="110"/>
      <c r="H284" s="110"/>
      <c r="I284" s="90"/>
      <c r="J284" s="111"/>
      <c r="K284" s="111"/>
      <c r="L284" s="91"/>
      <c r="M284" s="90"/>
      <c r="N284" s="90"/>
      <c r="O284" s="90"/>
      <c r="P284" s="90"/>
      <c r="Q284" s="90"/>
      <c r="R284" s="111"/>
      <c r="S284" s="111"/>
      <c r="T284" s="111"/>
      <c r="U284" s="111"/>
      <c r="V284" s="111"/>
      <c r="Z284" s="23"/>
      <c r="AB284" s="14"/>
      <c r="AC284" s="15"/>
      <c r="AD284" s="112"/>
      <c r="AE284" s="113"/>
      <c r="AF284" s="110"/>
      <c r="AG284" s="110"/>
      <c r="AH284" s="110"/>
      <c r="AI284" s="110"/>
      <c r="AJ284" s="110"/>
      <c r="AK284" s="110"/>
      <c r="AL284" s="95"/>
      <c r="AM284" s="114"/>
      <c r="AN284" s="114"/>
      <c r="AO284" s="96"/>
      <c r="AP284" s="95"/>
      <c r="AQ284" s="95"/>
      <c r="AR284" s="115"/>
      <c r="AS284" s="95"/>
      <c r="AT284" s="95"/>
      <c r="AU284" s="114"/>
      <c r="AV284" s="114"/>
      <c r="AW284" s="114"/>
      <c r="AX284" s="114"/>
      <c r="AY284" s="114"/>
    </row>
    <row r="285" spans="2:51" ht="15.75" thickBot="1">
      <c r="B285" s="116" t="s">
        <v>5485</v>
      </c>
      <c r="C285" s="117"/>
      <c r="D285" s="118"/>
      <c r="E285" s="118"/>
      <c r="F285" s="118"/>
      <c r="G285" s="118"/>
      <c r="H285" s="118"/>
      <c r="I285" s="118"/>
      <c r="J285" s="119">
        <f>SUM(J128,J215,J279,J283)</f>
        <v>-12999.342717217138</v>
      </c>
      <c r="K285" s="119">
        <f>SUM(K128,K215,K279,K283)</f>
        <v>-14981.485574267137</v>
      </c>
      <c r="L285" s="120">
        <f>SUM(L128,L215,L279,L283)</f>
        <v>-179391.37369563131</v>
      </c>
      <c r="M285" s="118"/>
      <c r="N285" s="118"/>
      <c r="O285" s="118"/>
      <c r="P285" s="118"/>
      <c r="Q285" s="118"/>
      <c r="R285" s="119">
        <f>SUM(R128,R215,R279,R283)</f>
        <v>-427.52522503193376</v>
      </c>
      <c r="S285" s="119">
        <f>SUM(S128,S215,S279,S283)</f>
        <v>-311.79389348330727</v>
      </c>
      <c r="T285" s="119">
        <f>SUM(T128,T215,T279,T283)</f>
        <v>80.311166417384499</v>
      </c>
      <c r="U285" s="119">
        <f>SUM(U128,U215,U279,U283)</f>
        <v>-12926.429400537827</v>
      </c>
      <c r="V285" s="121">
        <f>SUM(V128,V215,V279,V283)</f>
        <v>-17603.248063617633</v>
      </c>
      <c r="X285" s="122" t="s">
        <v>5486</v>
      </c>
      <c r="Z285" s="23"/>
      <c r="AB285" s="14"/>
      <c r="AC285" s="15"/>
      <c r="AD285" s="123">
        <v>805</v>
      </c>
      <c r="AE285" s="124" t="s">
        <v>5485</v>
      </c>
      <c r="AF285" s="118"/>
      <c r="AG285" s="118"/>
      <c r="AH285" s="118"/>
      <c r="AI285" s="118"/>
      <c r="AJ285" s="118"/>
      <c r="AK285" s="118"/>
      <c r="AL285" s="118"/>
      <c r="AM285" s="119" t="s">
        <v>5487</v>
      </c>
      <c r="AN285" s="119" t="s">
        <v>5488</v>
      </c>
      <c r="AO285" s="120" t="s">
        <v>5489</v>
      </c>
      <c r="AP285" s="118"/>
      <c r="AQ285" s="118"/>
      <c r="AR285" s="118"/>
      <c r="AS285" s="118"/>
      <c r="AT285" s="118"/>
      <c r="AU285" s="119" t="s">
        <v>5490</v>
      </c>
      <c r="AV285" s="119" t="s">
        <v>5491</v>
      </c>
      <c r="AW285" s="119" t="s">
        <v>5492</v>
      </c>
      <c r="AX285" s="119" t="s">
        <v>5493</v>
      </c>
      <c r="AY285" s="121" t="s">
        <v>5494</v>
      </c>
    </row>
    <row r="286" spans="2:51" ht="15.75" thickBot="1">
      <c r="B286" s="125"/>
      <c r="C286" s="90"/>
      <c r="D286" s="90"/>
      <c r="E286" s="90"/>
      <c r="F286" s="90"/>
      <c r="G286" s="90"/>
      <c r="H286" s="90"/>
      <c r="I286" s="90"/>
      <c r="J286" s="90"/>
      <c r="K286" s="90"/>
      <c r="L286" s="90"/>
      <c r="M286" s="90"/>
      <c r="N286" s="90"/>
      <c r="O286" s="90"/>
      <c r="P286" s="90"/>
      <c r="Q286" s="90"/>
      <c r="R286" s="90"/>
      <c r="S286" s="90"/>
      <c r="T286" s="90"/>
      <c r="U286" s="90"/>
      <c r="V286" s="90"/>
      <c r="Z286" s="23"/>
      <c r="AB286" s="14"/>
      <c r="AC286" s="15"/>
      <c r="AD286" s="39"/>
      <c r="AE286" s="126"/>
      <c r="AF286" s="127"/>
      <c r="AG286" s="127"/>
      <c r="AH286" s="127"/>
      <c r="AI286" s="127"/>
      <c r="AJ286" s="127"/>
      <c r="AK286" s="127"/>
      <c r="AL286" s="128"/>
      <c r="AM286" s="128"/>
      <c r="AN286" s="128"/>
      <c r="AO286" s="115"/>
      <c r="AP286" s="115"/>
      <c r="AQ286" s="115"/>
      <c r="AR286" s="115"/>
      <c r="AS286" s="95"/>
      <c r="AT286" s="115"/>
      <c r="AU286" s="115"/>
      <c r="AV286" s="115"/>
      <c r="AW286" s="115"/>
      <c r="AX286" s="115"/>
      <c r="AY286" s="115"/>
    </row>
    <row r="287" spans="2:51" ht="15.75" thickBot="1">
      <c r="B287" s="38" t="s">
        <v>5495</v>
      </c>
      <c r="C287" s="90"/>
      <c r="D287" s="90"/>
      <c r="E287" s="90"/>
      <c r="F287" s="90"/>
      <c r="G287" s="90"/>
      <c r="H287" s="90"/>
      <c r="I287" s="90"/>
      <c r="J287" s="90"/>
      <c r="K287" s="90"/>
      <c r="L287" s="90"/>
      <c r="M287" s="90"/>
      <c r="N287" s="90"/>
      <c r="O287" s="90"/>
      <c r="P287" s="90"/>
      <c r="Q287" s="90"/>
      <c r="R287" s="90"/>
      <c r="S287" s="90"/>
      <c r="T287" s="90"/>
      <c r="U287" s="90"/>
      <c r="V287" s="90"/>
      <c r="Z287" s="23"/>
      <c r="AB287" s="14"/>
      <c r="AC287" s="15"/>
      <c r="AD287" s="40" t="s">
        <v>5496</v>
      </c>
      <c r="AE287" s="41" t="s">
        <v>5495</v>
      </c>
      <c r="AF287" s="128"/>
      <c r="AG287" s="128"/>
      <c r="AH287" s="128"/>
      <c r="AI287" s="128"/>
      <c r="AJ287" s="128"/>
      <c r="AK287" s="128"/>
      <c r="AL287" s="128"/>
      <c r="AM287" s="128"/>
      <c r="AN287" s="128"/>
      <c r="AO287" s="115"/>
      <c r="AP287" s="115"/>
      <c r="AQ287" s="115"/>
      <c r="AR287" s="115"/>
      <c r="AS287" s="95"/>
      <c r="AT287" s="115"/>
      <c r="AU287" s="115"/>
      <c r="AV287" s="115"/>
      <c r="AW287" s="115"/>
      <c r="AX287" s="115"/>
      <c r="AY287" s="115"/>
    </row>
    <row r="288" spans="2:51" ht="15.75" thickBot="1">
      <c r="B288" s="129" t="s">
        <v>5497</v>
      </c>
      <c r="C288" s="130">
        <v>1.4999999999999999E-2</v>
      </c>
      <c r="D288" s="90"/>
      <c r="E288" s="90"/>
      <c r="F288" s="90"/>
      <c r="G288" s="90"/>
      <c r="H288" s="90"/>
      <c r="I288" s="90"/>
      <c r="J288" s="90"/>
      <c r="K288" s="90"/>
      <c r="L288" s="90"/>
      <c r="M288" s="90"/>
      <c r="N288" s="90"/>
      <c r="O288" s="90"/>
      <c r="P288" s="90"/>
      <c r="Q288" s="90"/>
      <c r="R288" s="90"/>
      <c r="S288" s="90"/>
      <c r="T288" s="90"/>
      <c r="U288" s="90"/>
      <c r="V288" s="131"/>
      <c r="X288" s="51" t="s">
        <v>5498</v>
      </c>
      <c r="Z288" s="23"/>
      <c r="AB288" s="14"/>
      <c r="AC288" s="15"/>
      <c r="AD288" s="132">
        <v>806</v>
      </c>
      <c r="AE288" s="133" t="s">
        <v>5499</v>
      </c>
      <c r="AF288" s="134" t="s">
        <v>5500</v>
      </c>
      <c r="AG288" s="135"/>
      <c r="AH288" s="135"/>
      <c r="AI288" s="135"/>
      <c r="AJ288" s="135"/>
      <c r="AK288" s="135"/>
      <c r="AL288" s="135"/>
      <c r="AM288" s="135"/>
      <c r="AN288" s="135"/>
      <c r="AO288" s="135"/>
      <c r="AP288" s="135"/>
      <c r="AQ288" s="135"/>
      <c r="AR288" s="135"/>
      <c r="AS288" s="135"/>
      <c r="AT288" s="135"/>
      <c r="AU288" s="135"/>
      <c r="AV288" s="136"/>
      <c r="AW288" s="136"/>
      <c r="AX288" s="136"/>
      <c r="AY288" s="137"/>
    </row>
    <row r="289" spans="2:51" ht="15.75" thickBot="1">
      <c r="B289" s="138" t="s">
        <v>5501</v>
      </c>
      <c r="C289" s="130">
        <v>7.0000000000000001E-3</v>
      </c>
      <c r="D289" s="90"/>
      <c r="E289" s="90"/>
      <c r="F289" s="90"/>
      <c r="G289" s="90"/>
      <c r="H289" s="90"/>
      <c r="I289" s="90"/>
      <c r="J289" s="90"/>
      <c r="K289" s="90"/>
      <c r="L289" s="90"/>
      <c r="M289" s="90"/>
      <c r="N289" s="90"/>
      <c r="O289" s="90"/>
      <c r="P289" s="90"/>
      <c r="Q289" s="90"/>
      <c r="R289" s="90"/>
      <c r="S289" s="90"/>
      <c r="T289" s="90"/>
      <c r="U289" s="90"/>
      <c r="V289" s="131"/>
      <c r="X289" s="86" t="s">
        <v>5502</v>
      </c>
      <c r="Z289" s="23"/>
      <c r="AB289" s="14"/>
      <c r="AC289" s="15"/>
      <c r="AD289" s="139">
        <v>807</v>
      </c>
      <c r="AE289" s="140" t="s">
        <v>5503</v>
      </c>
      <c r="AF289" s="141" t="s">
        <v>5504</v>
      </c>
      <c r="AG289" s="142"/>
      <c r="AH289" s="142"/>
      <c r="AI289" s="142"/>
      <c r="AJ289" s="142"/>
      <c r="AK289" s="142"/>
      <c r="AL289" s="142"/>
      <c r="AM289" s="142"/>
      <c r="AN289" s="142"/>
      <c r="AO289" s="142"/>
      <c r="AP289" s="142"/>
      <c r="AQ289" s="142"/>
      <c r="AR289" s="142"/>
      <c r="AS289" s="142"/>
      <c r="AT289" s="142"/>
      <c r="AU289" s="142"/>
      <c r="AV289" s="143"/>
      <c r="AW289" s="143"/>
      <c r="AX289" s="143"/>
      <c r="AY289" s="144"/>
    </row>
    <row r="290" spans="2:51" ht="15.75" thickBot="1">
      <c r="B290" s="125"/>
      <c r="C290" s="90"/>
      <c r="D290" s="90"/>
      <c r="E290" s="90"/>
      <c r="F290" s="90"/>
      <c r="G290" s="90"/>
      <c r="H290" s="90"/>
      <c r="I290" s="90"/>
      <c r="J290" s="90"/>
      <c r="K290" s="90"/>
      <c r="L290" s="90"/>
      <c r="M290" s="90"/>
      <c r="N290" s="90"/>
      <c r="O290" s="90"/>
      <c r="P290" s="90"/>
      <c r="Q290" s="90"/>
      <c r="R290" s="90"/>
      <c r="S290" s="90"/>
      <c r="T290" s="90"/>
      <c r="U290" s="90"/>
      <c r="V290" s="90"/>
      <c r="Z290" s="23"/>
      <c r="AB290" s="14"/>
      <c r="AC290" s="15"/>
      <c r="AD290" s="39"/>
      <c r="AE290" s="126"/>
      <c r="AF290" s="128"/>
      <c r="AG290" s="128"/>
      <c r="AH290" s="128"/>
      <c r="AI290" s="128"/>
      <c r="AJ290" s="128"/>
      <c r="AK290" s="128"/>
      <c r="AL290" s="128"/>
      <c r="AM290" s="128"/>
      <c r="AN290" s="128"/>
      <c r="AO290" s="115"/>
      <c r="AP290" s="115"/>
      <c r="AQ290" s="115"/>
      <c r="AR290" s="115"/>
      <c r="AS290" s="95"/>
      <c r="AT290" s="115"/>
      <c r="AU290" s="115"/>
      <c r="AV290" s="115"/>
      <c r="AW290" s="115"/>
      <c r="AX290" s="115"/>
      <c r="AY290" s="115"/>
    </row>
    <row r="291" spans="2:51" ht="15.75" thickBot="1">
      <c r="B291" s="38" t="s">
        <v>5505</v>
      </c>
      <c r="C291" s="90"/>
      <c r="D291" s="90"/>
      <c r="E291" s="145"/>
      <c r="F291" s="90"/>
      <c r="G291" s="90"/>
      <c r="H291" s="90"/>
      <c r="I291" s="90"/>
      <c r="J291" s="90"/>
      <c r="K291" s="90"/>
      <c r="L291" s="90"/>
      <c r="M291" s="90"/>
      <c r="N291" s="90"/>
      <c r="O291" s="90"/>
      <c r="P291" s="90"/>
      <c r="Q291" s="90"/>
      <c r="R291" s="146"/>
      <c r="S291" s="90"/>
      <c r="T291" s="90"/>
      <c r="U291" s="90"/>
      <c r="V291" s="90"/>
      <c r="Z291" s="23"/>
      <c r="AB291" s="14"/>
      <c r="AC291" s="15"/>
      <c r="AD291" s="40" t="s">
        <v>5506</v>
      </c>
      <c r="AE291" s="41" t="s">
        <v>5505</v>
      </c>
      <c r="AF291" s="128"/>
      <c r="AG291" s="128"/>
      <c r="AH291" s="128"/>
      <c r="AI291" s="128"/>
      <c r="AJ291" s="128"/>
      <c r="AK291" s="128"/>
      <c r="AL291" s="128"/>
      <c r="AM291" s="128"/>
      <c r="AN291" s="128"/>
      <c r="AO291" s="115"/>
      <c r="AP291" s="115"/>
      <c r="AQ291" s="115"/>
      <c r="AR291" s="115"/>
      <c r="AS291" s="95"/>
      <c r="AT291" s="115"/>
      <c r="AU291" s="147"/>
      <c r="AV291" s="115"/>
      <c r="AW291" s="115"/>
      <c r="AX291" s="115"/>
      <c r="AY291" s="115"/>
    </row>
    <row r="292" spans="2:51">
      <c r="B292" s="129" t="s">
        <v>5507</v>
      </c>
      <c r="C292" s="148">
        <f>IF(R285=0,0,(R285/J285))</f>
        <v>3.2888218607060246E-2</v>
      </c>
      <c r="D292" s="90"/>
      <c r="E292" s="90"/>
      <c r="F292" s="90"/>
      <c r="G292" s="90"/>
      <c r="H292" s="90"/>
      <c r="I292" s="90"/>
      <c r="J292" s="90"/>
      <c r="K292" s="90"/>
      <c r="L292" s="90"/>
      <c r="M292" s="90"/>
      <c r="N292" s="90"/>
      <c r="O292" s="90"/>
      <c r="P292" s="90"/>
      <c r="Q292" s="90"/>
      <c r="R292" s="90"/>
      <c r="S292" s="90"/>
      <c r="T292" s="90"/>
      <c r="U292" s="90"/>
      <c r="V292" s="90"/>
      <c r="X292" s="51" t="s">
        <v>5508</v>
      </c>
      <c r="Z292" s="23"/>
      <c r="AB292" s="14"/>
      <c r="AC292" s="15"/>
      <c r="AD292" s="132">
        <v>808</v>
      </c>
      <c r="AE292" s="133" t="s">
        <v>5509</v>
      </c>
      <c r="AF292" s="46" t="s">
        <v>5510</v>
      </c>
      <c r="AG292" s="135"/>
      <c r="AH292" s="135"/>
      <c r="AI292" s="135"/>
      <c r="AJ292" s="135"/>
      <c r="AK292" s="135"/>
      <c r="AL292" s="135"/>
      <c r="AM292" s="135"/>
      <c r="AN292" s="135"/>
      <c r="AO292" s="135"/>
      <c r="AP292" s="135"/>
      <c r="AQ292" s="135"/>
      <c r="AR292" s="135"/>
      <c r="AS292" s="135"/>
      <c r="AT292" s="135"/>
      <c r="AU292" s="135"/>
      <c r="AV292" s="136"/>
      <c r="AW292" s="136"/>
      <c r="AX292" s="136"/>
      <c r="AY292" s="149"/>
    </row>
    <row r="293" spans="2:51" ht="15.75" thickBot="1">
      <c r="B293" s="138" t="s">
        <v>5511</v>
      </c>
      <c r="C293" s="150">
        <f>IF(S285=0,0,(S285/J285))</f>
        <v>2.3985358357415106E-2</v>
      </c>
      <c r="D293" s="90"/>
      <c r="E293" s="90"/>
      <c r="F293" s="90"/>
      <c r="G293" s="90"/>
      <c r="H293" s="90"/>
      <c r="I293" s="90"/>
      <c r="J293" s="90"/>
      <c r="K293" s="90"/>
      <c r="L293" s="90"/>
      <c r="M293" s="90"/>
      <c r="N293" s="90"/>
      <c r="O293" s="90"/>
      <c r="P293" s="90"/>
      <c r="Q293" s="90"/>
      <c r="R293" s="90"/>
      <c r="S293" s="90"/>
      <c r="T293" s="90"/>
      <c r="U293" s="90"/>
      <c r="V293" s="90"/>
      <c r="X293" s="86" t="s">
        <v>5512</v>
      </c>
      <c r="Z293" s="23"/>
      <c r="AB293" s="14"/>
      <c r="AC293" s="15"/>
      <c r="AD293" s="139">
        <v>809</v>
      </c>
      <c r="AE293" s="140" t="s">
        <v>5513</v>
      </c>
      <c r="AF293" s="151" t="s">
        <v>5514</v>
      </c>
      <c r="AG293" s="142"/>
      <c r="AH293" s="142"/>
      <c r="AI293" s="142"/>
      <c r="AJ293" s="142"/>
      <c r="AK293" s="142"/>
      <c r="AL293" s="142"/>
      <c r="AM293" s="142"/>
      <c r="AN293" s="142"/>
      <c r="AO293" s="142"/>
      <c r="AP293" s="142"/>
      <c r="AQ293" s="142"/>
      <c r="AR293" s="142"/>
      <c r="AS293" s="142"/>
      <c r="AT293" s="142"/>
      <c r="AU293" s="142"/>
      <c r="AV293" s="143"/>
      <c r="AW293" s="143"/>
      <c r="AX293" s="143"/>
      <c r="AY293" s="152"/>
    </row>
    <row r="294" spans="2:51" ht="15.75" thickBot="1">
      <c r="B294" s="153"/>
      <c r="C294" s="90"/>
      <c r="D294" s="90"/>
      <c r="E294" s="90"/>
      <c r="F294" s="90"/>
      <c r="G294" s="90"/>
      <c r="H294" s="90"/>
      <c r="I294" s="90"/>
      <c r="J294" s="90"/>
      <c r="K294" s="90"/>
      <c r="L294" s="90"/>
      <c r="M294" s="90"/>
      <c r="N294" s="90"/>
      <c r="O294" s="90"/>
      <c r="P294" s="90"/>
      <c r="Q294" s="90"/>
      <c r="R294" s="90"/>
      <c r="S294" s="146"/>
      <c r="T294" s="90"/>
      <c r="U294" s="90"/>
      <c r="V294" s="90"/>
      <c r="Z294" s="23"/>
      <c r="AB294" s="14"/>
      <c r="AC294" s="15"/>
      <c r="AD294" s="153"/>
      <c r="AE294" s="154"/>
      <c r="AF294" s="128"/>
      <c r="AG294" s="128"/>
      <c r="AH294" s="128"/>
      <c r="AI294" s="128"/>
      <c r="AJ294" s="128"/>
      <c r="AK294" s="128"/>
      <c r="AL294" s="128"/>
      <c r="AM294" s="128"/>
      <c r="AN294" s="128"/>
      <c r="AO294" s="115"/>
      <c r="AP294" s="115"/>
      <c r="AQ294" s="115"/>
      <c r="AR294" s="115"/>
      <c r="AS294" s="95"/>
      <c r="AT294" s="115"/>
      <c r="AU294" s="115"/>
      <c r="AV294" s="147"/>
      <c r="AW294" s="115"/>
      <c r="AX294" s="115"/>
      <c r="AY294" s="115"/>
    </row>
    <row r="295" spans="2:51" ht="15.75" thickBot="1">
      <c r="B295" s="38" t="s">
        <v>5515</v>
      </c>
      <c r="C295" s="90"/>
      <c r="D295" s="90"/>
      <c r="E295" s="90"/>
      <c r="F295" s="90"/>
      <c r="G295" s="90"/>
      <c r="H295" s="90"/>
      <c r="I295" s="90"/>
      <c r="J295" s="90"/>
      <c r="K295" s="90"/>
      <c r="L295" s="90"/>
      <c r="M295" s="90"/>
      <c r="N295" s="90"/>
      <c r="O295" s="90"/>
      <c r="P295" s="90"/>
      <c r="Q295" s="90"/>
      <c r="R295" s="90"/>
      <c r="S295" s="90"/>
      <c r="T295" s="90"/>
      <c r="U295" s="90"/>
      <c r="V295" s="90"/>
      <c r="Z295" s="23"/>
      <c r="AB295" s="14"/>
      <c r="AC295" s="15"/>
      <c r="AD295" s="40" t="s">
        <v>5516</v>
      </c>
      <c r="AE295" s="41" t="s">
        <v>5515</v>
      </c>
      <c r="AF295" s="128"/>
      <c r="AG295" s="128"/>
      <c r="AH295" s="128"/>
      <c r="AI295" s="128"/>
      <c r="AJ295" s="128"/>
      <c r="AK295" s="128"/>
      <c r="AL295" s="128"/>
      <c r="AM295" s="128"/>
      <c r="AN295" s="128"/>
      <c r="AO295" s="115"/>
      <c r="AP295" s="115"/>
      <c r="AQ295" s="115"/>
      <c r="AR295" s="115"/>
      <c r="AS295" s="95"/>
      <c r="AT295" s="115"/>
      <c r="AU295" s="115"/>
      <c r="AV295" s="115"/>
      <c r="AW295" s="115"/>
      <c r="AX295" s="115"/>
      <c r="AY295" s="115"/>
    </row>
    <row r="296" spans="2:51" ht="30" customHeight="1">
      <c r="B296" s="155" t="s">
        <v>5517</v>
      </c>
      <c r="C296" s="148">
        <f>IF($J$215=0,0,$J$215/$J$285)</f>
        <v>2.5232569284311689E-2</v>
      </c>
      <c r="D296" s="90"/>
      <c r="E296" s="90"/>
      <c r="F296" s="90"/>
      <c r="G296" s="90"/>
      <c r="H296" s="90"/>
      <c r="I296" s="90"/>
      <c r="J296" s="90"/>
      <c r="K296" s="90"/>
      <c r="L296" s="90"/>
      <c r="M296" s="90"/>
      <c r="N296" s="90"/>
      <c r="O296" s="90"/>
      <c r="P296" s="90"/>
      <c r="Q296" s="90"/>
      <c r="R296" s="90"/>
      <c r="S296" s="90"/>
      <c r="T296" s="90"/>
      <c r="U296" s="90"/>
      <c r="V296" s="90"/>
      <c r="W296" s="156"/>
      <c r="X296" s="51" t="s">
        <v>5518</v>
      </c>
      <c r="Z296" s="23"/>
      <c r="AB296" s="14"/>
      <c r="AC296" s="15"/>
      <c r="AD296" s="132">
        <v>810</v>
      </c>
      <c r="AE296" s="157" t="s">
        <v>5517</v>
      </c>
      <c r="AF296" s="46" t="s">
        <v>5519</v>
      </c>
      <c r="AG296" s="135"/>
      <c r="AH296" s="135"/>
      <c r="AI296" s="135"/>
      <c r="AJ296" s="135"/>
      <c r="AK296" s="135"/>
      <c r="AL296" s="135"/>
      <c r="AM296" s="135"/>
      <c r="AN296" s="135"/>
      <c r="AO296" s="135"/>
      <c r="AP296" s="135"/>
      <c r="AQ296" s="135"/>
      <c r="AR296" s="135"/>
      <c r="AS296" s="135"/>
      <c r="AT296" s="135"/>
      <c r="AU296" s="135"/>
      <c r="AV296" s="136"/>
      <c r="AW296" s="136"/>
      <c r="AX296" s="136"/>
      <c r="AY296" s="149"/>
    </row>
    <row r="297" spans="2:51" ht="30" customHeight="1">
      <c r="B297" s="158" t="s">
        <v>5520</v>
      </c>
      <c r="C297" s="159">
        <f>IF($J$128=0,0,$J$128/$J$285)</f>
        <v>0.38816649070396642</v>
      </c>
      <c r="D297" s="90"/>
      <c r="E297" s="90"/>
      <c r="F297" s="90"/>
      <c r="G297" s="90"/>
      <c r="H297" s="90"/>
      <c r="I297" s="90"/>
      <c r="J297" s="90"/>
      <c r="K297" s="90"/>
      <c r="L297" s="90"/>
      <c r="M297" s="90"/>
      <c r="N297" s="90"/>
      <c r="O297" s="90"/>
      <c r="P297" s="90"/>
      <c r="Q297" s="90"/>
      <c r="R297" s="90"/>
      <c r="S297" s="90"/>
      <c r="T297" s="90"/>
      <c r="U297" s="90"/>
      <c r="V297" s="90"/>
      <c r="W297" s="156"/>
      <c r="X297" s="67" t="s">
        <v>5521</v>
      </c>
      <c r="Z297" s="23"/>
      <c r="AB297" s="14"/>
      <c r="AC297" s="15"/>
      <c r="AD297" s="160">
        <v>811</v>
      </c>
      <c r="AE297" s="161" t="s">
        <v>5520</v>
      </c>
      <c r="AF297" s="63" t="s">
        <v>5522</v>
      </c>
      <c r="AG297" s="162"/>
      <c r="AH297" s="162"/>
      <c r="AI297" s="162"/>
      <c r="AJ297" s="162"/>
      <c r="AK297" s="162"/>
      <c r="AL297" s="162"/>
      <c r="AM297" s="162"/>
      <c r="AN297" s="162"/>
      <c r="AO297" s="162"/>
      <c r="AP297" s="162"/>
      <c r="AQ297" s="162"/>
      <c r="AR297" s="162"/>
      <c r="AS297" s="162"/>
      <c r="AT297" s="162"/>
      <c r="AU297" s="162"/>
      <c r="AV297" s="163"/>
      <c r="AW297" s="163"/>
      <c r="AX297" s="163"/>
      <c r="AY297" s="164"/>
    </row>
    <row r="298" spans="2:51" ht="30" customHeight="1">
      <c r="B298" s="158" t="s">
        <v>5523</v>
      </c>
      <c r="C298" s="159">
        <f>IF($J$279=0,0,$J$279/$J$285)</f>
        <v>0.58659618909578326</v>
      </c>
      <c r="D298" s="90"/>
      <c r="E298" s="90"/>
      <c r="F298" s="90"/>
      <c r="G298" s="90"/>
      <c r="H298" s="90"/>
      <c r="I298" s="90"/>
      <c r="J298" s="90"/>
      <c r="K298" s="90"/>
      <c r="L298" s="90"/>
      <c r="M298" s="90"/>
      <c r="N298" s="90"/>
      <c r="O298" s="90"/>
      <c r="P298" s="90"/>
      <c r="Q298" s="90"/>
      <c r="R298" s="90"/>
      <c r="S298" s="90"/>
      <c r="T298" s="90"/>
      <c r="U298" s="90"/>
      <c r="V298" s="90"/>
      <c r="W298" s="156"/>
      <c r="X298" s="67" t="s">
        <v>5524</v>
      </c>
      <c r="Z298" s="23"/>
      <c r="AB298" s="14"/>
      <c r="AC298" s="15"/>
      <c r="AD298" s="160">
        <v>812</v>
      </c>
      <c r="AE298" s="161" t="s">
        <v>5523</v>
      </c>
      <c r="AF298" s="63" t="s">
        <v>5525</v>
      </c>
      <c r="AG298" s="162"/>
      <c r="AH298" s="162"/>
      <c r="AI298" s="162"/>
      <c r="AJ298" s="162"/>
      <c r="AK298" s="162"/>
      <c r="AL298" s="162"/>
      <c r="AM298" s="162"/>
      <c r="AN298" s="162"/>
      <c r="AO298" s="162"/>
      <c r="AP298" s="162"/>
      <c r="AQ298" s="162"/>
      <c r="AR298" s="162"/>
      <c r="AS298" s="162"/>
      <c r="AT298" s="162"/>
      <c r="AU298" s="162"/>
      <c r="AV298" s="163"/>
      <c r="AW298" s="163"/>
      <c r="AX298" s="163"/>
      <c r="AY298" s="164"/>
    </row>
    <row r="299" spans="2:51" ht="30" customHeight="1">
      <c r="B299" s="158" t="s">
        <v>5526</v>
      </c>
      <c r="C299" s="159">
        <f>IF($J$283=0,0,$J$283/$J$285)</f>
        <v>4.7509159385454254E-6</v>
      </c>
      <c r="D299" s="90"/>
      <c r="E299" s="90"/>
      <c r="F299" s="90"/>
      <c r="G299" s="90"/>
      <c r="H299" s="90"/>
      <c r="I299" s="90"/>
      <c r="J299" s="90"/>
      <c r="K299" s="90"/>
      <c r="L299" s="90"/>
      <c r="M299" s="90"/>
      <c r="N299" s="90"/>
      <c r="O299" s="90"/>
      <c r="P299" s="90"/>
      <c r="Q299" s="90"/>
      <c r="R299" s="90"/>
      <c r="S299" s="90"/>
      <c r="T299" s="90"/>
      <c r="U299" s="90"/>
      <c r="V299" s="90"/>
      <c r="W299" s="156"/>
      <c r="X299" s="67" t="s">
        <v>5527</v>
      </c>
      <c r="Z299" s="23"/>
      <c r="AB299" s="14"/>
      <c r="AC299" s="15"/>
      <c r="AD299" s="160">
        <v>813</v>
      </c>
      <c r="AE299" s="161" t="s">
        <v>5526</v>
      </c>
      <c r="AF299" s="63" t="s">
        <v>5528</v>
      </c>
      <c r="AG299" s="162"/>
      <c r="AH299" s="162"/>
      <c r="AI299" s="162"/>
      <c r="AJ299" s="162"/>
      <c r="AK299" s="162"/>
      <c r="AL299" s="162"/>
      <c r="AM299" s="162"/>
      <c r="AN299" s="162"/>
      <c r="AO299" s="162"/>
      <c r="AP299" s="162"/>
      <c r="AQ299" s="162"/>
      <c r="AR299" s="162"/>
      <c r="AS299" s="162"/>
      <c r="AT299" s="162"/>
      <c r="AU299" s="162"/>
      <c r="AV299" s="163"/>
      <c r="AW299" s="163"/>
      <c r="AX299" s="163"/>
      <c r="AY299" s="164"/>
    </row>
    <row r="300" spans="2:51" ht="30" customHeight="1">
      <c r="B300" s="165" t="s">
        <v>5529</v>
      </c>
      <c r="C300" s="159">
        <f>IF(($J$279+$J$283)=0,0,($J$279+$J$283)/$J$285)</f>
        <v>0.58660094001172181</v>
      </c>
      <c r="D300" s="90"/>
      <c r="E300" s="90"/>
      <c r="F300" s="90"/>
      <c r="G300" s="90"/>
      <c r="H300" s="90"/>
      <c r="I300" s="90"/>
      <c r="J300" s="90"/>
      <c r="K300" s="90"/>
      <c r="L300" s="90"/>
      <c r="M300" s="90"/>
      <c r="N300" s="90"/>
      <c r="O300" s="90"/>
      <c r="P300" s="90"/>
      <c r="Q300" s="90"/>
      <c r="R300" s="90"/>
      <c r="S300" s="90"/>
      <c r="T300" s="90"/>
      <c r="U300" s="90"/>
      <c r="V300" s="90"/>
      <c r="W300" s="156"/>
      <c r="X300" s="67" t="s">
        <v>5530</v>
      </c>
      <c r="Z300" s="23"/>
      <c r="AB300" s="14"/>
      <c r="AC300" s="15"/>
      <c r="AD300" s="160">
        <v>814</v>
      </c>
      <c r="AE300" s="161" t="s">
        <v>5529</v>
      </c>
      <c r="AF300" s="63" t="s">
        <v>5531</v>
      </c>
      <c r="AG300" s="162"/>
      <c r="AH300" s="162"/>
      <c r="AI300" s="162"/>
      <c r="AJ300" s="162"/>
      <c r="AK300" s="162"/>
      <c r="AL300" s="162"/>
      <c r="AM300" s="162"/>
      <c r="AN300" s="162"/>
      <c r="AO300" s="162"/>
      <c r="AP300" s="162"/>
      <c r="AQ300" s="162"/>
      <c r="AR300" s="162"/>
      <c r="AS300" s="162"/>
      <c r="AT300" s="162"/>
      <c r="AU300" s="162"/>
      <c r="AV300" s="163"/>
      <c r="AW300" s="163"/>
      <c r="AX300" s="163"/>
      <c r="AY300" s="164"/>
    </row>
    <row r="301" spans="2:51" ht="30" customHeight="1">
      <c r="B301" s="165" t="s">
        <v>5532</v>
      </c>
      <c r="C301" s="166">
        <f>C300+C297</f>
        <v>0.97476743071568817</v>
      </c>
      <c r="D301" s="90"/>
      <c r="E301" s="90"/>
      <c r="F301" s="90"/>
      <c r="G301" s="90"/>
      <c r="H301" s="90"/>
      <c r="I301" s="90"/>
      <c r="J301" s="90"/>
      <c r="K301" s="90"/>
      <c r="L301" s="90"/>
      <c r="M301" s="90"/>
      <c r="N301" s="90"/>
      <c r="O301" s="90"/>
      <c r="P301" s="90"/>
      <c r="Q301" s="90"/>
      <c r="R301" s="90"/>
      <c r="S301" s="90"/>
      <c r="T301" s="90"/>
      <c r="U301" s="90"/>
      <c r="V301" s="90"/>
      <c r="W301" s="156"/>
      <c r="X301" s="67" t="s">
        <v>5533</v>
      </c>
      <c r="Z301" s="23"/>
      <c r="AB301" s="14"/>
      <c r="AC301" s="15"/>
      <c r="AD301" s="160">
        <v>815</v>
      </c>
      <c r="AE301" s="161" t="s">
        <v>5532</v>
      </c>
      <c r="AF301" s="167" t="s">
        <v>5534</v>
      </c>
      <c r="AG301" s="162"/>
      <c r="AH301" s="162"/>
      <c r="AI301" s="162"/>
      <c r="AJ301" s="162"/>
      <c r="AK301" s="162"/>
      <c r="AL301" s="162"/>
      <c r="AM301" s="162"/>
      <c r="AN301" s="162"/>
      <c r="AO301" s="162"/>
      <c r="AP301" s="162"/>
      <c r="AQ301" s="162"/>
      <c r="AR301" s="162"/>
      <c r="AS301" s="162"/>
      <c r="AT301" s="162"/>
      <c r="AU301" s="162"/>
      <c r="AV301" s="163"/>
      <c r="AW301" s="163"/>
      <c r="AX301" s="163"/>
      <c r="AY301" s="164"/>
    </row>
    <row r="302" spans="2:51" ht="30" customHeight="1" thickBot="1">
      <c r="B302" s="168" t="s">
        <v>5535</v>
      </c>
      <c r="C302" s="169">
        <f>IF($L$285=0,0,$L$285/$J$285)</f>
        <v>13.800034170807283</v>
      </c>
      <c r="D302" s="90"/>
      <c r="E302" s="90"/>
      <c r="F302" s="90"/>
      <c r="G302" s="90"/>
      <c r="H302" s="90"/>
      <c r="I302" s="90"/>
      <c r="J302" s="90"/>
      <c r="K302" s="90"/>
      <c r="L302" s="90"/>
      <c r="M302" s="90"/>
      <c r="N302" s="90"/>
      <c r="O302" s="90"/>
      <c r="P302" s="90"/>
      <c r="Q302" s="90"/>
      <c r="R302" s="90"/>
      <c r="S302" s="90"/>
      <c r="T302" s="90"/>
      <c r="U302" s="90"/>
      <c r="V302" s="90"/>
      <c r="W302" s="156"/>
      <c r="X302" s="86" t="s">
        <v>5536</v>
      </c>
      <c r="Z302" s="23"/>
      <c r="AB302" s="14"/>
      <c r="AC302" s="15"/>
      <c r="AD302" s="139">
        <v>816</v>
      </c>
      <c r="AE302" s="170" t="s">
        <v>5535</v>
      </c>
      <c r="AF302" s="171" t="s">
        <v>5537</v>
      </c>
      <c r="AG302" s="142"/>
      <c r="AH302" s="142"/>
      <c r="AI302" s="142"/>
      <c r="AJ302" s="142"/>
      <c r="AK302" s="142"/>
      <c r="AL302" s="142"/>
      <c r="AM302" s="142"/>
      <c r="AN302" s="142"/>
      <c r="AO302" s="142"/>
      <c r="AP302" s="142"/>
      <c r="AQ302" s="142"/>
      <c r="AR302" s="142"/>
      <c r="AS302" s="142"/>
      <c r="AT302" s="142"/>
      <c r="AU302" s="142"/>
      <c r="AV302" s="143"/>
      <c r="AW302" s="143"/>
      <c r="AX302" s="143"/>
      <c r="AY302" s="152"/>
    </row>
    <row r="303" spans="2:51">
      <c r="B303" s="172"/>
      <c r="C303" s="39"/>
      <c r="D303" s="90"/>
      <c r="E303" s="90"/>
      <c r="F303" s="90"/>
      <c r="G303" s="90"/>
      <c r="H303" s="90"/>
      <c r="I303" s="90"/>
      <c r="J303" s="39"/>
      <c r="K303" s="39"/>
      <c r="L303" s="39"/>
      <c r="M303" s="39"/>
      <c r="N303" s="39"/>
      <c r="O303" s="39"/>
      <c r="P303" s="39"/>
      <c r="Q303" s="39"/>
      <c r="R303" s="39"/>
      <c r="S303" s="39"/>
      <c r="T303" s="39"/>
      <c r="U303" s="39"/>
      <c r="V303" s="39"/>
      <c r="AD303" s="172"/>
      <c r="AE303" s="173"/>
      <c r="AF303" s="172"/>
      <c r="AG303" s="174"/>
      <c r="AH303" s="174"/>
      <c r="AI303" s="174"/>
      <c r="AJ303" s="174"/>
      <c r="AK303" s="174"/>
      <c r="AL303" s="174"/>
      <c r="AM303" s="172"/>
      <c r="AN303" s="172"/>
      <c r="AO303" s="172"/>
      <c r="AP303" s="172"/>
      <c r="AQ303" s="172"/>
      <c r="AR303" s="172"/>
      <c r="AS303" s="175"/>
      <c r="AT303" s="172"/>
      <c r="AU303" s="172"/>
      <c r="AV303" s="172"/>
      <c r="AW303" s="172"/>
      <c r="AX303" s="172"/>
      <c r="AY303" s="172"/>
    </row>
    <row r="304" spans="2:51">
      <c r="AS304" s="178"/>
    </row>
    <row r="305" spans="2:45">
      <c r="B305" s="340" t="s">
        <v>5538</v>
      </c>
      <c r="C305" s="340"/>
      <c r="AS305" s="178"/>
    </row>
    <row r="306" spans="2:45" ht="15.75" thickBot="1">
      <c r="B306" s="1"/>
      <c r="C306" s="2"/>
      <c r="AS306" s="178"/>
    </row>
    <row r="307" spans="2:45">
      <c r="B307" s="196"/>
      <c r="C307" s="3" t="s">
        <v>5539</v>
      </c>
      <c r="AS307" s="178"/>
    </row>
    <row r="308" spans="2:45">
      <c r="B308" s="1"/>
      <c r="C308" s="2"/>
      <c r="AS308" s="178"/>
    </row>
    <row r="309" spans="2:45">
      <c r="B309" s="207"/>
      <c r="C309" s="3" t="s">
        <v>5540</v>
      </c>
      <c r="AS309" s="178"/>
    </row>
    <row r="310" spans="2:45">
      <c r="AS310" s="178"/>
    </row>
    <row r="311" spans="2:45">
      <c r="B311" s="337" t="s">
        <v>5904</v>
      </c>
      <c r="AS311" s="178"/>
    </row>
    <row r="312" spans="2:45">
      <c r="AS312" s="178"/>
    </row>
    <row r="313" spans="2:45"/>
    <row r="314" spans="2:45"/>
    <row r="315" spans="2:45"/>
    <row r="316" spans="2:45"/>
    <row r="317" spans="2:45"/>
    <row r="318" spans="2:45"/>
    <row r="319" spans="2:45"/>
    <row r="320" spans="2:45"/>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row r="995"/>
    <row r="996"/>
    <row r="997"/>
    <row r="998"/>
    <row r="999"/>
    <row r="1000"/>
    <row r="1001"/>
    <row r="1002"/>
    <row r="1003"/>
    <row r="1004"/>
    <row r="1005"/>
    <row r="1006"/>
    <row r="1007"/>
    <row r="1008"/>
    <row r="1009"/>
    <row r="1010"/>
    <row r="1011"/>
    <row r="1012"/>
    <row r="1013"/>
    <row r="1014"/>
    <row r="1015"/>
    <row r="1016"/>
    <row r="1017"/>
    <row r="1018"/>
    <row r="1019"/>
    <row r="1020"/>
    <row r="1021"/>
    <row r="1022"/>
    <row r="1023"/>
    <row r="1024"/>
    <row r="1025"/>
    <row r="1026"/>
    <row r="1027"/>
    <row r="1028"/>
    <row r="1029"/>
    <row r="1030"/>
    <row r="1031"/>
    <row r="1032"/>
    <row r="1033"/>
    <row r="1034"/>
    <row r="1035"/>
    <row r="1036"/>
    <row r="1037"/>
    <row r="1038"/>
    <row r="1039"/>
    <row r="1040"/>
    <row r="1041"/>
    <row r="1042"/>
    <row r="1043"/>
    <row r="1044"/>
    <row r="1045"/>
    <row r="1046"/>
    <row r="1047"/>
    <row r="1048"/>
    <row r="1049"/>
    <row r="1050"/>
    <row r="1051"/>
    <row r="1052"/>
    <row r="1053"/>
    <row r="1054"/>
    <row r="1055"/>
    <row r="1056"/>
    <row r="1057"/>
    <row r="1058"/>
    <row r="1059"/>
    <row r="1060"/>
    <row r="1061"/>
    <row r="1062"/>
    <row r="1063"/>
    <row r="1064"/>
    <row r="1065"/>
    <row r="1066"/>
    <row r="1067"/>
    <row r="1068"/>
    <row r="1069"/>
    <row r="1070"/>
    <row r="1071"/>
    <row r="1072"/>
    <row r="1073"/>
    <row r="1074"/>
    <row r="1075"/>
    <row r="1076"/>
    <row r="1077"/>
    <row r="1078"/>
    <row r="1079"/>
    <row r="1080"/>
    <row r="1081"/>
    <row r="1082"/>
    <row r="1083"/>
    <row r="1084"/>
    <row r="1085"/>
    <row r="1086"/>
    <row r="1087"/>
    <row r="1088"/>
    <row r="1089"/>
    <row r="1090"/>
    <row r="1091"/>
    <row r="1092"/>
    <row r="1093"/>
    <row r="1094"/>
    <row r="1095"/>
    <row r="1096"/>
    <row r="1097"/>
    <row r="1098"/>
    <row r="1099"/>
    <row r="1100"/>
    <row r="1101"/>
    <row r="1102"/>
    <row r="1103"/>
    <row r="1104"/>
    <row r="1105"/>
    <row r="1106"/>
    <row r="1107"/>
    <row r="1108"/>
    <row r="1109"/>
    <row r="1110"/>
    <row r="1111"/>
    <row r="1112"/>
    <row r="1113"/>
    <row r="1114"/>
    <row r="1115"/>
    <row r="1116"/>
    <row r="1117"/>
    <row r="1118"/>
    <row r="1119"/>
    <row r="1120"/>
    <row r="1121"/>
    <row r="1122"/>
    <row r="1123"/>
    <row r="1124"/>
    <row r="1125"/>
    <row r="1126"/>
    <row r="1127"/>
    <row r="1128"/>
    <row r="1129"/>
    <row r="1130"/>
    <row r="1131"/>
    <row r="1132"/>
    <row r="1133"/>
    <row r="1134"/>
    <row r="1135"/>
    <row r="1136"/>
    <row r="1137"/>
    <row r="1138"/>
    <row r="1139"/>
    <row r="1140"/>
    <row r="1141"/>
    <row r="1142"/>
    <row r="1143"/>
    <row r="1144"/>
    <row r="1145"/>
    <row r="1146"/>
    <row r="1147"/>
    <row r="1148"/>
    <row r="1149"/>
    <row r="1150"/>
    <row r="1151"/>
    <row r="1152"/>
    <row r="1153"/>
    <row r="1154"/>
    <row r="1155"/>
    <row r="1156"/>
    <row r="1157"/>
    <row r="1158"/>
    <row r="1159"/>
    <row r="1160"/>
    <row r="1161"/>
    <row r="1162"/>
    <row r="1163"/>
    <row r="1164"/>
    <row r="1165"/>
    <row r="1166"/>
    <row r="1167"/>
    <row r="1168"/>
    <row r="1169"/>
    <row r="1170"/>
    <row r="1171"/>
    <row r="1172"/>
    <row r="1173"/>
    <row r="1174"/>
    <row r="1175"/>
    <row r="1176"/>
    <row r="1177"/>
    <row r="1178"/>
    <row r="1179"/>
    <row r="1180"/>
    <row r="1181"/>
    <row r="1182"/>
    <row r="1183"/>
    <row r="1184"/>
    <row r="1185"/>
    <row r="1186"/>
    <row r="1187"/>
    <row r="1188"/>
    <row r="1189"/>
    <row r="1190"/>
    <row r="1191"/>
    <row r="1192"/>
    <row r="1193"/>
    <row r="1194"/>
    <row r="1195"/>
    <row r="1196"/>
    <row r="1197"/>
    <row r="1198"/>
    <row r="1199"/>
    <row r="1200"/>
    <row r="1201"/>
    <row r="1202"/>
    <row r="1203"/>
    <row r="1204"/>
    <row r="1205"/>
    <row r="1206"/>
    <row r="1207"/>
    <row r="1208"/>
    <row r="1209"/>
    <row r="1210"/>
    <row r="1211"/>
    <row r="1212"/>
    <row r="1213"/>
    <row r="1214"/>
    <row r="1215"/>
    <row r="1216"/>
    <row r="1217"/>
    <row r="1218"/>
    <row r="1219"/>
    <row r="1220"/>
    <row r="1221"/>
    <row r="1222"/>
    <row r="1223"/>
    <row r="1224"/>
    <row r="1225"/>
    <row r="1226"/>
    <row r="1227"/>
    <row r="1228"/>
    <row r="1229"/>
    <row r="1230"/>
    <row r="1231"/>
    <row r="1232"/>
    <row r="1233"/>
    <row r="1234"/>
    <row r="1235"/>
    <row r="1236"/>
    <row r="1237"/>
    <row r="1238"/>
    <row r="1239"/>
    <row r="1240"/>
    <row r="1241"/>
    <row r="1242"/>
    <row r="1243"/>
    <row r="1244"/>
    <row r="1245"/>
    <row r="1246"/>
    <row r="1247"/>
    <row r="1248"/>
    <row r="1249"/>
    <row r="1250"/>
    <row r="1251"/>
    <row r="1252"/>
    <row r="1253"/>
    <row r="1254"/>
    <row r="1255"/>
    <row r="1256"/>
    <row r="1257"/>
    <row r="1258"/>
    <row r="1259"/>
    <row r="1260"/>
    <row r="1261"/>
    <row r="1262"/>
    <row r="1263"/>
    <row r="1264"/>
    <row r="1265"/>
    <row r="1266"/>
    <row r="1267"/>
    <row r="1268"/>
    <row r="1269"/>
    <row r="1270"/>
    <row r="1271"/>
    <row r="1272"/>
    <row r="1273"/>
    <row r="1274"/>
    <row r="1275"/>
    <row r="1276"/>
    <row r="1277"/>
    <row r="1278"/>
    <row r="1279"/>
    <row r="1280"/>
    <row r="1281"/>
    <row r="1282"/>
    <row r="1283"/>
    <row r="1284"/>
    <row r="1285"/>
    <row r="1286"/>
    <row r="1287"/>
    <row r="1288"/>
    <row r="1289"/>
    <row r="1290"/>
    <row r="1291"/>
    <row r="1292"/>
    <row r="1293"/>
    <row r="1294"/>
    <row r="1295"/>
    <row r="1296"/>
    <row r="1297"/>
    <row r="1298"/>
    <row r="1299"/>
    <row r="1300"/>
    <row r="1301"/>
    <row r="1302"/>
    <row r="1303"/>
    <row r="1304"/>
    <row r="1305"/>
    <row r="1306"/>
    <row r="1307"/>
    <row r="1308"/>
    <row r="1309"/>
    <row r="1310"/>
    <row r="1311"/>
    <row r="1312"/>
    <row r="1313"/>
    <row r="1314"/>
    <row r="1315"/>
    <row r="1316"/>
    <row r="1317"/>
    <row r="1318"/>
    <row r="1319"/>
    <row r="1320"/>
    <row r="1321"/>
    <row r="1322"/>
    <row r="1323"/>
    <row r="1324"/>
    <row r="1325"/>
    <row r="1326"/>
    <row r="1327"/>
    <row r="1328"/>
    <row r="1329"/>
    <row r="1330"/>
    <row r="1331"/>
    <row r="1332"/>
    <row r="1333"/>
    <row r="1334"/>
    <row r="1335"/>
    <row r="1336"/>
    <row r="1337"/>
    <row r="1338"/>
    <row r="1339"/>
    <row r="1340"/>
    <row r="1341"/>
    <row r="1342"/>
    <row r="1343"/>
    <row r="1344"/>
    <row r="1345"/>
    <row r="1346"/>
    <row r="1347"/>
    <row r="1348"/>
    <row r="1349"/>
    <row r="1350"/>
    <row r="1351"/>
    <row r="1352"/>
    <row r="1353"/>
    <row r="1354"/>
    <row r="1355"/>
    <row r="1356"/>
    <row r="1357"/>
    <row r="1358"/>
    <row r="1359"/>
    <row r="1360"/>
    <row r="1361"/>
    <row r="1362"/>
    <row r="1363"/>
    <row r="1364"/>
    <row r="1365"/>
    <row r="1366"/>
    <row r="1367"/>
    <row r="1368"/>
    <row r="1369"/>
    <row r="1370"/>
    <row r="1371"/>
    <row r="1372"/>
    <row r="1373"/>
    <row r="1374"/>
    <row r="1375"/>
    <row r="1376"/>
    <row r="1377"/>
    <row r="1378"/>
    <row r="1379"/>
    <row r="1380"/>
    <row r="1381"/>
    <row r="1382"/>
    <row r="1383"/>
    <row r="1384"/>
    <row r="1385"/>
    <row r="1386"/>
    <row r="1387"/>
    <row r="1388"/>
    <row r="1389"/>
    <row r="1390"/>
    <row r="1391"/>
    <row r="1392"/>
    <row r="1393"/>
    <row r="1394"/>
    <row r="1395"/>
    <row r="1396"/>
    <row r="1397"/>
    <row r="1398"/>
    <row r="1399"/>
    <row r="1400"/>
    <row r="1401"/>
    <row r="1402"/>
    <row r="1403"/>
    <row r="1404"/>
    <row r="1405"/>
    <row r="1406"/>
    <row r="1407"/>
    <row r="1408"/>
    <row r="1409"/>
    <row r="1410"/>
    <row r="1411"/>
    <row r="1412"/>
    <row r="1413"/>
    <row r="1414"/>
    <row r="1415"/>
    <row r="1416"/>
    <row r="1417"/>
    <row r="1418"/>
    <row r="1419"/>
    <row r="1420"/>
    <row r="1421"/>
    <row r="1422"/>
    <row r="1423"/>
    <row r="1424"/>
    <row r="1425"/>
    <row r="1426"/>
    <row r="1427"/>
    <row r="1428"/>
    <row r="1429"/>
    <row r="1430"/>
    <row r="1431"/>
    <row r="1432"/>
    <row r="1433"/>
    <row r="1434"/>
    <row r="1435"/>
    <row r="1436"/>
    <row r="1437"/>
    <row r="1438"/>
    <row r="1439"/>
    <row r="1440"/>
    <row r="1441"/>
    <row r="1442"/>
    <row r="1443"/>
    <row r="1444"/>
    <row r="1445"/>
    <row r="1446"/>
    <row r="1447"/>
    <row r="1448"/>
    <row r="1449"/>
    <row r="1450"/>
    <row r="1451"/>
    <row r="1452"/>
    <row r="1453"/>
    <row r="1454"/>
    <row r="1455"/>
    <row r="1456"/>
    <row r="1457"/>
    <row r="1458"/>
    <row r="1459"/>
    <row r="1460"/>
    <row r="1461"/>
    <row r="1462"/>
    <row r="1463"/>
    <row r="1464"/>
    <row r="1465"/>
    <row r="1466"/>
    <row r="1467"/>
    <row r="1468"/>
    <row r="1469"/>
    <row r="1470"/>
    <row r="1471"/>
    <row r="1472"/>
    <row r="1473"/>
    <row r="1474"/>
    <row r="1475"/>
    <row r="1476"/>
    <row r="1477"/>
    <row r="1478"/>
    <row r="1479"/>
    <row r="1480"/>
    <row r="1481"/>
    <row r="1482"/>
    <row r="1483"/>
    <row r="1484"/>
    <row r="1485"/>
    <row r="1486"/>
    <row r="1487"/>
    <row r="1488"/>
    <row r="1489"/>
    <row r="1490"/>
    <row r="1491"/>
    <row r="1492"/>
    <row r="1493"/>
    <row r="1494"/>
    <row r="1495"/>
    <row r="1496"/>
    <row r="1497"/>
    <row r="1498"/>
    <row r="1499"/>
    <row r="1500"/>
    <row r="1501"/>
    <row r="1502"/>
    <row r="1503"/>
    <row r="1504"/>
    <row r="1505"/>
    <row r="1506"/>
    <row r="1507"/>
    <row r="1508"/>
    <row r="1509"/>
    <row r="1510"/>
    <row r="1511"/>
    <row r="1512"/>
    <row r="1513"/>
    <row r="1514"/>
    <row r="1515"/>
    <row r="1516"/>
    <row r="1517"/>
    <row r="1518"/>
    <row r="1519"/>
    <row r="1520"/>
    <row r="1521"/>
    <row r="1522"/>
    <row r="1523"/>
    <row r="1524"/>
    <row r="1525"/>
    <row r="1526"/>
    <row r="1527"/>
    <row r="1528"/>
    <row r="1529"/>
    <row r="1530"/>
    <row r="1531"/>
    <row r="1532"/>
    <row r="1533"/>
    <row r="1534"/>
    <row r="1535"/>
    <row r="1536"/>
    <row r="1537"/>
    <row r="1538"/>
    <row r="1539"/>
    <row r="1540"/>
    <row r="1541"/>
    <row r="1542"/>
    <row r="1543"/>
    <row r="1544"/>
    <row r="1545"/>
    <row r="1546"/>
    <row r="1547"/>
    <row r="1548"/>
    <row r="1549"/>
    <row r="1550"/>
    <row r="1551"/>
    <row r="1552"/>
    <row r="1553"/>
    <row r="1554"/>
    <row r="1555"/>
    <row r="1556"/>
    <row r="1557"/>
    <row r="1558"/>
    <row r="1559"/>
    <row r="1560"/>
    <row r="1561"/>
    <row r="1562"/>
    <row r="1563"/>
    <row r="1564"/>
    <row r="1565"/>
    <row r="1566"/>
    <row r="1567"/>
    <row r="1568"/>
    <row r="1569"/>
    <row r="1570"/>
    <row r="1571"/>
    <row r="1572"/>
    <row r="1573"/>
    <row r="1574"/>
    <row r="1575"/>
    <row r="1576"/>
    <row r="1577"/>
    <row r="1578"/>
    <row r="1579"/>
    <row r="1580"/>
    <row r="1581"/>
    <row r="1582"/>
    <row r="1583"/>
    <row r="1584"/>
    <row r="1585"/>
    <row r="1586"/>
    <row r="1587"/>
    <row r="1588"/>
    <row r="1589"/>
    <row r="1590"/>
    <row r="1591"/>
    <row r="1592"/>
    <row r="1593"/>
    <row r="1594"/>
    <row r="1595"/>
    <row r="1596"/>
    <row r="1597"/>
    <row r="1598"/>
    <row r="1599"/>
    <row r="1600"/>
    <row r="1601"/>
    <row r="1602"/>
    <row r="1603"/>
    <row r="1604"/>
    <row r="1605"/>
    <row r="1606"/>
    <row r="1607"/>
    <row r="1608"/>
    <row r="1609"/>
    <row r="1610"/>
    <row r="1611"/>
    <row r="1612"/>
    <row r="1613"/>
    <row r="1614"/>
    <row r="1615"/>
    <row r="1616"/>
    <row r="1617"/>
    <row r="1618"/>
    <row r="1619"/>
    <row r="1620"/>
    <row r="1621"/>
    <row r="1622"/>
    <row r="1623"/>
    <row r="1624"/>
    <row r="1625"/>
    <row r="1626"/>
    <row r="1627"/>
    <row r="1628"/>
    <row r="1629"/>
    <row r="1630"/>
    <row r="1631"/>
    <row r="1632"/>
    <row r="1633"/>
    <row r="1634"/>
    <row r="1635"/>
    <row r="1636"/>
    <row r="1637"/>
    <row r="1638"/>
    <row r="1639"/>
    <row r="1640"/>
    <row r="1641"/>
    <row r="1642"/>
    <row r="1643"/>
    <row r="1644"/>
    <row r="1645"/>
    <row r="1646"/>
    <row r="1647"/>
    <row r="1648"/>
    <row r="1649"/>
    <row r="1650"/>
    <row r="1651"/>
    <row r="1652"/>
    <row r="1653"/>
    <row r="1654"/>
    <row r="1655"/>
    <row r="1656"/>
    <row r="1657"/>
    <row r="1658"/>
    <row r="1659"/>
    <row r="1660"/>
    <row r="1661"/>
    <row r="1662"/>
    <row r="1663"/>
    <row r="1664"/>
    <row r="1665"/>
    <row r="1666"/>
    <row r="1667"/>
    <row r="1668"/>
    <row r="1669"/>
    <row r="1670"/>
    <row r="1671"/>
    <row r="1672"/>
    <row r="1673"/>
    <row r="1674"/>
    <row r="1675"/>
    <row r="1676"/>
    <row r="1677"/>
    <row r="1678"/>
    <row r="1679"/>
    <row r="1680"/>
    <row r="1681"/>
    <row r="1682"/>
    <row r="1683"/>
    <row r="1684"/>
    <row r="1685"/>
    <row r="1686"/>
    <row r="1687"/>
    <row r="1688"/>
    <row r="1689"/>
    <row r="1690"/>
    <row r="1691"/>
    <row r="1692"/>
    <row r="1693"/>
    <row r="1694"/>
    <row r="1695"/>
    <row r="1696"/>
    <row r="1697"/>
    <row r="1698"/>
    <row r="1699"/>
    <row r="1700"/>
    <row r="1701"/>
    <row r="1702"/>
    <row r="1703"/>
    <row r="1704"/>
    <row r="1705"/>
    <row r="1706"/>
    <row r="1707"/>
    <row r="1708"/>
    <row r="1709"/>
    <row r="1710"/>
    <row r="1711"/>
    <row r="1712"/>
    <row r="1713"/>
    <row r="1714"/>
    <row r="1715"/>
    <row r="1716"/>
    <row r="1717"/>
    <row r="1718"/>
    <row r="1719"/>
    <row r="1720"/>
    <row r="1721"/>
    <row r="1722"/>
    <row r="1723"/>
    <row r="1724"/>
    <row r="1725"/>
    <row r="1726"/>
    <row r="1727"/>
    <row r="1728"/>
    <row r="1729"/>
    <row r="1730"/>
    <row r="1731"/>
    <row r="1732"/>
    <row r="1733"/>
    <row r="1734"/>
    <row r="1735"/>
    <row r="1736"/>
    <row r="1737"/>
    <row r="1738"/>
    <row r="1739"/>
    <row r="1740"/>
    <row r="1741"/>
    <row r="1742"/>
    <row r="1743"/>
    <row r="1744"/>
    <row r="1745"/>
    <row r="1746"/>
    <row r="1747"/>
    <row r="1748"/>
    <row r="1749"/>
    <row r="1750"/>
    <row r="1751"/>
    <row r="1752"/>
    <row r="1753"/>
    <row r="1754"/>
    <row r="1755"/>
    <row r="1756"/>
    <row r="1757"/>
    <row r="1758"/>
    <row r="1759"/>
    <row r="1760"/>
    <row r="1761"/>
    <row r="1762"/>
    <row r="1763"/>
    <row r="1764"/>
    <row r="1765"/>
    <row r="1766"/>
    <row r="1767"/>
    <row r="1768"/>
    <row r="1769"/>
    <row r="1770"/>
    <row r="1771"/>
    <row r="1772"/>
    <row r="1773"/>
    <row r="1774"/>
    <row r="1775"/>
    <row r="1776"/>
    <row r="1777"/>
    <row r="1778"/>
    <row r="1779"/>
    <row r="1780"/>
    <row r="1781"/>
    <row r="1782"/>
    <row r="1783"/>
    <row r="1784"/>
    <row r="1785"/>
    <row r="1786"/>
    <row r="1787"/>
    <row r="1788"/>
    <row r="1789"/>
    <row r="1790"/>
    <row r="1791"/>
    <row r="1792"/>
    <row r="1793"/>
    <row r="1794"/>
    <row r="1795"/>
    <row r="1796"/>
    <row r="1797"/>
    <row r="1798"/>
    <row r="1799"/>
    <row r="1800"/>
    <row r="1801"/>
    <row r="1802"/>
    <row r="1803"/>
    <row r="1804"/>
    <row r="1805"/>
    <row r="1806"/>
    <row r="1807"/>
    <row r="1808"/>
    <row r="1809"/>
    <row r="1810"/>
    <row r="1811"/>
    <row r="1812"/>
    <row r="1813"/>
    <row r="1814"/>
    <row r="1815"/>
    <row r="1816"/>
    <row r="1817"/>
    <row r="1818"/>
    <row r="1819"/>
    <row r="1820"/>
    <row r="1821"/>
    <row r="1822"/>
    <row r="1823"/>
    <row r="1824"/>
    <row r="1825"/>
    <row r="1826"/>
    <row r="1827"/>
    <row r="1828"/>
    <row r="1829"/>
    <row r="1830"/>
    <row r="1831"/>
    <row r="1832"/>
    <row r="1833"/>
    <row r="1834"/>
    <row r="1835"/>
    <row r="1836"/>
    <row r="1837"/>
    <row r="1838"/>
    <row r="1839"/>
    <row r="1840"/>
    <row r="1841"/>
    <row r="1842"/>
    <row r="1843"/>
    <row r="1844"/>
    <row r="1845"/>
    <row r="1846"/>
    <row r="1847"/>
    <row r="1848"/>
    <row r="1849"/>
    <row r="1850"/>
    <row r="1851"/>
    <row r="1852"/>
    <row r="1853"/>
    <row r="1854"/>
    <row r="1855"/>
    <row r="1856"/>
    <row r="1857"/>
    <row r="1858"/>
    <row r="1859"/>
    <row r="1860"/>
    <row r="1861"/>
    <row r="1862"/>
    <row r="1863"/>
    <row r="1864"/>
    <row r="1865"/>
    <row r="1866"/>
    <row r="1867"/>
    <row r="1868"/>
    <row r="1869"/>
    <row r="1870"/>
    <row r="1871"/>
    <row r="1872"/>
    <row r="1873"/>
    <row r="1874"/>
    <row r="1875"/>
    <row r="1876"/>
    <row r="1877"/>
    <row r="1878"/>
    <row r="1879"/>
    <row r="1880"/>
    <row r="1881"/>
    <row r="1882"/>
    <row r="1883"/>
    <row r="1884"/>
    <row r="1885"/>
    <row r="1886"/>
    <row r="1887"/>
    <row r="1888"/>
    <row r="1889"/>
    <row r="1890"/>
    <row r="1891"/>
    <row r="1892"/>
    <row r="1893"/>
    <row r="1894"/>
    <row r="1895"/>
    <row r="1896"/>
    <row r="1897"/>
    <row r="1898"/>
    <row r="1899"/>
    <row r="1900"/>
    <row r="1901"/>
    <row r="1902"/>
    <row r="1903"/>
    <row r="1904"/>
    <row r="1905"/>
    <row r="1906"/>
    <row r="1907"/>
    <row r="1908"/>
    <row r="1909"/>
    <row r="1910"/>
    <row r="1911"/>
    <row r="1912"/>
    <row r="1913"/>
    <row r="1914"/>
    <row r="1915"/>
    <row r="1916"/>
    <row r="1917"/>
    <row r="1918"/>
    <row r="1919"/>
    <row r="1920"/>
    <row r="1921"/>
    <row r="1922"/>
    <row r="1923"/>
    <row r="1924"/>
    <row r="1925"/>
    <row r="1926"/>
    <row r="1927"/>
    <row r="1928"/>
    <row r="1929"/>
    <row r="1930"/>
    <row r="1931"/>
    <row r="1932"/>
    <row r="1933"/>
    <row r="1934"/>
    <row r="1935"/>
    <row r="1936"/>
    <row r="1937"/>
    <row r="1938"/>
    <row r="1939"/>
    <row r="1940"/>
    <row r="1941"/>
    <row r="1942"/>
    <row r="1943"/>
    <row r="1944"/>
    <row r="1945"/>
    <row r="1946"/>
    <row r="1947"/>
    <row r="1948"/>
    <row r="1949"/>
    <row r="1950"/>
    <row r="1951"/>
    <row r="1952"/>
    <row r="1953"/>
    <row r="1954"/>
    <row r="1955"/>
    <row r="1956"/>
    <row r="1957"/>
    <row r="1958"/>
    <row r="1959"/>
    <row r="1960"/>
    <row r="1961"/>
    <row r="1962"/>
    <row r="1963"/>
    <row r="1964"/>
    <row r="1965"/>
    <row r="1966"/>
    <row r="1967"/>
    <row r="1968"/>
    <row r="1969"/>
    <row r="1970"/>
    <row r="1971"/>
    <row r="1972"/>
    <row r="1973"/>
    <row r="1974"/>
    <row r="1975"/>
    <row r="1976"/>
    <row r="1977"/>
    <row r="1978"/>
    <row r="1979"/>
    <row r="1980"/>
    <row r="1981"/>
    <row r="1982"/>
    <row r="1983"/>
    <row r="1984"/>
    <row r="1985"/>
    <row r="1986"/>
    <row r="1987"/>
    <row r="1988"/>
    <row r="1989"/>
    <row r="1990"/>
    <row r="1991"/>
    <row r="1992"/>
    <row r="1993"/>
    <row r="1994"/>
    <row r="1995"/>
    <row r="1996"/>
    <row r="1997"/>
    <row r="1998"/>
    <row r="1999"/>
    <row r="2000"/>
    <row r="2001"/>
    <row r="2002"/>
    <row r="2003"/>
    <row r="2004"/>
    <row r="2005"/>
    <row r="2006"/>
    <row r="2007"/>
    <row r="2008"/>
    <row r="2009"/>
    <row r="2010"/>
    <row r="2011"/>
    <row r="2012"/>
    <row r="2013"/>
    <row r="2014"/>
    <row r="2015"/>
    <row r="2016"/>
    <row r="2017"/>
    <row r="2018"/>
    <row r="2019"/>
    <row r="2020"/>
    <row r="2021"/>
    <row r="2022"/>
    <row r="2023"/>
    <row r="2024"/>
    <row r="2025"/>
    <row r="2026"/>
    <row r="2027"/>
    <row r="2028"/>
    <row r="2029"/>
    <row r="2030"/>
    <row r="2031"/>
    <row r="2032"/>
    <row r="2033"/>
    <row r="2034"/>
    <row r="2035"/>
    <row r="2036"/>
    <row r="2037"/>
    <row r="2038"/>
    <row r="2039"/>
    <row r="2040"/>
    <row r="2041"/>
    <row r="2042"/>
    <row r="2043"/>
    <row r="2044"/>
    <row r="2045"/>
    <row r="2046"/>
    <row r="2047"/>
    <row r="2048"/>
    <row r="2049"/>
    <row r="2050"/>
    <row r="2051"/>
    <row r="2052"/>
    <row r="2053"/>
    <row r="2054"/>
    <row r="2055"/>
    <row r="2056"/>
    <row r="2057"/>
    <row r="2058"/>
    <row r="2059"/>
    <row r="2060"/>
    <row r="2061"/>
    <row r="2062"/>
    <row r="2063"/>
    <row r="2064"/>
    <row r="2065"/>
    <row r="2066"/>
    <row r="2067"/>
    <row r="2068"/>
    <row r="2069"/>
    <row r="2070"/>
    <row r="2071"/>
    <row r="2072"/>
    <row r="2073"/>
    <row r="2074"/>
    <row r="2075"/>
    <row r="2076"/>
    <row r="2077"/>
    <row r="2078"/>
    <row r="2079"/>
    <row r="2080"/>
    <row r="2081"/>
    <row r="2082"/>
    <row r="2083"/>
    <row r="2084"/>
    <row r="2085"/>
    <row r="2086"/>
    <row r="2087"/>
    <row r="2088"/>
    <row r="2089"/>
    <row r="2090"/>
    <row r="2091"/>
    <row r="2092"/>
    <row r="2093"/>
    <row r="2094"/>
    <row r="2095"/>
    <row r="2096"/>
    <row r="2097"/>
    <row r="2098"/>
    <row r="2099"/>
    <row r="2100"/>
    <row r="2101"/>
  </sheetData>
  <mergeCells count="7">
    <mergeCell ref="B305:C305"/>
    <mergeCell ref="B3:Z3"/>
    <mergeCell ref="AD3:AY3"/>
    <mergeCell ref="AD4:AE4"/>
    <mergeCell ref="X5:X7"/>
    <mergeCell ref="Z5:Z7"/>
    <mergeCell ref="AD5:AD7"/>
  </mergeCells>
  <dataValidations count="1">
    <dataValidation type="custom" allowBlank="1" showErrorMessage="1" errorTitle="Input Error" error="Please enter a numeric value." sqref="T218:V278 J218:K278 M218:M278 J282:K282 O131:P214 T10:V127 T131:V214 J131:K214 C288:C289 N282 J10:K127 Q10:Q127 T282:V282" xr:uid="{6EE2AA14-125D-4DBB-AEA0-0A8E85680CC6}">
      <formula1>ISNUMBER(C10)</formula1>
    </dataValidation>
  </dataValidations>
  <pageMargins left="0.7" right="0.7" top="0.75" bottom="0.75" header="0.3" footer="0.3"/>
  <pageSetup paperSize="8" scale="40" fitToHeight="0" orientation="portrait" r:id="rId1"/>
  <headerFooter>
    <oddHeader>&amp;L&amp;F&amp;CSheet: &amp;A&amp;ROFFICIAL</oddHeader>
    <oddFooter>&amp;LPrinted on: &amp;D at &amp;T&amp;CPage &amp;P of &amp;N&amp;ROfwat</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EB318-7858-4E65-BEA4-C4F76DC4F47B}">
  <sheetPr codeName="Sheet4">
    <pageSetUpPr fitToPage="1"/>
  </sheetPr>
  <dimension ref="B1:T114"/>
  <sheetViews>
    <sheetView showGridLines="0" zoomScale="85" zoomScaleNormal="85" zoomScaleSheetLayoutView="100" workbookViewId="0">
      <pane ySplit="7" topLeftCell="A9" activePane="bottomLeft" state="frozen"/>
      <selection activeCell="K49" sqref="K49"/>
      <selection pane="bottomLeft" activeCell="B1" sqref="B1"/>
    </sheetView>
  </sheetViews>
  <sheetFormatPr defaultColWidth="9" defaultRowHeight="15"/>
  <cols>
    <col min="1" max="1" width="1.625" style="182" customWidth="1"/>
    <col min="2" max="2" width="36.125" style="183" customWidth="1"/>
    <col min="3" max="3" width="6" style="182" customWidth="1"/>
    <col min="4" max="4" width="7" style="182" customWidth="1"/>
    <col min="5" max="5" width="5.125" style="182" customWidth="1"/>
    <col min="6" max="17" width="12.625" style="182" customWidth="1"/>
    <col min="18" max="18" width="1.625" style="182" customWidth="1"/>
    <col min="19" max="19" width="12.625" style="182" customWidth="1"/>
    <col min="20" max="21" width="1.625" style="182" customWidth="1"/>
    <col min="22" max="16384" width="9" style="182"/>
  </cols>
  <sheetData>
    <row r="1" spans="2:20" ht="23.25">
      <c r="B1" s="179" t="s">
        <v>16</v>
      </c>
    </row>
    <row r="2" spans="2:20" s="181" customFormat="1" ht="29.25" customHeight="1">
      <c r="B2" s="179" t="s">
        <v>10</v>
      </c>
      <c r="C2" s="180"/>
      <c r="D2" s="180"/>
      <c r="E2" s="180"/>
      <c r="F2" s="180"/>
      <c r="G2" s="180"/>
      <c r="H2" s="180"/>
      <c r="I2" s="180"/>
      <c r="J2" s="332"/>
      <c r="K2" s="332"/>
      <c r="L2" s="332"/>
      <c r="M2" s="332"/>
      <c r="N2" s="332"/>
      <c r="O2" s="332"/>
      <c r="P2" s="332"/>
      <c r="Q2" s="332"/>
      <c r="R2" s="355"/>
      <c r="S2" s="355"/>
    </row>
    <row r="3" spans="2:20" ht="46.5" customHeight="1">
      <c r="B3" s="356" t="s">
        <v>11</v>
      </c>
      <c r="C3" s="356"/>
      <c r="D3" s="356"/>
      <c r="E3" s="356"/>
      <c r="F3" s="356"/>
      <c r="G3" s="356"/>
      <c r="H3" s="356"/>
      <c r="I3" s="356"/>
      <c r="J3" s="356"/>
      <c r="K3" s="356"/>
      <c r="L3" s="356"/>
      <c r="M3" s="356"/>
      <c r="N3" s="356"/>
      <c r="O3" s="356"/>
      <c r="P3" s="356"/>
      <c r="Q3" s="356"/>
      <c r="R3" s="356"/>
      <c r="S3" s="356"/>
      <c r="T3" s="356"/>
    </row>
    <row r="4" spans="2:20" ht="14.25" customHeight="1" thickBot="1">
      <c r="C4" s="332"/>
      <c r="D4" s="332"/>
      <c r="E4" s="332"/>
      <c r="F4" s="332"/>
      <c r="G4" s="332"/>
      <c r="H4" s="332"/>
      <c r="I4" s="332"/>
      <c r="J4" s="332"/>
      <c r="K4" s="332"/>
      <c r="L4" s="184"/>
      <c r="M4" s="185"/>
      <c r="N4" s="185"/>
      <c r="O4" s="185"/>
      <c r="P4" s="185"/>
      <c r="Q4" s="185"/>
      <c r="R4" s="332"/>
      <c r="S4" s="332"/>
    </row>
    <row r="5" spans="2:20" s="186" customFormat="1" ht="22.5" customHeight="1">
      <c r="B5" s="357" t="s">
        <v>5541</v>
      </c>
      <c r="C5" s="358"/>
      <c r="D5" s="363" t="s">
        <v>41</v>
      </c>
      <c r="E5" s="363" t="s">
        <v>5542</v>
      </c>
      <c r="F5" s="368" t="s">
        <v>5543</v>
      </c>
      <c r="G5" s="368"/>
      <c r="H5" s="368"/>
      <c r="I5" s="368"/>
      <c r="J5" s="368"/>
      <c r="K5" s="368"/>
      <c r="L5" s="369" t="s">
        <v>5544</v>
      </c>
      <c r="M5" s="369"/>
      <c r="N5" s="369"/>
      <c r="O5" s="369"/>
      <c r="P5" s="369"/>
      <c r="Q5" s="370"/>
      <c r="R5" s="332"/>
      <c r="S5" s="371" t="s">
        <v>39</v>
      </c>
    </row>
    <row r="6" spans="2:20" s="186" customFormat="1" ht="22.5" customHeight="1">
      <c r="B6" s="359"/>
      <c r="C6" s="360"/>
      <c r="D6" s="364"/>
      <c r="E6" s="366"/>
      <c r="F6" s="366" t="s">
        <v>5545</v>
      </c>
      <c r="G6" s="374" t="s">
        <v>5546</v>
      </c>
      <c r="H6" s="374"/>
      <c r="I6" s="374"/>
      <c r="J6" s="374"/>
      <c r="K6" s="374" t="s">
        <v>5547</v>
      </c>
      <c r="L6" s="366" t="s">
        <v>5545</v>
      </c>
      <c r="M6" s="351" t="s">
        <v>5546</v>
      </c>
      <c r="N6" s="351"/>
      <c r="O6" s="351"/>
      <c r="P6" s="351"/>
      <c r="Q6" s="353" t="s">
        <v>5547</v>
      </c>
      <c r="R6" s="332"/>
      <c r="S6" s="372"/>
    </row>
    <row r="7" spans="2:20" s="186" customFormat="1" ht="29.25" customHeight="1" thickBot="1">
      <c r="B7" s="361"/>
      <c r="C7" s="362"/>
      <c r="D7" s="365"/>
      <c r="E7" s="367"/>
      <c r="F7" s="367"/>
      <c r="G7" s="331" t="s">
        <v>5548</v>
      </c>
      <c r="H7" s="331" t="s">
        <v>5549</v>
      </c>
      <c r="I7" s="331" t="s">
        <v>5550</v>
      </c>
      <c r="J7" s="331" t="s">
        <v>5551</v>
      </c>
      <c r="K7" s="375"/>
      <c r="L7" s="376"/>
      <c r="M7" s="331" t="s">
        <v>5548</v>
      </c>
      <c r="N7" s="331" t="s">
        <v>5549</v>
      </c>
      <c r="O7" s="331" t="s">
        <v>5550</v>
      </c>
      <c r="P7" s="331" t="s">
        <v>5551</v>
      </c>
      <c r="Q7" s="354"/>
      <c r="R7" s="187"/>
      <c r="S7" s="373"/>
    </row>
    <row r="8" spans="2:20" s="186" customFormat="1" ht="14.25" customHeight="1" thickBot="1">
      <c r="B8" s="188"/>
      <c r="C8" s="189"/>
      <c r="D8" s="189"/>
      <c r="E8" s="189"/>
      <c r="F8" s="189"/>
      <c r="G8" s="189"/>
      <c r="H8" s="189"/>
      <c r="I8" s="189"/>
      <c r="J8" s="189"/>
      <c r="K8" s="189"/>
      <c r="L8" s="189"/>
      <c r="M8" s="189"/>
      <c r="N8" s="189"/>
      <c r="O8" s="189"/>
      <c r="P8" s="189"/>
      <c r="Q8" s="189"/>
      <c r="R8" s="187"/>
      <c r="S8" s="189"/>
    </row>
    <row r="9" spans="2:20" s="186" customFormat="1" ht="30" customHeight="1" thickBot="1">
      <c r="B9" s="191" t="s">
        <v>5552</v>
      </c>
      <c r="C9" s="189"/>
      <c r="D9" s="189"/>
      <c r="E9" s="189"/>
      <c r="F9" s="189"/>
      <c r="G9" s="189"/>
      <c r="H9" s="189"/>
      <c r="I9" s="189"/>
      <c r="J9" s="189"/>
      <c r="K9" s="189"/>
      <c r="L9" s="189"/>
      <c r="M9" s="189"/>
      <c r="N9" s="189"/>
      <c r="O9" s="189"/>
      <c r="P9" s="189"/>
      <c r="Q9" s="189"/>
      <c r="R9" s="187"/>
      <c r="S9" s="189"/>
    </row>
    <row r="10" spans="2:20" s="186" customFormat="1" ht="32.25" customHeight="1" thickBot="1">
      <c r="B10" s="193" t="s">
        <v>5553</v>
      </c>
      <c r="C10" s="194" t="s">
        <v>5554</v>
      </c>
      <c r="D10" s="195" t="s">
        <v>5555</v>
      </c>
      <c r="E10" s="195">
        <v>3</v>
      </c>
      <c r="F10" s="196">
        <v>1.8740000000000001</v>
      </c>
      <c r="G10" s="196">
        <v>0</v>
      </c>
      <c r="H10" s="196">
        <v>0</v>
      </c>
      <c r="I10" s="196">
        <v>0</v>
      </c>
      <c r="J10" s="196">
        <v>1.079</v>
      </c>
      <c r="K10" s="197">
        <f>IFERROR(SUM(F10:J10), 0)</f>
        <v>2.9530000000000003</v>
      </c>
      <c r="L10" s="198"/>
      <c r="M10" s="199"/>
      <c r="N10" s="199"/>
      <c r="O10" s="199"/>
      <c r="P10" s="199"/>
      <c r="Q10" s="200"/>
      <c r="R10" s="332"/>
      <c r="S10" s="201" t="s">
        <v>5556</v>
      </c>
    </row>
    <row r="11" spans="2:20" s="186" customFormat="1" ht="32.25" customHeight="1">
      <c r="B11" s="204" t="s">
        <v>5553</v>
      </c>
      <c r="C11" s="205" t="s">
        <v>5557</v>
      </c>
      <c r="D11" s="206" t="s">
        <v>5555</v>
      </c>
      <c r="E11" s="206">
        <v>3</v>
      </c>
      <c r="F11" s="196">
        <v>0.436</v>
      </c>
      <c r="G11" s="196">
        <v>0</v>
      </c>
      <c r="H11" s="196">
        <v>0</v>
      </c>
      <c r="I11" s="196">
        <v>0</v>
      </c>
      <c r="J11" s="196">
        <v>0</v>
      </c>
      <c r="K11" s="207">
        <f t="shared" ref="K11:K28" si="0">IFERROR(SUM(F11:J11), 0)</f>
        <v>0.436</v>
      </c>
      <c r="L11" s="208"/>
      <c r="M11" s="209"/>
      <c r="N11" s="209"/>
      <c r="O11" s="209"/>
      <c r="P11" s="209"/>
      <c r="Q11" s="210"/>
      <c r="R11" s="332"/>
      <c r="S11" s="211" t="s">
        <v>5558</v>
      </c>
    </row>
    <row r="12" spans="2:20" s="186" customFormat="1" ht="32.25" customHeight="1" thickBot="1">
      <c r="B12" s="204" t="s">
        <v>5553</v>
      </c>
      <c r="C12" s="205" t="s">
        <v>5559</v>
      </c>
      <c r="D12" s="206" t="s">
        <v>5555</v>
      </c>
      <c r="E12" s="206">
        <v>3</v>
      </c>
      <c r="F12" s="207">
        <f>IFERROR(SUM(F10:F11), 0)</f>
        <v>2.31</v>
      </c>
      <c r="G12" s="207">
        <f t="shared" ref="G12:J12" si="1">IFERROR(SUM(G10:G11), 0)</f>
        <v>0</v>
      </c>
      <c r="H12" s="207">
        <f t="shared" si="1"/>
        <v>0</v>
      </c>
      <c r="I12" s="207">
        <f t="shared" si="1"/>
        <v>0</v>
      </c>
      <c r="J12" s="207">
        <f t="shared" si="1"/>
        <v>1.079</v>
      </c>
      <c r="K12" s="207">
        <f t="shared" si="0"/>
        <v>3.3890000000000002</v>
      </c>
      <c r="L12" s="208"/>
      <c r="M12" s="209"/>
      <c r="N12" s="209"/>
      <c r="O12" s="209"/>
      <c r="P12" s="209"/>
      <c r="Q12" s="210"/>
      <c r="R12" s="332"/>
      <c r="S12" s="211" t="s">
        <v>5560</v>
      </c>
    </row>
    <row r="13" spans="2:20" s="186" customFormat="1" ht="32.25" customHeight="1" thickBot="1">
      <c r="B13" s="204" t="s">
        <v>5561</v>
      </c>
      <c r="C13" s="205" t="s">
        <v>5554</v>
      </c>
      <c r="D13" s="206" t="s">
        <v>5555</v>
      </c>
      <c r="E13" s="206">
        <v>3</v>
      </c>
      <c r="F13" s="196">
        <v>9.0440000000000005</v>
      </c>
      <c r="G13" s="196">
        <v>0</v>
      </c>
      <c r="H13" s="196">
        <v>0</v>
      </c>
      <c r="I13" s="196">
        <v>0</v>
      </c>
      <c r="J13" s="196">
        <v>0</v>
      </c>
      <c r="K13" s="207">
        <f t="shared" si="0"/>
        <v>9.0440000000000005</v>
      </c>
      <c r="L13" s="213"/>
      <c r="M13" s="213"/>
      <c r="N13" s="213"/>
      <c r="O13" s="213"/>
      <c r="P13" s="213"/>
      <c r="Q13" s="214"/>
      <c r="R13" s="332"/>
      <c r="S13" s="211" t="s">
        <v>5562</v>
      </c>
    </row>
    <row r="14" spans="2:20" s="186" customFormat="1" ht="32.25" customHeight="1">
      <c r="B14" s="204" t="s">
        <v>5561</v>
      </c>
      <c r="C14" s="205" t="s">
        <v>5557</v>
      </c>
      <c r="D14" s="206" t="s">
        <v>5555</v>
      </c>
      <c r="E14" s="206">
        <v>3</v>
      </c>
      <c r="F14" s="196">
        <v>0</v>
      </c>
      <c r="G14" s="196">
        <v>0</v>
      </c>
      <c r="H14" s="196">
        <v>0</v>
      </c>
      <c r="I14" s="196">
        <v>0</v>
      </c>
      <c r="J14" s="196">
        <v>0</v>
      </c>
      <c r="K14" s="207">
        <f t="shared" si="0"/>
        <v>0</v>
      </c>
      <c r="L14" s="213"/>
      <c r="M14" s="213"/>
      <c r="N14" s="213"/>
      <c r="O14" s="213"/>
      <c r="P14" s="213"/>
      <c r="Q14" s="214"/>
      <c r="R14" s="332"/>
      <c r="S14" s="211" t="s">
        <v>5563</v>
      </c>
    </row>
    <row r="15" spans="2:20" s="186" customFormat="1" ht="32.25" customHeight="1" thickBot="1">
      <c r="B15" s="204" t="s">
        <v>5561</v>
      </c>
      <c r="C15" s="205" t="s">
        <v>5559</v>
      </c>
      <c r="D15" s="206" t="s">
        <v>5555</v>
      </c>
      <c r="E15" s="206">
        <v>3</v>
      </c>
      <c r="F15" s="207">
        <f>IFERROR(SUM(F13:F14), 0)</f>
        <v>9.0440000000000005</v>
      </c>
      <c r="G15" s="207">
        <f t="shared" ref="G15:J15" si="2">IFERROR(SUM(G13:G14), 0)</f>
        <v>0</v>
      </c>
      <c r="H15" s="207">
        <f t="shared" si="2"/>
        <v>0</v>
      </c>
      <c r="I15" s="207">
        <f t="shared" si="2"/>
        <v>0</v>
      </c>
      <c r="J15" s="207">
        <f t="shared" si="2"/>
        <v>0</v>
      </c>
      <c r="K15" s="207">
        <f t="shared" si="0"/>
        <v>9.0440000000000005</v>
      </c>
      <c r="L15" s="213"/>
      <c r="M15" s="215"/>
      <c r="N15" s="215"/>
      <c r="O15" s="215"/>
      <c r="P15" s="215"/>
      <c r="Q15" s="216"/>
      <c r="R15" s="332"/>
      <c r="S15" s="211" t="s">
        <v>5564</v>
      </c>
    </row>
    <row r="16" spans="2:20" s="186" customFormat="1" ht="32.25" customHeight="1" thickBot="1">
      <c r="B16" s="204" t="s">
        <v>5565</v>
      </c>
      <c r="C16" s="205" t="s">
        <v>5554</v>
      </c>
      <c r="D16" s="206" t="s">
        <v>5555</v>
      </c>
      <c r="E16" s="206">
        <v>3</v>
      </c>
      <c r="F16" s="196">
        <v>0</v>
      </c>
      <c r="G16" s="196">
        <v>0</v>
      </c>
      <c r="H16" s="196">
        <v>0</v>
      </c>
      <c r="I16" s="196">
        <v>0</v>
      </c>
      <c r="J16" s="196">
        <v>0</v>
      </c>
      <c r="K16" s="207">
        <f t="shared" si="0"/>
        <v>0</v>
      </c>
      <c r="L16" s="213"/>
      <c r="M16" s="215"/>
      <c r="N16" s="215"/>
      <c r="O16" s="215"/>
      <c r="P16" s="215"/>
      <c r="Q16" s="216"/>
      <c r="R16" s="332"/>
      <c r="S16" s="211" t="s">
        <v>5566</v>
      </c>
    </row>
    <row r="17" spans="2:19" ht="32.25" customHeight="1">
      <c r="B17" s="204" t="s">
        <v>5565</v>
      </c>
      <c r="C17" s="205" t="s">
        <v>5557</v>
      </c>
      <c r="D17" s="206" t="s">
        <v>5555</v>
      </c>
      <c r="E17" s="206">
        <v>3</v>
      </c>
      <c r="F17" s="196">
        <v>0.01</v>
      </c>
      <c r="G17" s="196">
        <v>0</v>
      </c>
      <c r="H17" s="196">
        <v>0</v>
      </c>
      <c r="I17" s="196">
        <v>0</v>
      </c>
      <c r="J17" s="196">
        <v>0</v>
      </c>
      <c r="K17" s="207">
        <f t="shared" si="0"/>
        <v>0.01</v>
      </c>
      <c r="L17" s="217"/>
      <c r="M17" s="217"/>
      <c r="N17" s="217"/>
      <c r="O17" s="217"/>
      <c r="P17" s="217"/>
      <c r="Q17" s="216"/>
      <c r="R17" s="332"/>
      <c r="S17" s="211" t="s">
        <v>5567</v>
      </c>
    </row>
    <row r="18" spans="2:19" ht="32.25" customHeight="1" thickBot="1">
      <c r="B18" s="204" t="s">
        <v>5565</v>
      </c>
      <c r="C18" s="205" t="s">
        <v>5559</v>
      </c>
      <c r="D18" s="206" t="s">
        <v>5555</v>
      </c>
      <c r="E18" s="206">
        <v>3</v>
      </c>
      <c r="F18" s="207">
        <f>IFERROR(SUM(F16:F17), 0)</f>
        <v>0.01</v>
      </c>
      <c r="G18" s="207">
        <f t="shared" ref="G18:I18" si="3">IFERROR(SUM(G16:G17), 0)</f>
        <v>0</v>
      </c>
      <c r="H18" s="207">
        <f t="shared" si="3"/>
        <v>0</v>
      </c>
      <c r="I18" s="207">
        <f t="shared" si="3"/>
        <v>0</v>
      </c>
      <c r="J18" s="207">
        <f>IFERROR(SUM(J16:J17), 0)</f>
        <v>0</v>
      </c>
      <c r="K18" s="207">
        <f t="shared" si="0"/>
        <v>0.01</v>
      </c>
      <c r="L18" s="213"/>
      <c r="M18" s="217"/>
      <c r="N18" s="217"/>
      <c r="O18" s="217"/>
      <c r="P18" s="217"/>
      <c r="Q18" s="216"/>
      <c r="R18" s="332"/>
      <c r="S18" s="211" t="s">
        <v>5568</v>
      </c>
    </row>
    <row r="19" spans="2:19" ht="32.25" customHeight="1" thickBot="1">
      <c r="B19" s="204" t="s">
        <v>5569</v>
      </c>
      <c r="C19" s="205" t="s">
        <v>5554</v>
      </c>
      <c r="D19" s="206" t="s">
        <v>5555</v>
      </c>
      <c r="E19" s="206">
        <v>3</v>
      </c>
      <c r="F19" s="196">
        <v>0</v>
      </c>
      <c r="G19" s="196">
        <v>0</v>
      </c>
      <c r="H19" s="196">
        <v>0</v>
      </c>
      <c r="I19" s="196">
        <v>0</v>
      </c>
      <c r="J19" s="196">
        <v>0</v>
      </c>
      <c r="K19" s="207">
        <f t="shared" si="0"/>
        <v>0</v>
      </c>
      <c r="L19" s="213"/>
      <c r="M19" s="217"/>
      <c r="N19" s="217"/>
      <c r="O19" s="217"/>
      <c r="P19" s="217"/>
      <c r="Q19" s="216"/>
      <c r="R19" s="332"/>
      <c r="S19" s="211" t="s">
        <v>5570</v>
      </c>
    </row>
    <row r="20" spans="2:19" ht="32.25" customHeight="1">
      <c r="B20" s="204" t="s">
        <v>5569</v>
      </c>
      <c r="C20" s="205" t="s">
        <v>5557</v>
      </c>
      <c r="D20" s="206" t="s">
        <v>5555</v>
      </c>
      <c r="E20" s="206">
        <v>3</v>
      </c>
      <c r="F20" s="196">
        <v>0</v>
      </c>
      <c r="G20" s="196">
        <v>0</v>
      </c>
      <c r="H20" s="196">
        <v>0</v>
      </c>
      <c r="I20" s="196">
        <v>0</v>
      </c>
      <c r="J20" s="196">
        <v>0</v>
      </c>
      <c r="K20" s="207">
        <f t="shared" si="0"/>
        <v>0</v>
      </c>
      <c r="L20" s="213"/>
      <c r="M20" s="217"/>
      <c r="N20" s="217"/>
      <c r="O20" s="217"/>
      <c r="P20" s="217"/>
      <c r="Q20" s="216"/>
      <c r="R20" s="332"/>
      <c r="S20" s="211" t="s">
        <v>5571</v>
      </c>
    </row>
    <row r="21" spans="2:19" ht="32.25" customHeight="1" thickBot="1">
      <c r="B21" s="204" t="s">
        <v>5569</v>
      </c>
      <c r="C21" s="205" t="s">
        <v>5559</v>
      </c>
      <c r="D21" s="206" t="s">
        <v>5555</v>
      </c>
      <c r="E21" s="206">
        <v>3</v>
      </c>
      <c r="F21" s="207">
        <f>IFERROR(SUM(F19:F20), 0)</f>
        <v>0</v>
      </c>
      <c r="G21" s="207">
        <f>IFERROR(SUM(G19:G20), 0)</f>
        <v>0</v>
      </c>
      <c r="H21" s="207">
        <f>IFERROR(SUM(H19:H20), 0)</f>
        <v>0</v>
      </c>
      <c r="I21" s="207">
        <f>IFERROR(SUM(I19:I20), 0)</f>
        <v>0</v>
      </c>
      <c r="J21" s="207">
        <f>IFERROR(SUM(J19:J20), 0)</f>
        <v>0</v>
      </c>
      <c r="K21" s="207">
        <f t="shared" si="0"/>
        <v>0</v>
      </c>
      <c r="L21" s="218"/>
      <c r="M21" s="218"/>
      <c r="N21" s="218"/>
      <c r="O21" s="218"/>
      <c r="P21" s="218"/>
      <c r="Q21" s="219"/>
      <c r="R21" s="332"/>
      <c r="S21" s="211" t="s">
        <v>5572</v>
      </c>
    </row>
    <row r="22" spans="2:19" ht="32.25" customHeight="1" thickBot="1">
      <c r="B22" s="204" t="s">
        <v>5573</v>
      </c>
      <c r="C22" s="205" t="s">
        <v>5554</v>
      </c>
      <c r="D22" s="206" t="s">
        <v>5555</v>
      </c>
      <c r="E22" s="206">
        <v>3</v>
      </c>
      <c r="F22" s="196">
        <v>6.8000000000000005E-2</v>
      </c>
      <c r="G22" s="196">
        <v>0</v>
      </c>
      <c r="H22" s="196">
        <v>0</v>
      </c>
      <c r="I22" s="196">
        <v>0.4</v>
      </c>
      <c r="J22" s="196">
        <v>7.3999999999999996E-2</v>
      </c>
      <c r="K22" s="207">
        <f t="shared" si="0"/>
        <v>0.54200000000000004</v>
      </c>
      <c r="L22" s="218"/>
      <c r="M22" s="218"/>
      <c r="N22" s="218"/>
      <c r="O22" s="218"/>
      <c r="P22" s="218"/>
      <c r="Q22" s="219"/>
      <c r="R22" s="332"/>
      <c r="S22" s="211" t="s">
        <v>5574</v>
      </c>
    </row>
    <row r="23" spans="2:19" ht="32.25" customHeight="1">
      <c r="B23" s="204" t="s">
        <v>5573</v>
      </c>
      <c r="C23" s="205" t="s">
        <v>5557</v>
      </c>
      <c r="D23" s="206" t="s">
        <v>5555</v>
      </c>
      <c r="E23" s="206">
        <v>3</v>
      </c>
      <c r="F23" s="196">
        <v>1.4999999999999999E-2</v>
      </c>
      <c r="G23" s="196">
        <v>0</v>
      </c>
      <c r="H23" s="196">
        <v>0</v>
      </c>
      <c r="I23" s="196">
        <v>0</v>
      </c>
      <c r="J23" s="196">
        <v>0</v>
      </c>
      <c r="K23" s="207">
        <f t="shared" si="0"/>
        <v>1.4999999999999999E-2</v>
      </c>
      <c r="L23" s="213"/>
      <c r="M23" s="217"/>
      <c r="N23" s="217"/>
      <c r="O23" s="217"/>
      <c r="P23" s="217"/>
      <c r="Q23" s="216"/>
      <c r="R23" s="332"/>
      <c r="S23" s="211" t="s">
        <v>5575</v>
      </c>
    </row>
    <row r="24" spans="2:19" ht="32.25" customHeight="1" thickBot="1">
      <c r="B24" s="204" t="s">
        <v>5573</v>
      </c>
      <c r="C24" s="205" t="s">
        <v>5559</v>
      </c>
      <c r="D24" s="206" t="s">
        <v>5555</v>
      </c>
      <c r="E24" s="206">
        <v>3</v>
      </c>
      <c r="F24" s="207">
        <f>IFERROR(SUM(F22:F23), 0)</f>
        <v>8.3000000000000004E-2</v>
      </c>
      <c r="G24" s="207">
        <f>IFERROR(SUM(G22:G23), 0)</f>
        <v>0</v>
      </c>
      <c r="H24" s="207">
        <f>IFERROR(SUM(H22:H23), 0)</f>
        <v>0</v>
      </c>
      <c r="I24" s="207">
        <f>IFERROR(SUM(I22:I23), 0)</f>
        <v>0.4</v>
      </c>
      <c r="J24" s="207">
        <f>IFERROR(SUM(J22:J23), 0)</f>
        <v>7.3999999999999996E-2</v>
      </c>
      <c r="K24" s="207">
        <f t="shared" si="0"/>
        <v>0.55700000000000005</v>
      </c>
      <c r="L24" s="213"/>
      <c r="M24" s="217"/>
      <c r="N24" s="217"/>
      <c r="O24" s="217"/>
      <c r="P24" s="217"/>
      <c r="Q24" s="216"/>
      <c r="R24" s="332"/>
      <c r="S24" s="211" t="s">
        <v>5576</v>
      </c>
    </row>
    <row r="25" spans="2:19" ht="32.25" customHeight="1" thickBot="1">
      <c r="B25" s="204" t="s">
        <v>5577</v>
      </c>
      <c r="C25" s="205" t="s">
        <v>5554</v>
      </c>
      <c r="D25" s="206" t="s">
        <v>5555</v>
      </c>
      <c r="E25" s="206">
        <v>3</v>
      </c>
      <c r="F25" s="196">
        <v>0</v>
      </c>
      <c r="G25" s="196">
        <v>0</v>
      </c>
      <c r="H25" s="196">
        <v>0</v>
      </c>
      <c r="I25" s="196">
        <v>0</v>
      </c>
      <c r="J25" s="196">
        <v>0</v>
      </c>
      <c r="K25" s="207">
        <f t="shared" si="0"/>
        <v>0</v>
      </c>
      <c r="L25" s="213"/>
      <c r="M25" s="217"/>
      <c r="N25" s="217"/>
      <c r="O25" s="217"/>
      <c r="P25" s="217"/>
      <c r="Q25" s="216"/>
      <c r="R25" s="332"/>
      <c r="S25" s="211" t="s">
        <v>5578</v>
      </c>
    </row>
    <row r="26" spans="2:19" ht="32.25" customHeight="1">
      <c r="B26" s="204" t="s">
        <v>5577</v>
      </c>
      <c r="C26" s="205" t="s">
        <v>5557</v>
      </c>
      <c r="D26" s="206" t="s">
        <v>5555</v>
      </c>
      <c r="E26" s="206">
        <v>3</v>
      </c>
      <c r="F26" s="196">
        <v>0</v>
      </c>
      <c r="G26" s="196">
        <v>0</v>
      </c>
      <c r="H26" s="196">
        <v>0</v>
      </c>
      <c r="I26" s="196">
        <v>0</v>
      </c>
      <c r="J26" s="196">
        <v>0</v>
      </c>
      <c r="K26" s="207">
        <f t="shared" si="0"/>
        <v>0</v>
      </c>
      <c r="L26" s="213"/>
      <c r="M26" s="217"/>
      <c r="N26" s="217"/>
      <c r="O26" s="217"/>
      <c r="P26" s="217"/>
      <c r="Q26" s="216"/>
      <c r="R26" s="332"/>
      <c r="S26" s="211" t="s">
        <v>5579</v>
      </c>
    </row>
    <row r="27" spans="2:19" ht="32.25" customHeight="1">
      <c r="B27" s="204" t="s">
        <v>5577</v>
      </c>
      <c r="C27" s="205" t="s">
        <v>5559</v>
      </c>
      <c r="D27" s="206" t="s">
        <v>5555</v>
      </c>
      <c r="E27" s="206">
        <v>3</v>
      </c>
      <c r="F27" s="207">
        <f>IFERROR(SUM(F25:F26), 0)</f>
        <v>0</v>
      </c>
      <c r="G27" s="207">
        <f>IFERROR(SUM(G25:G26), 0)</f>
        <v>0</v>
      </c>
      <c r="H27" s="207">
        <f>IFERROR(SUM(H25:H26), 0)</f>
        <v>0</v>
      </c>
      <c r="I27" s="207">
        <f>IFERROR(SUM(I25:I26), 0)</f>
        <v>0</v>
      </c>
      <c r="J27" s="207">
        <f>IFERROR(SUM(J25:J26), 0)</f>
        <v>0</v>
      </c>
      <c r="K27" s="207">
        <f t="shared" si="0"/>
        <v>0</v>
      </c>
      <c r="L27" s="213"/>
      <c r="M27" s="217"/>
      <c r="N27" s="217"/>
      <c r="O27" s="217"/>
      <c r="P27" s="217"/>
      <c r="Q27" s="216"/>
      <c r="R27" s="332"/>
      <c r="S27" s="211" t="s">
        <v>5580</v>
      </c>
    </row>
    <row r="28" spans="2:19" ht="32.25" customHeight="1" thickBot="1">
      <c r="B28" s="220" t="s">
        <v>5581</v>
      </c>
      <c r="C28" s="221" t="s">
        <v>5559</v>
      </c>
      <c r="D28" s="222" t="s">
        <v>5555</v>
      </c>
      <c r="E28" s="222">
        <v>3</v>
      </c>
      <c r="F28" s="223">
        <f>IFERROR(SUM(F12,F15,F18,F21,F24,F27), 0)</f>
        <v>11.447000000000001</v>
      </c>
      <c r="G28" s="223">
        <f t="shared" ref="G28:J28" si="4">IFERROR(SUM(G12,G15,G18,G21,G24,G27), 0)</f>
        <v>0</v>
      </c>
      <c r="H28" s="223">
        <f t="shared" si="4"/>
        <v>0</v>
      </c>
      <c r="I28" s="223">
        <f t="shared" si="4"/>
        <v>0.4</v>
      </c>
      <c r="J28" s="223">
        <f t="shared" si="4"/>
        <v>1.153</v>
      </c>
      <c r="K28" s="223">
        <f t="shared" si="0"/>
        <v>13.000000000000002</v>
      </c>
      <c r="L28" s="224"/>
      <c r="M28" s="225"/>
      <c r="N28" s="225"/>
      <c r="O28" s="225"/>
      <c r="P28" s="225"/>
      <c r="Q28" s="226"/>
      <c r="R28" s="332"/>
      <c r="S28" s="227" t="s">
        <v>5582</v>
      </c>
    </row>
    <row r="29" spans="2:19" ht="14.25" customHeight="1" thickBot="1">
      <c r="B29" s="229"/>
      <c r="C29" s="186"/>
      <c r="D29" s="186"/>
      <c r="E29" s="186"/>
      <c r="F29" s="186"/>
      <c r="G29" s="186"/>
      <c r="H29" s="186"/>
      <c r="I29" s="186"/>
      <c r="J29" s="186"/>
      <c r="K29" s="186"/>
      <c r="L29" s="186"/>
      <c r="M29" s="230"/>
      <c r="N29" s="230"/>
      <c r="O29" s="230"/>
      <c r="P29" s="230"/>
      <c r="Q29" s="231"/>
      <c r="R29" s="332"/>
      <c r="S29" s="332"/>
    </row>
    <row r="30" spans="2:19" ht="20.25" customHeight="1" thickBot="1">
      <c r="B30" s="232" t="s">
        <v>5583</v>
      </c>
      <c r="C30" s="186"/>
      <c r="D30" s="186"/>
      <c r="E30" s="186"/>
      <c r="F30" s="186"/>
      <c r="G30" s="186"/>
      <c r="H30" s="186"/>
      <c r="I30" s="186"/>
      <c r="J30" s="186"/>
      <c r="K30" s="186"/>
      <c r="L30" s="186"/>
      <c r="M30" s="230"/>
      <c r="N30" s="230"/>
      <c r="O30" s="230"/>
      <c r="P30" s="230"/>
      <c r="Q30" s="231"/>
      <c r="R30" s="332"/>
      <c r="S30" s="332"/>
    </row>
    <row r="31" spans="2:19" ht="32.25" customHeight="1" thickBot="1">
      <c r="B31" s="193" t="s">
        <v>5584</v>
      </c>
      <c r="C31" s="194" t="s">
        <v>5554</v>
      </c>
      <c r="D31" s="195" t="s">
        <v>5555</v>
      </c>
      <c r="E31" s="195">
        <v>3</v>
      </c>
      <c r="F31" s="196">
        <v>0.45200000000000001</v>
      </c>
      <c r="G31" s="196">
        <v>0</v>
      </c>
      <c r="H31" s="196">
        <v>0</v>
      </c>
      <c r="I31" s="196">
        <v>0.46899999999999997</v>
      </c>
      <c r="J31" s="196">
        <v>-5.1999999999999998E-2</v>
      </c>
      <c r="K31" s="197">
        <f>IFERROR(SUM(F31:J31), 0)</f>
        <v>0.86899999999999999</v>
      </c>
      <c r="L31" s="233"/>
      <c r="M31" s="233"/>
      <c r="N31" s="233"/>
      <c r="O31" s="233"/>
      <c r="P31" s="233"/>
      <c r="Q31" s="234"/>
      <c r="R31" s="332"/>
      <c r="S31" s="201" t="s">
        <v>5585</v>
      </c>
    </row>
    <row r="32" spans="2:19" ht="32.25" customHeight="1">
      <c r="B32" s="204" t="s">
        <v>5584</v>
      </c>
      <c r="C32" s="205" t="s">
        <v>5557</v>
      </c>
      <c r="D32" s="206" t="s">
        <v>5555</v>
      </c>
      <c r="E32" s="206">
        <v>3</v>
      </c>
      <c r="F32" s="196">
        <v>0.5</v>
      </c>
      <c r="G32" s="196">
        <v>0.122</v>
      </c>
      <c r="H32" s="196">
        <v>0.122</v>
      </c>
      <c r="I32" s="196">
        <v>0</v>
      </c>
      <c r="J32" s="196">
        <v>0</v>
      </c>
      <c r="K32" s="207">
        <f t="shared" ref="K32:K49" si="5">IFERROR(SUM(F32:J32), 0)</f>
        <v>0.74399999999999999</v>
      </c>
      <c r="L32" s="217"/>
      <c r="M32" s="217"/>
      <c r="N32" s="217"/>
      <c r="O32" s="217"/>
      <c r="P32" s="217"/>
      <c r="Q32" s="216"/>
      <c r="R32" s="332"/>
      <c r="S32" s="211" t="s">
        <v>5586</v>
      </c>
    </row>
    <row r="33" spans="2:19" ht="32.25" customHeight="1" thickBot="1">
      <c r="B33" s="204" t="s">
        <v>5584</v>
      </c>
      <c r="C33" s="205" t="s">
        <v>5559</v>
      </c>
      <c r="D33" s="206" t="s">
        <v>5555</v>
      </c>
      <c r="E33" s="206">
        <v>3</v>
      </c>
      <c r="F33" s="207">
        <f>IFERROR(SUM(F31:F32), 0)</f>
        <v>0.95199999999999996</v>
      </c>
      <c r="G33" s="207">
        <f t="shared" ref="G33:J33" si="6">IFERROR(SUM(G31:G32), 0)</f>
        <v>0.122</v>
      </c>
      <c r="H33" s="207">
        <f t="shared" si="6"/>
        <v>0.122</v>
      </c>
      <c r="I33" s="207">
        <f t="shared" si="6"/>
        <v>0.46899999999999997</v>
      </c>
      <c r="J33" s="207">
        <f t="shared" si="6"/>
        <v>-5.1999999999999998E-2</v>
      </c>
      <c r="K33" s="207">
        <f>IFERROR(SUM(F33:J33), 0)</f>
        <v>1.6129999999999995</v>
      </c>
      <c r="L33" s="213"/>
      <c r="M33" s="217"/>
      <c r="N33" s="217"/>
      <c r="O33" s="217"/>
      <c r="P33" s="217"/>
      <c r="Q33" s="216"/>
      <c r="R33" s="332"/>
      <c r="S33" s="211" t="s">
        <v>5587</v>
      </c>
    </row>
    <row r="34" spans="2:19" ht="32.25" customHeight="1" thickBot="1">
      <c r="B34" s="204" t="s">
        <v>5588</v>
      </c>
      <c r="C34" s="205" t="s">
        <v>5554</v>
      </c>
      <c r="D34" s="206" t="s">
        <v>5555</v>
      </c>
      <c r="E34" s="206">
        <v>3</v>
      </c>
      <c r="F34" s="196">
        <v>8.9999999999999993E-3</v>
      </c>
      <c r="G34" s="196">
        <v>1.2E-2</v>
      </c>
      <c r="H34" s="196">
        <v>0</v>
      </c>
      <c r="I34" s="196">
        <v>0</v>
      </c>
      <c r="J34" s="196">
        <v>9.3379999999999992</v>
      </c>
      <c r="K34" s="207">
        <f t="shared" si="5"/>
        <v>9.359</v>
      </c>
      <c r="L34" s="217"/>
      <c r="M34" s="217"/>
      <c r="N34" s="217"/>
      <c r="O34" s="217"/>
      <c r="P34" s="217"/>
      <c r="Q34" s="216"/>
      <c r="R34" s="332"/>
      <c r="S34" s="211" t="s">
        <v>5589</v>
      </c>
    </row>
    <row r="35" spans="2:19" ht="32.25" customHeight="1">
      <c r="B35" s="204" t="s">
        <v>5588</v>
      </c>
      <c r="C35" s="205" t="s">
        <v>5557</v>
      </c>
      <c r="D35" s="206" t="s">
        <v>5555</v>
      </c>
      <c r="E35" s="206">
        <v>3</v>
      </c>
      <c r="F35" s="196">
        <v>0</v>
      </c>
      <c r="G35" s="196">
        <v>0</v>
      </c>
      <c r="H35" s="196">
        <v>0</v>
      </c>
      <c r="I35" s="196">
        <v>0.50900000000000001</v>
      </c>
      <c r="J35" s="196">
        <v>1.4350000000000001</v>
      </c>
      <c r="K35" s="207">
        <f t="shared" si="5"/>
        <v>1.944</v>
      </c>
      <c r="L35" s="217"/>
      <c r="M35" s="217"/>
      <c r="N35" s="217"/>
      <c r="O35" s="217"/>
      <c r="P35" s="217"/>
      <c r="Q35" s="216"/>
      <c r="R35" s="332"/>
      <c r="S35" s="211" t="s">
        <v>5590</v>
      </c>
    </row>
    <row r="36" spans="2:19" ht="32.25" customHeight="1" thickBot="1">
      <c r="B36" s="204" t="s">
        <v>5588</v>
      </c>
      <c r="C36" s="205" t="s">
        <v>5559</v>
      </c>
      <c r="D36" s="206" t="s">
        <v>5555</v>
      </c>
      <c r="E36" s="206">
        <v>3</v>
      </c>
      <c r="F36" s="207">
        <f>IFERROR(SUM(F34:F35), 0)</f>
        <v>8.9999999999999993E-3</v>
      </c>
      <c r="G36" s="207">
        <f t="shared" ref="G36:J36" si="7">IFERROR(SUM(G34:G35), 0)</f>
        <v>1.2E-2</v>
      </c>
      <c r="H36" s="207">
        <f t="shared" si="7"/>
        <v>0</v>
      </c>
      <c r="I36" s="207">
        <f t="shared" si="7"/>
        <v>0.50900000000000001</v>
      </c>
      <c r="J36" s="207">
        <f t="shared" si="7"/>
        <v>10.773</v>
      </c>
      <c r="K36" s="207">
        <f t="shared" si="5"/>
        <v>11.302999999999999</v>
      </c>
      <c r="L36" s="217"/>
      <c r="M36" s="217"/>
      <c r="N36" s="217"/>
      <c r="O36" s="217"/>
      <c r="P36" s="217"/>
      <c r="Q36" s="216"/>
      <c r="R36" s="332"/>
      <c r="S36" s="211" t="s">
        <v>5591</v>
      </c>
    </row>
    <row r="37" spans="2:19" ht="32.25" customHeight="1" thickBot="1">
      <c r="B37" s="204" t="s">
        <v>5592</v>
      </c>
      <c r="C37" s="205" t="s">
        <v>5554</v>
      </c>
      <c r="D37" s="206" t="s">
        <v>5555</v>
      </c>
      <c r="E37" s="206">
        <v>3</v>
      </c>
      <c r="F37" s="196">
        <v>0</v>
      </c>
      <c r="G37" s="196">
        <v>0</v>
      </c>
      <c r="H37" s="196">
        <v>0</v>
      </c>
      <c r="I37" s="196">
        <v>0</v>
      </c>
      <c r="J37" s="196">
        <v>0</v>
      </c>
      <c r="K37" s="207">
        <f t="shared" si="5"/>
        <v>0</v>
      </c>
      <c r="L37" s="196">
        <v>0</v>
      </c>
      <c r="M37" s="196">
        <v>0</v>
      </c>
      <c r="N37" s="196">
        <v>0</v>
      </c>
      <c r="O37" s="196">
        <v>0</v>
      </c>
      <c r="P37" s="196">
        <v>0</v>
      </c>
      <c r="Q37" s="235">
        <f>IFERROR(SUM(L37:P37), 0)</f>
        <v>0</v>
      </c>
      <c r="R37" s="332"/>
      <c r="S37" s="211" t="s">
        <v>5593</v>
      </c>
    </row>
    <row r="38" spans="2:19" ht="32.25" customHeight="1">
      <c r="B38" s="204" t="s">
        <v>5592</v>
      </c>
      <c r="C38" s="205" t="s">
        <v>5557</v>
      </c>
      <c r="D38" s="206" t="s">
        <v>5555</v>
      </c>
      <c r="E38" s="206">
        <v>3</v>
      </c>
      <c r="F38" s="196">
        <v>0</v>
      </c>
      <c r="G38" s="196">
        <v>0</v>
      </c>
      <c r="H38" s="196">
        <v>0</v>
      </c>
      <c r="I38" s="196">
        <v>0</v>
      </c>
      <c r="J38" s="196">
        <v>0</v>
      </c>
      <c r="K38" s="207">
        <f t="shared" si="5"/>
        <v>0</v>
      </c>
      <c r="L38" s="196">
        <v>0</v>
      </c>
      <c r="M38" s="196">
        <v>0</v>
      </c>
      <c r="N38" s="196">
        <v>0</v>
      </c>
      <c r="O38" s="196">
        <v>0</v>
      </c>
      <c r="P38" s="196">
        <v>0</v>
      </c>
      <c r="Q38" s="235">
        <f>IFERROR(SUM(L38:P38), 0)</f>
        <v>0</v>
      </c>
      <c r="R38" s="332"/>
      <c r="S38" s="211" t="s">
        <v>5594</v>
      </c>
    </row>
    <row r="39" spans="2:19" ht="32.25" customHeight="1" thickBot="1">
      <c r="B39" s="204" t="s">
        <v>5592</v>
      </c>
      <c r="C39" s="205" t="s">
        <v>5559</v>
      </c>
      <c r="D39" s="206" t="s">
        <v>5555</v>
      </c>
      <c r="E39" s="206">
        <v>3</v>
      </c>
      <c r="F39" s="207">
        <f>IFERROR(SUM(F37:F38), 0)</f>
        <v>0</v>
      </c>
      <c r="G39" s="207">
        <f>IFERROR(SUM(G37:G38), 0)</f>
        <v>0</v>
      </c>
      <c r="H39" s="207">
        <f t="shared" ref="H39:J39" si="8">IFERROR(SUM(H37:H38), 0)</f>
        <v>0</v>
      </c>
      <c r="I39" s="207">
        <f t="shared" si="8"/>
        <v>0</v>
      </c>
      <c r="J39" s="207">
        <f t="shared" si="8"/>
        <v>0</v>
      </c>
      <c r="K39" s="207">
        <f t="shared" si="5"/>
        <v>0</v>
      </c>
      <c r="L39" s="236">
        <f>IFERROR(SUM(L37:L38), 0)</f>
        <v>0</v>
      </c>
      <c r="M39" s="236">
        <f>IFERROR(SUM(M37:M38), 0)</f>
        <v>0</v>
      </c>
      <c r="N39" s="236">
        <f t="shared" ref="N39:P39" si="9">IFERROR(SUM(N37:N38), 0)</f>
        <v>0</v>
      </c>
      <c r="O39" s="236">
        <f t="shared" si="9"/>
        <v>0</v>
      </c>
      <c r="P39" s="236">
        <f t="shared" si="9"/>
        <v>0</v>
      </c>
      <c r="Q39" s="235">
        <f>IFERROR(SUM(L39:P39), 0)</f>
        <v>0</v>
      </c>
      <c r="S39" s="211" t="s">
        <v>5595</v>
      </c>
    </row>
    <row r="40" spans="2:19" ht="32.25" customHeight="1" thickBot="1">
      <c r="B40" s="204" t="s">
        <v>5596</v>
      </c>
      <c r="C40" s="205" t="s">
        <v>5554</v>
      </c>
      <c r="D40" s="206" t="s">
        <v>5555</v>
      </c>
      <c r="E40" s="206">
        <v>3</v>
      </c>
      <c r="F40" s="196">
        <v>0</v>
      </c>
      <c r="G40" s="196">
        <v>0</v>
      </c>
      <c r="H40" s="196">
        <v>0</v>
      </c>
      <c r="I40" s="196">
        <v>0</v>
      </c>
      <c r="J40" s="196">
        <v>0</v>
      </c>
      <c r="K40" s="207">
        <f t="shared" si="5"/>
        <v>0</v>
      </c>
      <c r="L40" s="213"/>
      <c r="M40" s="217"/>
      <c r="N40" s="217"/>
      <c r="O40" s="217"/>
      <c r="P40" s="217"/>
      <c r="Q40" s="237"/>
      <c r="S40" s="211" t="s">
        <v>5597</v>
      </c>
    </row>
    <row r="41" spans="2:19" ht="32.25" customHeight="1">
      <c r="B41" s="204" t="s">
        <v>5596</v>
      </c>
      <c r="C41" s="205" t="s">
        <v>5557</v>
      </c>
      <c r="D41" s="206" t="s">
        <v>5555</v>
      </c>
      <c r="E41" s="206">
        <v>3</v>
      </c>
      <c r="F41" s="196">
        <v>0</v>
      </c>
      <c r="G41" s="196">
        <v>0</v>
      </c>
      <c r="H41" s="196">
        <v>0</v>
      </c>
      <c r="I41" s="196">
        <v>0</v>
      </c>
      <c r="J41" s="196">
        <v>0</v>
      </c>
      <c r="K41" s="207">
        <f t="shared" si="5"/>
        <v>0</v>
      </c>
      <c r="L41" s="213"/>
      <c r="M41" s="217"/>
      <c r="N41" s="217"/>
      <c r="O41" s="217"/>
      <c r="P41" s="217"/>
      <c r="Q41" s="237"/>
      <c r="S41" s="211" t="s">
        <v>5598</v>
      </c>
    </row>
    <row r="42" spans="2:19" ht="32.25" customHeight="1" thickBot="1">
      <c r="B42" s="204" t="s">
        <v>5596</v>
      </c>
      <c r="C42" s="205" t="s">
        <v>5559</v>
      </c>
      <c r="D42" s="206" t="s">
        <v>5555</v>
      </c>
      <c r="E42" s="206">
        <v>3</v>
      </c>
      <c r="F42" s="207">
        <f>IFERROR(SUM(F40:F41), 0)</f>
        <v>0</v>
      </c>
      <c r="G42" s="207">
        <f>IFERROR(SUM(G40:G41), 0)</f>
        <v>0</v>
      </c>
      <c r="H42" s="207">
        <f>IFERROR(SUM(H40:H41), 0)</f>
        <v>0</v>
      </c>
      <c r="I42" s="207">
        <f>IFERROR(SUM(I40:I41), 0)</f>
        <v>0</v>
      </c>
      <c r="J42" s="207">
        <f>IFERROR(SUM(J40:J41), 0)</f>
        <v>0</v>
      </c>
      <c r="K42" s="207">
        <f>IFERROR(SUM(F42:J42), 0)</f>
        <v>0</v>
      </c>
      <c r="L42" s="213"/>
      <c r="M42" s="217"/>
      <c r="N42" s="217"/>
      <c r="O42" s="217"/>
      <c r="P42" s="217"/>
      <c r="Q42" s="238"/>
      <c r="S42" s="211" t="s">
        <v>5599</v>
      </c>
    </row>
    <row r="43" spans="2:19" ht="32.25" customHeight="1" thickBot="1">
      <c r="B43" s="204" t="s">
        <v>5600</v>
      </c>
      <c r="C43" s="205" t="s">
        <v>5554</v>
      </c>
      <c r="D43" s="206" t="s">
        <v>5555</v>
      </c>
      <c r="E43" s="206">
        <v>3</v>
      </c>
      <c r="F43" s="196">
        <v>0</v>
      </c>
      <c r="G43" s="196">
        <v>0</v>
      </c>
      <c r="H43" s="196">
        <v>0</v>
      </c>
      <c r="I43" s="196">
        <v>0</v>
      </c>
      <c r="J43" s="196">
        <v>0</v>
      </c>
      <c r="K43" s="207">
        <f t="shared" si="5"/>
        <v>0</v>
      </c>
      <c r="L43" s="213"/>
      <c r="M43" s="217"/>
      <c r="N43" s="217"/>
      <c r="O43" s="217"/>
      <c r="P43" s="217"/>
      <c r="Q43" s="238"/>
      <c r="S43" s="211" t="s">
        <v>5601</v>
      </c>
    </row>
    <row r="44" spans="2:19" ht="32.25" customHeight="1">
      <c r="B44" s="204" t="s">
        <v>5600</v>
      </c>
      <c r="C44" s="205" t="s">
        <v>5557</v>
      </c>
      <c r="D44" s="206" t="s">
        <v>5555</v>
      </c>
      <c r="E44" s="206">
        <v>3</v>
      </c>
      <c r="F44" s="196">
        <v>0</v>
      </c>
      <c r="G44" s="196">
        <v>0</v>
      </c>
      <c r="H44" s="196">
        <v>0</v>
      </c>
      <c r="I44" s="196">
        <v>0</v>
      </c>
      <c r="J44" s="196">
        <v>0</v>
      </c>
      <c r="K44" s="207">
        <f>IFERROR(SUM(F44:J44), 0)</f>
        <v>0</v>
      </c>
      <c r="L44" s="213"/>
      <c r="M44" s="217"/>
      <c r="N44" s="217"/>
      <c r="O44" s="217"/>
      <c r="P44" s="217"/>
      <c r="Q44" s="238"/>
      <c r="S44" s="211" t="s">
        <v>5602</v>
      </c>
    </row>
    <row r="45" spans="2:19" ht="32.25" customHeight="1" thickBot="1">
      <c r="B45" s="204" t="s">
        <v>5600</v>
      </c>
      <c r="C45" s="205" t="s">
        <v>5559</v>
      </c>
      <c r="D45" s="206" t="s">
        <v>5555</v>
      </c>
      <c r="E45" s="206">
        <v>3</v>
      </c>
      <c r="F45" s="207">
        <f>IFERROR(SUM(F43:F44), 0)</f>
        <v>0</v>
      </c>
      <c r="G45" s="207">
        <f t="shared" ref="G45:J45" si="10">IFERROR(SUM(G43:G44), 0)</f>
        <v>0</v>
      </c>
      <c r="H45" s="207">
        <f t="shared" si="10"/>
        <v>0</v>
      </c>
      <c r="I45" s="207">
        <f t="shared" si="10"/>
        <v>0</v>
      </c>
      <c r="J45" s="207">
        <f t="shared" si="10"/>
        <v>0</v>
      </c>
      <c r="K45" s="207">
        <f t="shared" si="5"/>
        <v>0</v>
      </c>
      <c r="L45" s="213"/>
      <c r="M45" s="217"/>
      <c r="N45" s="217"/>
      <c r="O45" s="217"/>
      <c r="P45" s="217"/>
      <c r="Q45" s="238"/>
      <c r="S45" s="211" t="s">
        <v>5603</v>
      </c>
    </row>
    <row r="46" spans="2:19" ht="32.25" customHeight="1" thickBot="1">
      <c r="B46" s="204" t="s">
        <v>5604</v>
      </c>
      <c r="C46" s="205" t="s">
        <v>5554</v>
      </c>
      <c r="D46" s="206" t="s">
        <v>5555</v>
      </c>
      <c r="E46" s="206">
        <v>3</v>
      </c>
      <c r="F46" s="196">
        <v>2.6110000000000002</v>
      </c>
      <c r="G46" s="196">
        <v>0.44600000000000001</v>
      </c>
      <c r="H46" s="196">
        <v>0</v>
      </c>
      <c r="I46" s="196">
        <v>2.1619999999999999</v>
      </c>
      <c r="J46" s="196">
        <v>0</v>
      </c>
      <c r="K46" s="207">
        <f t="shared" si="5"/>
        <v>5.2190000000000003</v>
      </c>
      <c r="L46" s="213"/>
      <c r="M46" s="217"/>
      <c r="N46" s="217"/>
      <c r="O46" s="217"/>
      <c r="P46" s="217"/>
      <c r="Q46" s="238"/>
      <c r="S46" s="211" t="s">
        <v>5605</v>
      </c>
    </row>
    <row r="47" spans="2:19" ht="32.25" customHeight="1">
      <c r="B47" s="204" t="s">
        <v>5604</v>
      </c>
      <c r="C47" s="205" t="s">
        <v>5557</v>
      </c>
      <c r="D47" s="206" t="s">
        <v>5555</v>
      </c>
      <c r="E47" s="206">
        <v>3</v>
      </c>
      <c r="F47" s="196">
        <v>0</v>
      </c>
      <c r="G47" s="196">
        <v>0</v>
      </c>
      <c r="H47" s="196">
        <v>0</v>
      </c>
      <c r="I47" s="196">
        <v>0</v>
      </c>
      <c r="J47" s="196">
        <v>0</v>
      </c>
      <c r="K47" s="207">
        <f t="shared" si="5"/>
        <v>0</v>
      </c>
      <c r="L47" s="213"/>
      <c r="M47" s="217"/>
      <c r="N47" s="217"/>
      <c r="O47" s="217"/>
      <c r="P47" s="217"/>
      <c r="Q47" s="238"/>
      <c r="S47" s="211" t="s">
        <v>5606</v>
      </c>
    </row>
    <row r="48" spans="2:19" ht="32.25" customHeight="1">
      <c r="B48" s="204" t="s">
        <v>5604</v>
      </c>
      <c r="C48" s="205" t="s">
        <v>5559</v>
      </c>
      <c r="D48" s="206" t="s">
        <v>5555</v>
      </c>
      <c r="E48" s="206">
        <v>3</v>
      </c>
      <c r="F48" s="207">
        <f>IFERROR(SUM(F46:F47), 0)</f>
        <v>2.6110000000000002</v>
      </c>
      <c r="G48" s="207">
        <f>IFERROR(SUM(G46:G47), 0)</f>
        <v>0.44600000000000001</v>
      </c>
      <c r="H48" s="207">
        <f>IFERROR(SUM(H46:H47), 0)</f>
        <v>0</v>
      </c>
      <c r="I48" s="207">
        <f>IFERROR(SUM(I46:I47), 0)</f>
        <v>2.1619999999999999</v>
      </c>
      <c r="J48" s="207">
        <f>IFERROR(SUM(J46:J47), 0)</f>
        <v>0</v>
      </c>
      <c r="K48" s="207">
        <f>IFERROR(SUM(F48:J48), 0)</f>
        <v>5.2190000000000003</v>
      </c>
      <c r="L48" s="213"/>
      <c r="M48" s="217"/>
      <c r="N48" s="217"/>
      <c r="O48" s="217"/>
      <c r="P48" s="217"/>
      <c r="Q48" s="238"/>
      <c r="S48" s="211" t="s">
        <v>5607</v>
      </c>
    </row>
    <row r="49" spans="2:19" ht="32.25" customHeight="1" thickBot="1">
      <c r="B49" s="220" t="s">
        <v>5608</v>
      </c>
      <c r="C49" s="221" t="s">
        <v>5559</v>
      </c>
      <c r="D49" s="222" t="s">
        <v>5555</v>
      </c>
      <c r="E49" s="222">
        <v>3</v>
      </c>
      <c r="F49" s="223">
        <f>IFERROR(SUM(F33,F36,F39,F42,F45,F48), 0)</f>
        <v>3.5720000000000001</v>
      </c>
      <c r="G49" s="223">
        <f>IFERROR(SUM(G33,G36,G39,G42,G45,G48), 0)</f>
        <v>0.58000000000000007</v>
      </c>
      <c r="H49" s="223">
        <f>IFERROR(SUM(H33,H36,H39,H42,H45,H48), 0)</f>
        <v>0.122</v>
      </c>
      <c r="I49" s="223">
        <f>IFERROR(SUM(I33,I36,I39,I42,I45,I48), 0)</f>
        <v>3.1399999999999997</v>
      </c>
      <c r="J49" s="223">
        <f>IFERROR(SUM(J33,J36,J39,J42,J45,J48), 0)</f>
        <v>10.721</v>
      </c>
      <c r="K49" s="223">
        <f t="shared" si="5"/>
        <v>18.134999999999998</v>
      </c>
      <c r="L49" s="239"/>
      <c r="M49" s="239"/>
      <c r="N49" s="239"/>
      <c r="O49" s="239"/>
      <c r="P49" s="239"/>
      <c r="Q49" s="240"/>
      <c r="S49" s="227" t="s">
        <v>5609</v>
      </c>
    </row>
    <row r="50" spans="2:19" ht="14.25" customHeight="1" thickBot="1">
      <c r="B50" s="229"/>
      <c r="C50" s="186"/>
      <c r="D50" s="186"/>
      <c r="E50" s="186"/>
      <c r="F50" s="186"/>
      <c r="G50" s="186"/>
      <c r="H50" s="186"/>
      <c r="I50" s="186"/>
      <c r="J50" s="186"/>
      <c r="K50" s="186"/>
      <c r="L50" s="186"/>
      <c r="M50" s="230"/>
      <c r="N50" s="230"/>
      <c r="O50" s="230"/>
      <c r="P50" s="230"/>
      <c r="Q50" s="231"/>
      <c r="R50" s="332"/>
      <c r="S50" s="332"/>
    </row>
    <row r="51" spans="2:19" ht="20.25" customHeight="1" thickBot="1">
      <c r="B51" s="191" t="s">
        <v>5610</v>
      </c>
      <c r="C51" s="186"/>
      <c r="D51" s="186"/>
      <c r="E51" s="186"/>
      <c r="F51" s="186"/>
      <c r="G51" s="186"/>
      <c r="H51" s="186"/>
      <c r="I51" s="186"/>
      <c r="J51" s="186"/>
      <c r="K51" s="186"/>
      <c r="L51" s="186"/>
      <c r="M51" s="230"/>
      <c r="N51" s="230"/>
      <c r="O51" s="230"/>
      <c r="P51" s="230"/>
      <c r="Q51" s="231"/>
      <c r="R51" s="332"/>
      <c r="S51" s="332"/>
    </row>
    <row r="52" spans="2:19" ht="32.25" customHeight="1" thickBot="1">
      <c r="B52" s="193" t="s">
        <v>5611</v>
      </c>
      <c r="C52" s="194" t="s">
        <v>5554</v>
      </c>
      <c r="D52" s="195" t="s">
        <v>5555</v>
      </c>
      <c r="E52" s="195">
        <v>3</v>
      </c>
      <c r="F52" s="241"/>
      <c r="G52" s="241"/>
      <c r="H52" s="241"/>
      <c r="I52" s="241"/>
      <c r="J52" s="196">
        <v>8.3550000000000004</v>
      </c>
      <c r="K52" s="197">
        <f>IFERROR(J52, 0)</f>
        <v>8.3550000000000004</v>
      </c>
      <c r="L52" s="242"/>
      <c r="M52" s="243"/>
      <c r="N52" s="243"/>
      <c r="O52" s="243"/>
      <c r="P52" s="243"/>
      <c r="Q52" s="244"/>
      <c r="S52" s="201" t="s">
        <v>5612</v>
      </c>
    </row>
    <row r="53" spans="2:19" ht="32.25" customHeight="1">
      <c r="B53" s="204" t="s">
        <v>5611</v>
      </c>
      <c r="C53" s="205" t="s">
        <v>5557</v>
      </c>
      <c r="D53" s="206" t="s">
        <v>5555</v>
      </c>
      <c r="E53" s="206">
        <v>3</v>
      </c>
      <c r="F53" s="245"/>
      <c r="G53" s="245"/>
      <c r="H53" s="245"/>
      <c r="I53" s="245"/>
      <c r="J53" s="196">
        <v>0.39700000000000002</v>
      </c>
      <c r="K53" s="207">
        <f t="shared" ref="K53:K61" si="11">IFERROR(J53, 0)</f>
        <v>0.39700000000000002</v>
      </c>
      <c r="L53" s="218"/>
      <c r="M53" s="215"/>
      <c r="N53" s="215"/>
      <c r="O53" s="215"/>
      <c r="P53" s="215"/>
      <c r="Q53" s="238"/>
      <c r="S53" s="211" t="s">
        <v>5613</v>
      </c>
    </row>
    <row r="54" spans="2:19" ht="32.25" customHeight="1" thickBot="1">
      <c r="B54" s="204" t="s">
        <v>5611</v>
      </c>
      <c r="C54" s="205" t="s">
        <v>5559</v>
      </c>
      <c r="D54" s="206" t="s">
        <v>5555</v>
      </c>
      <c r="E54" s="206">
        <v>3</v>
      </c>
      <c r="F54" s="246"/>
      <c r="G54" s="246"/>
      <c r="H54" s="246"/>
      <c r="I54" s="246"/>
      <c r="J54" s="207">
        <f>IFERROR(SUM(J52:J53), 0)</f>
        <v>8.7520000000000007</v>
      </c>
      <c r="K54" s="207">
        <f t="shared" si="11"/>
        <v>8.7520000000000007</v>
      </c>
      <c r="L54" s="218"/>
      <c r="M54" s="215"/>
      <c r="N54" s="215"/>
      <c r="O54" s="215"/>
      <c r="P54" s="215"/>
      <c r="Q54" s="238"/>
      <c r="S54" s="211" t="s">
        <v>5614</v>
      </c>
    </row>
    <row r="55" spans="2:19" ht="32.25" customHeight="1" thickBot="1">
      <c r="B55" s="204" t="s">
        <v>5615</v>
      </c>
      <c r="C55" s="205" t="s">
        <v>5554</v>
      </c>
      <c r="D55" s="206" t="s">
        <v>5555</v>
      </c>
      <c r="E55" s="206">
        <v>3</v>
      </c>
      <c r="F55" s="245"/>
      <c r="G55" s="245"/>
      <c r="H55" s="245"/>
      <c r="I55" s="245"/>
      <c r="J55" s="196">
        <v>29.73</v>
      </c>
      <c r="K55" s="207">
        <f t="shared" si="11"/>
        <v>29.73</v>
      </c>
      <c r="L55" s="218"/>
      <c r="M55" s="217"/>
      <c r="N55" s="217"/>
      <c r="O55" s="217"/>
      <c r="P55" s="217"/>
      <c r="Q55" s="238"/>
      <c r="S55" s="211" t="s">
        <v>5616</v>
      </c>
    </row>
    <row r="56" spans="2:19" ht="32.25" customHeight="1">
      <c r="B56" s="204" t="s">
        <v>5615</v>
      </c>
      <c r="C56" s="205" t="s">
        <v>5557</v>
      </c>
      <c r="D56" s="206" t="s">
        <v>5555</v>
      </c>
      <c r="E56" s="206">
        <v>3</v>
      </c>
      <c r="F56" s="245"/>
      <c r="G56" s="245"/>
      <c r="H56" s="245"/>
      <c r="I56" s="245"/>
      <c r="J56" s="196">
        <v>3.2330000000000001</v>
      </c>
      <c r="K56" s="207">
        <f t="shared" si="11"/>
        <v>3.2330000000000001</v>
      </c>
      <c r="L56" s="218"/>
      <c r="M56" s="217"/>
      <c r="N56" s="217"/>
      <c r="O56" s="217"/>
      <c r="P56" s="217"/>
      <c r="Q56" s="238"/>
      <c r="S56" s="211" t="s">
        <v>5617</v>
      </c>
    </row>
    <row r="57" spans="2:19" ht="32.25" customHeight="1" thickBot="1">
      <c r="B57" s="204" t="s">
        <v>5615</v>
      </c>
      <c r="C57" s="205" t="s">
        <v>5559</v>
      </c>
      <c r="D57" s="206" t="s">
        <v>5555</v>
      </c>
      <c r="E57" s="206">
        <v>3</v>
      </c>
      <c r="F57" s="246"/>
      <c r="G57" s="246"/>
      <c r="H57" s="246"/>
      <c r="I57" s="246"/>
      <c r="J57" s="207">
        <f>IFERROR(SUM(J55:J56), 0)</f>
        <v>32.963000000000001</v>
      </c>
      <c r="K57" s="207">
        <f t="shared" si="11"/>
        <v>32.963000000000001</v>
      </c>
      <c r="L57" s="218"/>
      <c r="M57" s="217"/>
      <c r="N57" s="217"/>
      <c r="O57" s="217"/>
      <c r="P57" s="217"/>
      <c r="Q57" s="238"/>
      <c r="S57" s="211" t="s">
        <v>5618</v>
      </c>
    </row>
    <row r="58" spans="2:19" ht="32.25" customHeight="1" thickBot="1">
      <c r="B58" s="204" t="s">
        <v>5619</v>
      </c>
      <c r="C58" s="205" t="s">
        <v>5554</v>
      </c>
      <c r="D58" s="206" t="s">
        <v>5555</v>
      </c>
      <c r="E58" s="206">
        <v>3</v>
      </c>
      <c r="F58" s="245"/>
      <c r="G58" s="245"/>
      <c r="H58" s="245"/>
      <c r="I58" s="245"/>
      <c r="J58" s="196">
        <v>0.91300000000000003</v>
      </c>
      <c r="K58" s="207">
        <f t="shared" si="11"/>
        <v>0.91300000000000003</v>
      </c>
      <c r="L58" s="218"/>
      <c r="M58" s="217"/>
      <c r="N58" s="217"/>
      <c r="O58" s="217"/>
      <c r="P58" s="217"/>
      <c r="Q58" s="238"/>
      <c r="S58" s="211" t="s">
        <v>5620</v>
      </c>
    </row>
    <row r="59" spans="2:19" ht="32.25" customHeight="1">
      <c r="B59" s="204" t="s">
        <v>5619</v>
      </c>
      <c r="C59" s="205" t="s">
        <v>5557</v>
      </c>
      <c r="D59" s="206" t="s">
        <v>5555</v>
      </c>
      <c r="E59" s="206">
        <v>3</v>
      </c>
      <c r="F59" s="245"/>
      <c r="G59" s="245"/>
      <c r="H59" s="245"/>
      <c r="I59" s="245"/>
      <c r="J59" s="196">
        <v>0</v>
      </c>
      <c r="K59" s="207">
        <f t="shared" si="11"/>
        <v>0</v>
      </c>
      <c r="L59" s="218"/>
      <c r="M59" s="217"/>
      <c r="N59" s="217"/>
      <c r="O59" s="217"/>
      <c r="P59" s="217"/>
      <c r="Q59" s="238"/>
      <c r="S59" s="211" t="s">
        <v>5621</v>
      </c>
    </row>
    <row r="60" spans="2:19" ht="32.25" customHeight="1">
      <c r="B60" s="204" t="s">
        <v>5619</v>
      </c>
      <c r="C60" s="205" t="s">
        <v>5559</v>
      </c>
      <c r="D60" s="206" t="s">
        <v>5555</v>
      </c>
      <c r="E60" s="206">
        <v>3</v>
      </c>
      <c r="F60" s="246"/>
      <c r="G60" s="246"/>
      <c r="H60" s="246"/>
      <c r="I60" s="246"/>
      <c r="J60" s="207">
        <f>IFERROR(SUM(J58:J59), 0)</f>
        <v>0.91300000000000003</v>
      </c>
      <c r="K60" s="207">
        <f>IFERROR(J60, 0)</f>
        <v>0.91300000000000003</v>
      </c>
      <c r="L60" s="218"/>
      <c r="M60" s="217"/>
      <c r="N60" s="217"/>
      <c r="O60" s="217"/>
      <c r="P60" s="217"/>
      <c r="Q60" s="238"/>
      <c r="S60" s="211" t="s">
        <v>5622</v>
      </c>
    </row>
    <row r="61" spans="2:19" ht="32.25" customHeight="1" thickBot="1">
      <c r="B61" s="220" t="s">
        <v>5623</v>
      </c>
      <c r="C61" s="221" t="s">
        <v>5559</v>
      </c>
      <c r="D61" s="222" t="s">
        <v>5555</v>
      </c>
      <c r="E61" s="222">
        <v>3</v>
      </c>
      <c r="F61" s="247"/>
      <c r="G61" s="247"/>
      <c r="H61" s="247"/>
      <c r="I61" s="247"/>
      <c r="J61" s="223">
        <f>IFERROR(SUM(J54,J57,J60), 0)</f>
        <v>42.628</v>
      </c>
      <c r="K61" s="223">
        <f t="shared" si="11"/>
        <v>42.628</v>
      </c>
      <c r="L61" s="248"/>
      <c r="M61" s="225"/>
      <c r="N61" s="225"/>
      <c r="O61" s="225"/>
      <c r="P61" s="225"/>
      <c r="Q61" s="240"/>
      <c r="S61" s="227" t="s">
        <v>5624</v>
      </c>
    </row>
    <row r="62" spans="2:19" ht="14.25" customHeight="1" thickBot="1">
      <c r="B62" s="229"/>
      <c r="C62" s="186"/>
      <c r="D62" s="186"/>
      <c r="E62" s="186"/>
      <c r="F62" s="186"/>
      <c r="G62" s="186"/>
      <c r="H62" s="186"/>
      <c r="I62" s="186"/>
      <c r="J62" s="186"/>
      <c r="K62" s="186"/>
      <c r="L62" s="186"/>
      <c r="M62" s="230"/>
      <c r="N62" s="230"/>
      <c r="O62" s="230"/>
      <c r="P62" s="230"/>
      <c r="Q62" s="231"/>
      <c r="R62" s="332"/>
      <c r="S62" s="332"/>
    </row>
    <row r="63" spans="2:19" ht="20.25" customHeight="1" thickBot="1">
      <c r="B63" s="191" t="s">
        <v>5625</v>
      </c>
      <c r="C63" s="186"/>
      <c r="D63" s="186"/>
      <c r="E63" s="186"/>
      <c r="F63" s="186"/>
      <c r="G63" s="186"/>
      <c r="H63" s="186"/>
      <c r="I63" s="186"/>
      <c r="J63" s="186"/>
      <c r="K63" s="186"/>
      <c r="L63" s="186"/>
      <c r="M63" s="230"/>
      <c r="N63" s="230"/>
      <c r="O63" s="230"/>
      <c r="P63" s="230"/>
      <c r="Q63" s="231"/>
      <c r="R63" s="332"/>
      <c r="S63" s="332"/>
    </row>
    <row r="64" spans="2:19" ht="32.25" customHeight="1" thickBot="1">
      <c r="B64" s="193" t="s">
        <v>5626</v>
      </c>
      <c r="C64" s="194" t="s">
        <v>5554</v>
      </c>
      <c r="D64" s="195" t="s">
        <v>5555</v>
      </c>
      <c r="E64" s="195">
        <v>3</v>
      </c>
      <c r="F64" s="196">
        <v>0</v>
      </c>
      <c r="G64" s="196">
        <v>0</v>
      </c>
      <c r="H64" s="196">
        <v>0</v>
      </c>
      <c r="I64" s="196">
        <v>0</v>
      </c>
      <c r="J64" s="196">
        <v>0</v>
      </c>
      <c r="K64" s="197">
        <f>IFERROR(SUM(F64:J64), 0)</f>
        <v>0</v>
      </c>
      <c r="L64" s="249"/>
      <c r="M64" s="233"/>
      <c r="N64" s="233"/>
      <c r="O64" s="233"/>
      <c r="P64" s="233"/>
      <c r="Q64" s="244"/>
      <c r="S64" s="201" t="s">
        <v>5627</v>
      </c>
    </row>
    <row r="65" spans="2:19" ht="32.25" customHeight="1">
      <c r="B65" s="204" t="s">
        <v>5626</v>
      </c>
      <c r="C65" s="205" t="s">
        <v>5557</v>
      </c>
      <c r="D65" s="206" t="s">
        <v>5555</v>
      </c>
      <c r="E65" s="206">
        <v>3</v>
      </c>
      <c r="F65" s="196">
        <v>0</v>
      </c>
      <c r="G65" s="196">
        <v>0</v>
      </c>
      <c r="H65" s="196">
        <v>0</v>
      </c>
      <c r="I65" s="196">
        <v>0</v>
      </c>
      <c r="J65" s="196">
        <v>0</v>
      </c>
      <c r="K65" s="207">
        <f t="shared" ref="K65:K94" si="12">IFERROR(SUM(F65:J65), 0)</f>
        <v>0</v>
      </c>
      <c r="L65" s="218"/>
      <c r="M65" s="217"/>
      <c r="N65" s="217"/>
      <c r="O65" s="217"/>
      <c r="P65" s="217"/>
      <c r="Q65" s="238"/>
      <c r="S65" s="211" t="s">
        <v>5628</v>
      </c>
    </row>
    <row r="66" spans="2:19" ht="32.25" customHeight="1" thickBot="1">
      <c r="B66" s="204" t="s">
        <v>5626</v>
      </c>
      <c r="C66" s="205" t="s">
        <v>5559</v>
      </c>
      <c r="D66" s="206" t="s">
        <v>5555</v>
      </c>
      <c r="E66" s="206">
        <v>3</v>
      </c>
      <c r="F66" s="207">
        <f>IFERROR(SUM(F64:F65), 0)</f>
        <v>0</v>
      </c>
      <c r="G66" s="207">
        <f t="shared" ref="G66:J66" si="13">IFERROR(SUM(G64:G65), 0)</f>
        <v>0</v>
      </c>
      <c r="H66" s="207">
        <f t="shared" si="13"/>
        <v>0</v>
      </c>
      <c r="I66" s="207">
        <f t="shared" si="13"/>
        <v>0</v>
      </c>
      <c r="J66" s="207">
        <f t="shared" si="13"/>
        <v>0</v>
      </c>
      <c r="K66" s="207">
        <f t="shared" si="12"/>
        <v>0</v>
      </c>
      <c r="L66" s="218"/>
      <c r="M66" s="217"/>
      <c r="N66" s="217"/>
      <c r="O66" s="217"/>
      <c r="P66" s="217"/>
      <c r="Q66" s="238"/>
      <c r="S66" s="211" t="s">
        <v>5629</v>
      </c>
    </row>
    <row r="67" spans="2:19" ht="32.25" customHeight="1" thickBot="1">
      <c r="B67" s="204" t="s">
        <v>5630</v>
      </c>
      <c r="C67" s="205" t="s">
        <v>5554</v>
      </c>
      <c r="D67" s="206" t="s">
        <v>5555</v>
      </c>
      <c r="E67" s="206">
        <v>3</v>
      </c>
      <c r="F67" s="196">
        <v>0</v>
      </c>
      <c r="G67" s="196">
        <v>0</v>
      </c>
      <c r="H67" s="196">
        <v>0</v>
      </c>
      <c r="I67" s="196">
        <v>-6.0999999999999999E-2</v>
      </c>
      <c r="J67" s="196">
        <v>19.097999999999999</v>
      </c>
      <c r="K67" s="207">
        <f>IFERROR(SUM(F67:J67), 0)</f>
        <v>19.036999999999999</v>
      </c>
      <c r="L67" s="218"/>
      <c r="M67" s="217"/>
      <c r="N67" s="217"/>
      <c r="O67" s="217"/>
      <c r="P67" s="217"/>
      <c r="Q67" s="238"/>
      <c r="S67" s="211" t="s">
        <v>5631</v>
      </c>
    </row>
    <row r="68" spans="2:19" ht="32.25" customHeight="1">
      <c r="B68" s="204" t="s">
        <v>5630</v>
      </c>
      <c r="C68" s="205" t="s">
        <v>5557</v>
      </c>
      <c r="D68" s="206" t="s">
        <v>5555</v>
      </c>
      <c r="E68" s="206">
        <v>3</v>
      </c>
      <c r="F68" s="196">
        <v>0</v>
      </c>
      <c r="G68" s="196">
        <v>0</v>
      </c>
      <c r="H68" s="196">
        <v>0</v>
      </c>
      <c r="I68" s="196">
        <v>0</v>
      </c>
      <c r="J68" s="196">
        <v>0</v>
      </c>
      <c r="K68" s="207">
        <f t="shared" si="12"/>
        <v>0</v>
      </c>
      <c r="L68" s="218"/>
      <c r="M68" s="217"/>
      <c r="N68" s="217"/>
      <c r="O68" s="217"/>
      <c r="P68" s="217"/>
      <c r="Q68" s="238"/>
      <c r="S68" s="211" t="s">
        <v>5632</v>
      </c>
    </row>
    <row r="69" spans="2:19" ht="32.25" customHeight="1" thickBot="1">
      <c r="B69" s="204" t="s">
        <v>5630</v>
      </c>
      <c r="C69" s="205" t="s">
        <v>5559</v>
      </c>
      <c r="D69" s="206" t="s">
        <v>5555</v>
      </c>
      <c r="E69" s="206">
        <v>3</v>
      </c>
      <c r="F69" s="207">
        <f>IFERROR(SUM(F67:F68), 0)</f>
        <v>0</v>
      </c>
      <c r="G69" s="207">
        <f t="shared" ref="G69:I69" si="14">IFERROR(SUM(G67:G68), 0)</f>
        <v>0</v>
      </c>
      <c r="H69" s="207">
        <f t="shared" si="14"/>
        <v>0</v>
      </c>
      <c r="I69" s="207">
        <f t="shared" si="14"/>
        <v>-6.0999999999999999E-2</v>
      </c>
      <c r="J69" s="207">
        <f>IFERROR(SUM(J67:J68), 0)</f>
        <v>19.097999999999999</v>
      </c>
      <c r="K69" s="207">
        <f t="shared" si="12"/>
        <v>19.036999999999999</v>
      </c>
      <c r="L69" s="218"/>
      <c r="M69" s="217"/>
      <c r="N69" s="217"/>
      <c r="O69" s="217"/>
      <c r="P69" s="217"/>
      <c r="Q69" s="238"/>
      <c r="S69" s="211" t="s">
        <v>5633</v>
      </c>
    </row>
    <row r="70" spans="2:19" ht="32.25" customHeight="1" thickBot="1">
      <c r="B70" s="204" t="s">
        <v>5634</v>
      </c>
      <c r="C70" s="205" t="s">
        <v>5554</v>
      </c>
      <c r="D70" s="206" t="s">
        <v>5555</v>
      </c>
      <c r="E70" s="206">
        <v>3</v>
      </c>
      <c r="F70" s="196">
        <v>0</v>
      </c>
      <c r="G70" s="196">
        <v>0</v>
      </c>
      <c r="H70" s="196">
        <v>0</v>
      </c>
      <c r="I70" s="196">
        <v>5.0000000000000001E-3</v>
      </c>
      <c r="J70" s="196">
        <v>0</v>
      </c>
      <c r="K70" s="207">
        <f>IFERROR(SUM(F70:J70), 0)</f>
        <v>5.0000000000000001E-3</v>
      </c>
      <c r="L70" s="218"/>
      <c r="M70" s="217"/>
      <c r="N70" s="217"/>
      <c r="O70" s="217"/>
      <c r="P70" s="217"/>
      <c r="Q70" s="238"/>
      <c r="S70" s="211" t="s">
        <v>5635</v>
      </c>
    </row>
    <row r="71" spans="2:19" ht="32.25" customHeight="1">
      <c r="B71" s="204" t="s">
        <v>5634</v>
      </c>
      <c r="C71" s="205" t="s">
        <v>5557</v>
      </c>
      <c r="D71" s="206" t="s">
        <v>5555</v>
      </c>
      <c r="E71" s="206">
        <v>3</v>
      </c>
      <c r="F71" s="196">
        <v>0</v>
      </c>
      <c r="G71" s="196">
        <v>0</v>
      </c>
      <c r="H71" s="196">
        <v>0</v>
      </c>
      <c r="I71" s="196">
        <v>0</v>
      </c>
      <c r="J71" s="196">
        <v>0</v>
      </c>
      <c r="K71" s="207">
        <f t="shared" si="12"/>
        <v>0</v>
      </c>
      <c r="L71" s="218"/>
      <c r="M71" s="217"/>
      <c r="N71" s="217"/>
      <c r="O71" s="217"/>
      <c r="P71" s="217"/>
      <c r="Q71" s="238"/>
      <c r="S71" s="211" t="s">
        <v>5636</v>
      </c>
    </row>
    <row r="72" spans="2:19" ht="32.25" customHeight="1" thickBot="1">
      <c r="B72" s="204" t="s">
        <v>5634</v>
      </c>
      <c r="C72" s="205" t="s">
        <v>5559</v>
      </c>
      <c r="D72" s="206" t="s">
        <v>5555</v>
      </c>
      <c r="E72" s="206">
        <v>3</v>
      </c>
      <c r="F72" s="207">
        <f>IFERROR(SUM(F70:F71), 0)</f>
        <v>0</v>
      </c>
      <c r="G72" s="207">
        <f t="shared" ref="G72:J72" si="15">IFERROR(SUM(G70:G71), 0)</f>
        <v>0</v>
      </c>
      <c r="H72" s="207">
        <f t="shared" si="15"/>
        <v>0</v>
      </c>
      <c r="I72" s="207">
        <f t="shared" si="15"/>
        <v>5.0000000000000001E-3</v>
      </c>
      <c r="J72" s="207">
        <f t="shared" si="15"/>
        <v>0</v>
      </c>
      <c r="K72" s="207">
        <f>IFERROR(SUM(F72:J72), 0)</f>
        <v>5.0000000000000001E-3</v>
      </c>
      <c r="L72" s="218"/>
      <c r="M72" s="217"/>
      <c r="N72" s="217"/>
      <c r="O72" s="217"/>
      <c r="P72" s="217"/>
      <c r="Q72" s="238"/>
      <c r="S72" s="211" t="s">
        <v>5637</v>
      </c>
    </row>
    <row r="73" spans="2:19" ht="32.25" customHeight="1" thickBot="1">
      <c r="B73" s="204" t="s">
        <v>5638</v>
      </c>
      <c r="C73" s="205" t="s">
        <v>5554</v>
      </c>
      <c r="D73" s="206" t="s">
        <v>5555</v>
      </c>
      <c r="E73" s="206">
        <v>3</v>
      </c>
      <c r="F73" s="196">
        <v>0</v>
      </c>
      <c r="G73" s="196">
        <v>0</v>
      </c>
      <c r="H73" s="196">
        <v>0</v>
      </c>
      <c r="I73" s="196">
        <v>0</v>
      </c>
      <c r="J73" s="196">
        <v>0</v>
      </c>
      <c r="K73" s="207">
        <f t="shared" si="12"/>
        <v>0</v>
      </c>
      <c r="L73" s="218"/>
      <c r="M73" s="217"/>
      <c r="N73" s="217"/>
      <c r="O73" s="217"/>
      <c r="P73" s="217"/>
      <c r="Q73" s="238"/>
      <c r="S73" s="211" t="s">
        <v>5639</v>
      </c>
    </row>
    <row r="74" spans="2:19" ht="32.25" customHeight="1">
      <c r="B74" s="204" t="s">
        <v>5638</v>
      </c>
      <c r="C74" s="205" t="s">
        <v>5557</v>
      </c>
      <c r="D74" s="206" t="s">
        <v>5555</v>
      </c>
      <c r="E74" s="206">
        <v>3</v>
      </c>
      <c r="F74" s="196">
        <v>0</v>
      </c>
      <c r="G74" s="196">
        <v>0</v>
      </c>
      <c r="H74" s="196">
        <v>0</v>
      </c>
      <c r="I74" s="196">
        <v>0</v>
      </c>
      <c r="J74" s="196">
        <v>0</v>
      </c>
      <c r="K74" s="207">
        <f t="shared" si="12"/>
        <v>0</v>
      </c>
      <c r="L74" s="218"/>
      <c r="M74" s="217"/>
      <c r="N74" s="217"/>
      <c r="O74" s="217"/>
      <c r="P74" s="217"/>
      <c r="Q74" s="238"/>
      <c r="S74" s="211" t="s">
        <v>5640</v>
      </c>
    </row>
    <row r="75" spans="2:19" ht="32.25" customHeight="1" thickBot="1">
      <c r="B75" s="204" t="s">
        <v>5638</v>
      </c>
      <c r="C75" s="205" t="s">
        <v>5559</v>
      </c>
      <c r="D75" s="206" t="s">
        <v>5555</v>
      </c>
      <c r="E75" s="206">
        <v>3</v>
      </c>
      <c r="F75" s="207">
        <f>IFERROR(SUM(F73:F74), 0)</f>
        <v>0</v>
      </c>
      <c r="G75" s="207">
        <f t="shared" ref="G75:J75" si="16">IFERROR(SUM(G73:G74), 0)</f>
        <v>0</v>
      </c>
      <c r="H75" s="207">
        <f t="shared" si="16"/>
        <v>0</v>
      </c>
      <c r="I75" s="207">
        <f t="shared" si="16"/>
        <v>0</v>
      </c>
      <c r="J75" s="207">
        <f t="shared" si="16"/>
        <v>0</v>
      </c>
      <c r="K75" s="207">
        <f t="shared" si="12"/>
        <v>0</v>
      </c>
      <c r="L75" s="218"/>
      <c r="M75" s="217"/>
      <c r="N75" s="217"/>
      <c r="O75" s="217"/>
      <c r="P75" s="217"/>
      <c r="Q75" s="238"/>
      <c r="S75" s="211" t="s">
        <v>5641</v>
      </c>
    </row>
    <row r="76" spans="2:19" ht="32.25" customHeight="1" thickBot="1">
      <c r="B76" s="204" t="s">
        <v>5642</v>
      </c>
      <c r="C76" s="205" t="s">
        <v>5554</v>
      </c>
      <c r="D76" s="206" t="s">
        <v>5555</v>
      </c>
      <c r="E76" s="206">
        <v>3</v>
      </c>
      <c r="F76" s="196">
        <v>0</v>
      </c>
      <c r="G76" s="196">
        <v>0</v>
      </c>
      <c r="H76" s="196">
        <v>0</v>
      </c>
      <c r="I76" s="196">
        <v>0.96299999999999997</v>
      </c>
      <c r="J76" s="196">
        <v>0.65</v>
      </c>
      <c r="K76" s="207">
        <f t="shared" si="12"/>
        <v>1.613</v>
      </c>
      <c r="L76" s="218"/>
      <c r="M76" s="217"/>
      <c r="N76" s="217"/>
      <c r="O76" s="217"/>
      <c r="P76" s="217"/>
      <c r="Q76" s="219"/>
      <c r="S76" s="211" t="s">
        <v>5643</v>
      </c>
    </row>
    <row r="77" spans="2:19" ht="32.25" customHeight="1">
      <c r="B77" s="204" t="s">
        <v>5642</v>
      </c>
      <c r="C77" s="205" t="s">
        <v>5557</v>
      </c>
      <c r="D77" s="206" t="s">
        <v>5555</v>
      </c>
      <c r="E77" s="206">
        <v>3</v>
      </c>
      <c r="F77" s="196">
        <v>0</v>
      </c>
      <c r="G77" s="196">
        <v>0</v>
      </c>
      <c r="H77" s="196">
        <v>0</v>
      </c>
      <c r="I77" s="196">
        <v>0</v>
      </c>
      <c r="J77" s="196">
        <v>0</v>
      </c>
      <c r="K77" s="207">
        <f t="shared" si="12"/>
        <v>0</v>
      </c>
      <c r="L77" s="218"/>
      <c r="M77" s="217"/>
      <c r="N77" s="217"/>
      <c r="O77" s="217"/>
      <c r="P77" s="217"/>
      <c r="Q77" s="219"/>
      <c r="S77" s="211" t="s">
        <v>5644</v>
      </c>
    </row>
    <row r="78" spans="2:19" ht="32.25" customHeight="1" thickBot="1">
      <c r="B78" s="204" t="s">
        <v>5642</v>
      </c>
      <c r="C78" s="205" t="s">
        <v>5559</v>
      </c>
      <c r="D78" s="206" t="s">
        <v>5555</v>
      </c>
      <c r="E78" s="206">
        <v>3</v>
      </c>
      <c r="F78" s="207">
        <f>IFERROR(SUM(F76:F77), 0)</f>
        <v>0</v>
      </c>
      <c r="G78" s="207">
        <f t="shared" ref="G78:J78" si="17">IFERROR(SUM(G76:G77), 0)</f>
        <v>0</v>
      </c>
      <c r="H78" s="207">
        <f t="shared" si="17"/>
        <v>0</v>
      </c>
      <c r="I78" s="207">
        <f t="shared" si="17"/>
        <v>0.96299999999999997</v>
      </c>
      <c r="J78" s="207">
        <f t="shared" si="17"/>
        <v>0.65</v>
      </c>
      <c r="K78" s="207">
        <f t="shared" si="12"/>
        <v>1.613</v>
      </c>
      <c r="L78" s="218"/>
      <c r="M78" s="217"/>
      <c r="N78" s="217"/>
      <c r="O78" s="217"/>
      <c r="P78" s="217"/>
      <c r="Q78" s="219"/>
      <c r="S78" s="211" t="s">
        <v>5645</v>
      </c>
    </row>
    <row r="79" spans="2:19" ht="32.25" customHeight="1" thickBot="1">
      <c r="B79" s="204" t="s">
        <v>5646</v>
      </c>
      <c r="C79" s="205" t="s">
        <v>5554</v>
      </c>
      <c r="D79" s="206" t="s">
        <v>5555</v>
      </c>
      <c r="E79" s="206">
        <v>3</v>
      </c>
      <c r="F79" s="196">
        <v>0</v>
      </c>
      <c r="G79" s="196">
        <v>1.2E-2</v>
      </c>
      <c r="H79" s="196">
        <v>0</v>
      </c>
      <c r="I79" s="196">
        <v>3.9169999999999998</v>
      </c>
      <c r="J79" s="196">
        <v>17.934999999999999</v>
      </c>
      <c r="K79" s="207">
        <f t="shared" si="12"/>
        <v>21.863999999999997</v>
      </c>
      <c r="L79" s="218"/>
      <c r="M79" s="217"/>
      <c r="N79" s="217"/>
      <c r="O79" s="217"/>
      <c r="P79" s="217"/>
      <c r="Q79" s="219"/>
      <c r="S79" s="211" t="s">
        <v>5647</v>
      </c>
    </row>
    <row r="80" spans="2:19" ht="32.25" customHeight="1">
      <c r="B80" s="204" t="s">
        <v>5646</v>
      </c>
      <c r="C80" s="205" t="s">
        <v>5557</v>
      </c>
      <c r="D80" s="206" t="s">
        <v>5555</v>
      </c>
      <c r="E80" s="206">
        <v>3</v>
      </c>
      <c r="F80" s="196">
        <v>0</v>
      </c>
      <c r="G80" s="196">
        <v>0</v>
      </c>
      <c r="H80" s="196">
        <v>0</v>
      </c>
      <c r="I80" s="196">
        <v>0</v>
      </c>
      <c r="J80" s="196">
        <v>0</v>
      </c>
      <c r="K80" s="207">
        <f t="shared" si="12"/>
        <v>0</v>
      </c>
      <c r="L80" s="218"/>
      <c r="M80" s="217"/>
      <c r="N80" s="217"/>
      <c r="O80" s="217"/>
      <c r="P80" s="217"/>
      <c r="Q80" s="219"/>
      <c r="S80" s="211" t="s">
        <v>5648</v>
      </c>
    </row>
    <row r="81" spans="2:19" ht="32.25" customHeight="1" thickBot="1">
      <c r="B81" s="204" t="s">
        <v>5646</v>
      </c>
      <c r="C81" s="205" t="s">
        <v>5559</v>
      </c>
      <c r="D81" s="206" t="s">
        <v>5555</v>
      </c>
      <c r="E81" s="206">
        <v>3</v>
      </c>
      <c r="F81" s="207">
        <f>IFERROR(SUM(F79:F80), 0)</f>
        <v>0</v>
      </c>
      <c r="G81" s="207">
        <f t="shared" ref="G81:J81" si="18">IFERROR(SUM(G79:G80), 0)</f>
        <v>1.2E-2</v>
      </c>
      <c r="H81" s="207">
        <f t="shared" si="18"/>
        <v>0</v>
      </c>
      <c r="I81" s="207">
        <f t="shared" si="18"/>
        <v>3.9169999999999998</v>
      </c>
      <c r="J81" s="207">
        <f t="shared" si="18"/>
        <v>17.934999999999999</v>
      </c>
      <c r="K81" s="207">
        <f t="shared" si="12"/>
        <v>21.863999999999997</v>
      </c>
      <c r="L81" s="218"/>
      <c r="M81" s="217"/>
      <c r="N81" s="217"/>
      <c r="O81" s="217"/>
      <c r="P81" s="217"/>
      <c r="Q81" s="219"/>
      <c r="S81" s="211" t="s">
        <v>5649</v>
      </c>
    </row>
    <row r="82" spans="2:19" ht="32.25" customHeight="1" thickBot="1">
      <c r="B82" s="204" t="s">
        <v>5650</v>
      </c>
      <c r="C82" s="205" t="s">
        <v>5554</v>
      </c>
      <c r="D82" s="206" t="s">
        <v>5555</v>
      </c>
      <c r="E82" s="206">
        <v>3</v>
      </c>
      <c r="F82" s="196">
        <v>0</v>
      </c>
      <c r="G82" s="196">
        <v>0</v>
      </c>
      <c r="H82" s="196">
        <v>0</v>
      </c>
      <c r="I82" s="196">
        <v>0</v>
      </c>
      <c r="J82" s="196">
        <v>0</v>
      </c>
      <c r="K82" s="207">
        <f t="shared" si="12"/>
        <v>0</v>
      </c>
      <c r="L82" s="218"/>
      <c r="M82" s="217"/>
      <c r="N82" s="217"/>
      <c r="O82" s="217"/>
      <c r="P82" s="217"/>
      <c r="Q82" s="219"/>
      <c r="S82" s="211" t="s">
        <v>5651</v>
      </c>
    </row>
    <row r="83" spans="2:19" ht="32.25" customHeight="1">
      <c r="B83" s="204" t="s">
        <v>5650</v>
      </c>
      <c r="C83" s="205" t="s">
        <v>5557</v>
      </c>
      <c r="D83" s="206" t="s">
        <v>5555</v>
      </c>
      <c r="E83" s="206">
        <v>3</v>
      </c>
      <c r="F83" s="196">
        <v>0</v>
      </c>
      <c r="G83" s="196">
        <v>0</v>
      </c>
      <c r="H83" s="196">
        <v>0</v>
      </c>
      <c r="I83" s="196">
        <v>0</v>
      </c>
      <c r="J83" s="196">
        <v>0</v>
      </c>
      <c r="K83" s="207">
        <f t="shared" si="12"/>
        <v>0</v>
      </c>
      <c r="L83" s="218"/>
      <c r="M83" s="217"/>
      <c r="N83" s="217"/>
      <c r="O83" s="217"/>
      <c r="P83" s="217"/>
      <c r="Q83" s="219"/>
      <c r="S83" s="211" t="s">
        <v>5652</v>
      </c>
    </row>
    <row r="84" spans="2:19" ht="32.25" customHeight="1" thickBot="1">
      <c r="B84" s="204" t="s">
        <v>5650</v>
      </c>
      <c r="C84" s="205" t="s">
        <v>5559</v>
      </c>
      <c r="D84" s="206" t="s">
        <v>5555</v>
      </c>
      <c r="E84" s="206">
        <v>3</v>
      </c>
      <c r="F84" s="207">
        <f>IFERROR(SUM(F82:F83), 0)</f>
        <v>0</v>
      </c>
      <c r="G84" s="207">
        <f t="shared" ref="G84:J84" si="19">IFERROR(SUM(G82:G83), 0)</f>
        <v>0</v>
      </c>
      <c r="H84" s="207">
        <f t="shared" si="19"/>
        <v>0</v>
      </c>
      <c r="I84" s="207">
        <f t="shared" si="19"/>
        <v>0</v>
      </c>
      <c r="J84" s="207">
        <f t="shared" si="19"/>
        <v>0</v>
      </c>
      <c r="K84" s="207">
        <f t="shared" si="12"/>
        <v>0</v>
      </c>
      <c r="L84" s="218"/>
      <c r="M84" s="217"/>
      <c r="N84" s="217"/>
      <c r="O84" s="217"/>
      <c r="P84" s="217"/>
      <c r="Q84" s="219"/>
      <c r="S84" s="211" t="s">
        <v>5653</v>
      </c>
    </row>
    <row r="85" spans="2:19" ht="32.25" customHeight="1" thickBot="1">
      <c r="B85" s="250" t="s">
        <v>5654</v>
      </c>
      <c r="C85" s="205" t="s">
        <v>5554</v>
      </c>
      <c r="D85" s="206" t="s">
        <v>5555</v>
      </c>
      <c r="E85" s="206">
        <v>3</v>
      </c>
      <c r="F85" s="196">
        <v>0</v>
      </c>
      <c r="G85" s="196">
        <v>0</v>
      </c>
      <c r="H85" s="196">
        <v>0</v>
      </c>
      <c r="I85" s="196">
        <v>0</v>
      </c>
      <c r="J85" s="196">
        <v>0</v>
      </c>
      <c r="K85" s="207">
        <f t="shared" si="12"/>
        <v>0</v>
      </c>
      <c r="L85" s="218"/>
      <c r="M85" s="217"/>
      <c r="N85" s="217"/>
      <c r="O85" s="217"/>
      <c r="P85" s="217"/>
      <c r="Q85" s="219"/>
      <c r="S85" s="211" t="s">
        <v>5655</v>
      </c>
    </row>
    <row r="86" spans="2:19" ht="32.25" customHeight="1" thickBot="1">
      <c r="B86" s="250" t="s">
        <v>5656</v>
      </c>
      <c r="C86" s="205" t="s">
        <v>5557</v>
      </c>
      <c r="D86" s="206" t="s">
        <v>5555</v>
      </c>
      <c r="E86" s="206">
        <v>3</v>
      </c>
      <c r="F86" s="196">
        <v>0</v>
      </c>
      <c r="G86" s="196">
        <v>0</v>
      </c>
      <c r="H86" s="196">
        <v>0</v>
      </c>
      <c r="I86" s="196">
        <v>0</v>
      </c>
      <c r="J86" s="196">
        <v>0.153</v>
      </c>
      <c r="K86" s="207">
        <f t="shared" si="12"/>
        <v>0.153</v>
      </c>
      <c r="L86" s="218"/>
      <c r="M86" s="217"/>
      <c r="N86" s="217"/>
      <c r="O86" s="217"/>
      <c r="P86" s="217"/>
      <c r="Q86" s="219"/>
      <c r="S86" s="211" t="s">
        <v>5657</v>
      </c>
    </row>
    <row r="87" spans="2:19" ht="32.25" customHeight="1" thickBot="1">
      <c r="B87" s="250" t="s">
        <v>5658</v>
      </c>
      <c r="C87" s="205" t="s">
        <v>5554</v>
      </c>
      <c r="D87" s="206" t="s">
        <v>5555</v>
      </c>
      <c r="E87" s="206">
        <v>3</v>
      </c>
      <c r="F87" s="196">
        <v>0</v>
      </c>
      <c r="G87" s="196">
        <v>0</v>
      </c>
      <c r="H87" s="196">
        <v>0</v>
      </c>
      <c r="I87" s="196">
        <v>0</v>
      </c>
      <c r="J87" s="196">
        <v>0</v>
      </c>
      <c r="K87" s="207">
        <f t="shared" si="12"/>
        <v>0</v>
      </c>
      <c r="L87" s="218"/>
      <c r="M87" s="218"/>
      <c r="N87" s="218"/>
      <c r="O87" s="218"/>
      <c r="P87" s="218"/>
      <c r="Q87" s="219"/>
      <c r="S87" s="211" t="s">
        <v>5659</v>
      </c>
    </row>
    <row r="88" spans="2:19" ht="32.25" customHeight="1" thickBot="1">
      <c r="B88" s="250" t="s">
        <v>5658</v>
      </c>
      <c r="C88" s="205" t="s">
        <v>5557</v>
      </c>
      <c r="D88" s="206" t="s">
        <v>5555</v>
      </c>
      <c r="E88" s="206">
        <v>3</v>
      </c>
      <c r="F88" s="196">
        <v>0</v>
      </c>
      <c r="G88" s="196">
        <v>0</v>
      </c>
      <c r="H88" s="196">
        <v>0</v>
      </c>
      <c r="I88" s="196">
        <v>0</v>
      </c>
      <c r="J88" s="196">
        <v>0</v>
      </c>
      <c r="K88" s="207">
        <f t="shared" si="12"/>
        <v>0</v>
      </c>
      <c r="L88" s="218"/>
      <c r="M88" s="218"/>
      <c r="N88" s="218"/>
      <c r="O88" s="218"/>
      <c r="P88" s="218"/>
      <c r="Q88" s="219"/>
      <c r="S88" s="211" t="s">
        <v>5660</v>
      </c>
    </row>
    <row r="89" spans="2:19" ht="32.25" customHeight="1" thickBot="1">
      <c r="B89" s="250" t="s">
        <v>5661</v>
      </c>
      <c r="C89" s="205" t="s">
        <v>5554</v>
      </c>
      <c r="D89" s="206" t="s">
        <v>5555</v>
      </c>
      <c r="E89" s="206">
        <v>3</v>
      </c>
      <c r="F89" s="196">
        <v>0</v>
      </c>
      <c r="G89" s="196">
        <v>0</v>
      </c>
      <c r="H89" s="196">
        <v>0</v>
      </c>
      <c r="I89" s="196">
        <v>0</v>
      </c>
      <c r="J89" s="196">
        <v>0</v>
      </c>
      <c r="K89" s="207">
        <f t="shared" si="12"/>
        <v>0</v>
      </c>
      <c r="L89" s="218"/>
      <c r="M89" s="218"/>
      <c r="N89" s="218"/>
      <c r="O89" s="218"/>
      <c r="P89" s="218"/>
      <c r="Q89" s="219"/>
      <c r="S89" s="211" t="s">
        <v>5662</v>
      </c>
    </row>
    <row r="90" spans="2:19" ht="32.25" customHeight="1" thickBot="1">
      <c r="B90" s="250" t="s">
        <v>5661</v>
      </c>
      <c r="C90" s="205" t="s">
        <v>5557</v>
      </c>
      <c r="D90" s="206" t="s">
        <v>5555</v>
      </c>
      <c r="E90" s="206">
        <v>3</v>
      </c>
      <c r="F90" s="196">
        <v>0</v>
      </c>
      <c r="G90" s="196">
        <v>0</v>
      </c>
      <c r="H90" s="196">
        <v>0</v>
      </c>
      <c r="I90" s="196">
        <v>0</v>
      </c>
      <c r="J90" s="196">
        <v>0</v>
      </c>
      <c r="K90" s="207">
        <f t="shared" si="12"/>
        <v>0</v>
      </c>
      <c r="L90" s="218"/>
      <c r="M90" s="218"/>
      <c r="N90" s="218"/>
      <c r="O90" s="218"/>
      <c r="P90" s="218"/>
      <c r="Q90" s="219"/>
      <c r="S90" s="211" t="s">
        <v>5663</v>
      </c>
    </row>
    <row r="91" spans="2:19" ht="32.25" customHeight="1" thickBot="1">
      <c r="B91" s="250" t="s">
        <v>5664</v>
      </c>
      <c r="C91" s="205" t="s">
        <v>5554</v>
      </c>
      <c r="D91" s="206" t="s">
        <v>5555</v>
      </c>
      <c r="E91" s="206">
        <v>3</v>
      </c>
      <c r="F91" s="196">
        <v>0</v>
      </c>
      <c r="G91" s="196">
        <v>0</v>
      </c>
      <c r="H91" s="196">
        <v>0</v>
      </c>
      <c r="I91" s="196">
        <v>0</v>
      </c>
      <c r="J91" s="196">
        <v>0</v>
      </c>
      <c r="K91" s="207">
        <f t="shared" si="12"/>
        <v>0</v>
      </c>
      <c r="L91" s="218"/>
      <c r="M91" s="218"/>
      <c r="N91" s="218"/>
      <c r="O91" s="218"/>
      <c r="P91" s="218"/>
      <c r="Q91" s="219"/>
      <c r="S91" s="211" t="s">
        <v>5665</v>
      </c>
    </row>
    <row r="92" spans="2:19" ht="32.25" customHeight="1" thickBot="1">
      <c r="B92" s="250" t="s">
        <v>5664</v>
      </c>
      <c r="C92" s="205" t="s">
        <v>5557</v>
      </c>
      <c r="D92" s="206" t="s">
        <v>5555</v>
      </c>
      <c r="E92" s="206">
        <v>3</v>
      </c>
      <c r="F92" s="196">
        <v>0</v>
      </c>
      <c r="G92" s="196">
        <v>0</v>
      </c>
      <c r="H92" s="196">
        <v>0</v>
      </c>
      <c r="I92" s="196">
        <v>0</v>
      </c>
      <c r="J92" s="196">
        <v>0</v>
      </c>
      <c r="K92" s="207">
        <f t="shared" si="12"/>
        <v>0</v>
      </c>
      <c r="L92" s="218"/>
      <c r="M92" s="218"/>
      <c r="N92" s="218"/>
      <c r="O92" s="218"/>
      <c r="P92" s="218"/>
      <c r="Q92" s="219"/>
      <c r="S92" s="211" t="s">
        <v>5666</v>
      </c>
    </row>
    <row r="93" spans="2:19" ht="32.25" customHeight="1" thickBot="1">
      <c r="B93" s="250" t="s">
        <v>5667</v>
      </c>
      <c r="C93" s="205" t="s">
        <v>5554</v>
      </c>
      <c r="D93" s="206" t="s">
        <v>5555</v>
      </c>
      <c r="E93" s="206">
        <v>3</v>
      </c>
      <c r="F93" s="196">
        <v>0</v>
      </c>
      <c r="G93" s="196">
        <v>0</v>
      </c>
      <c r="H93" s="196">
        <v>0</v>
      </c>
      <c r="I93" s="196">
        <v>0</v>
      </c>
      <c r="J93" s="196">
        <v>0</v>
      </c>
      <c r="K93" s="207">
        <f t="shared" si="12"/>
        <v>0</v>
      </c>
      <c r="L93" s="218"/>
      <c r="M93" s="218"/>
      <c r="N93" s="218"/>
      <c r="O93" s="218"/>
      <c r="P93" s="218"/>
      <c r="Q93" s="219"/>
      <c r="S93" s="211" t="s">
        <v>5668</v>
      </c>
    </row>
    <row r="94" spans="2:19" ht="32.25" customHeight="1">
      <c r="B94" s="250" t="s">
        <v>5667</v>
      </c>
      <c r="C94" s="205" t="s">
        <v>5557</v>
      </c>
      <c r="D94" s="206" t="s">
        <v>5555</v>
      </c>
      <c r="E94" s="206">
        <v>3</v>
      </c>
      <c r="F94" s="196">
        <v>0</v>
      </c>
      <c r="G94" s="196">
        <v>0</v>
      </c>
      <c r="H94" s="196">
        <v>0</v>
      </c>
      <c r="I94" s="196">
        <v>0</v>
      </c>
      <c r="J94" s="196">
        <v>0</v>
      </c>
      <c r="K94" s="207">
        <f t="shared" si="12"/>
        <v>0</v>
      </c>
      <c r="L94" s="218"/>
      <c r="M94" s="218"/>
      <c r="N94" s="218"/>
      <c r="O94" s="218"/>
      <c r="P94" s="218"/>
      <c r="Q94" s="219"/>
      <c r="S94" s="211" t="s">
        <v>5669</v>
      </c>
    </row>
    <row r="95" spans="2:19" ht="32.25" customHeight="1" thickBot="1">
      <c r="B95" s="220" t="s">
        <v>5670</v>
      </c>
      <c r="C95" s="221" t="s">
        <v>5559</v>
      </c>
      <c r="D95" s="222" t="s">
        <v>5555</v>
      </c>
      <c r="E95" s="222">
        <v>3</v>
      </c>
      <c r="F95" s="223">
        <f>IFERROR(SUM(F66,F69,F72,F75,F78,F81,F84,F85:F94), 0)</f>
        <v>0</v>
      </c>
      <c r="G95" s="223">
        <f t="shared" ref="G95:J95" si="20">IFERROR(SUM(G66,G69,G72,G75,G78,G81,G84,G85:G94), 0)</f>
        <v>1.2E-2</v>
      </c>
      <c r="H95" s="223">
        <f t="shared" si="20"/>
        <v>0</v>
      </c>
      <c r="I95" s="223">
        <f t="shared" si="20"/>
        <v>4.8239999999999998</v>
      </c>
      <c r="J95" s="223">
        <f t="shared" si="20"/>
        <v>37.835999999999991</v>
      </c>
      <c r="K95" s="223">
        <f>IFERROR(SUM(K66,K69,K72,K75,K78,K81,K84,K85:K94), 0)</f>
        <v>42.67199999999999</v>
      </c>
      <c r="L95" s="248"/>
      <c r="M95" s="248"/>
      <c r="N95" s="248"/>
      <c r="O95" s="248"/>
      <c r="P95" s="248"/>
      <c r="Q95" s="251"/>
      <c r="S95" s="227" t="s">
        <v>5671</v>
      </c>
    </row>
    <row r="96" spans="2:19" ht="14.25" customHeight="1" thickBot="1">
      <c r="B96" s="229"/>
      <c r="C96" s="186"/>
      <c r="D96" s="186"/>
      <c r="E96" s="186"/>
      <c r="F96" s="186"/>
      <c r="G96" s="186"/>
      <c r="H96" s="186"/>
      <c r="I96" s="186"/>
      <c r="J96" s="186"/>
      <c r="K96" s="186"/>
      <c r="L96" s="186"/>
      <c r="M96" s="230"/>
      <c r="N96" s="230"/>
      <c r="O96" s="230"/>
      <c r="P96" s="230"/>
      <c r="Q96" s="231"/>
      <c r="R96" s="332"/>
      <c r="S96" s="332"/>
    </row>
    <row r="97" spans="2:19" ht="20.25" customHeight="1" thickBot="1">
      <c r="B97" s="191" t="s">
        <v>5672</v>
      </c>
      <c r="C97" s="186"/>
      <c r="D97" s="186"/>
      <c r="E97" s="186"/>
      <c r="F97" s="186"/>
      <c r="G97" s="186"/>
      <c r="H97" s="186"/>
      <c r="I97" s="186"/>
      <c r="J97" s="186"/>
      <c r="K97" s="186"/>
      <c r="L97" s="186"/>
      <c r="M97" s="230"/>
      <c r="N97" s="230"/>
      <c r="O97" s="230"/>
      <c r="P97" s="230"/>
      <c r="Q97" s="231"/>
      <c r="R97" s="332"/>
      <c r="S97" s="332"/>
    </row>
    <row r="98" spans="2:19" ht="32.25" customHeight="1">
      <c r="B98" s="193" t="s">
        <v>5673</v>
      </c>
      <c r="C98" s="194" t="s">
        <v>5554</v>
      </c>
      <c r="D98" s="195" t="s">
        <v>5555</v>
      </c>
      <c r="E98" s="195">
        <v>3</v>
      </c>
      <c r="F98" s="197">
        <f>IFERROR(SUM(F10,F13,F16,F19,F22,F25,F31,F34,F37,F40,F43,F46,F64,F67,F70,F73,F76,F79,F82,F85,F87,F89,F91,F93), 0)</f>
        <v>14.058000000000002</v>
      </c>
      <c r="G98" s="197">
        <f t="shared" ref="G98:I99" si="21">IFERROR(SUM(G10,G13,G16,G19,G22,G25,G31,G34,G37,G40,G43,G46,G64,G67,G70,G73,G76,G79,G82,G85,G87,G89,G91,G93), 0)</f>
        <v>0.47000000000000003</v>
      </c>
      <c r="H98" s="197">
        <f t="shared" si="21"/>
        <v>0</v>
      </c>
      <c r="I98" s="197">
        <f t="shared" si="21"/>
        <v>7.8549999999999995</v>
      </c>
      <c r="J98" s="197">
        <f>IFERROR(SUM(J10,J13,J16,J19,J22,J25,J31,J34,J37,J40,J43,J46,J64,J67,J70,J73,J76,J79,J82,J85,J87,J89,J91,J93,J52,J55,J58), 0)</f>
        <v>87.12</v>
      </c>
      <c r="K98" s="197">
        <f>IFERROR(SUM(F98:J98), 0)</f>
        <v>109.50300000000001</v>
      </c>
      <c r="L98" s="249"/>
      <c r="M98" s="249"/>
      <c r="N98" s="249"/>
      <c r="O98" s="249"/>
      <c r="P98" s="249"/>
      <c r="Q98" s="252"/>
      <c r="S98" s="201" t="s">
        <v>5674</v>
      </c>
    </row>
    <row r="99" spans="2:19" ht="32.25" customHeight="1">
      <c r="B99" s="204" t="s">
        <v>5673</v>
      </c>
      <c r="C99" s="205" t="s">
        <v>5557</v>
      </c>
      <c r="D99" s="206" t="s">
        <v>5555</v>
      </c>
      <c r="E99" s="206">
        <v>3</v>
      </c>
      <c r="F99" s="207">
        <f>IFERROR(SUM(F11,F14,F17,F20,F23,F26,F32,F35,F38,F41,F44,F47,F65,F68,F71,F74,F77,F80,F83,F86,F88,F90,F92,F94), 0)</f>
        <v>0.96100000000000008</v>
      </c>
      <c r="G99" s="207">
        <f t="shared" si="21"/>
        <v>0.122</v>
      </c>
      <c r="H99" s="207">
        <f t="shared" si="21"/>
        <v>0.122</v>
      </c>
      <c r="I99" s="207">
        <f t="shared" si="21"/>
        <v>0.50900000000000001</v>
      </c>
      <c r="J99" s="207">
        <f>IFERROR(SUM(J11,J14,J17,J20,J23,J26,J32,J35,J38,J41,J44,J47,J65,J68,J71,J74,J77,J80,J83,J86,J88,J90,J92,J94,J53,J56,J59), 0)</f>
        <v>5.218</v>
      </c>
      <c r="K99" s="207">
        <f>IFERROR(SUM(F99:J99), 0)</f>
        <v>6.9320000000000004</v>
      </c>
      <c r="L99" s="218"/>
      <c r="M99" s="218"/>
      <c r="N99" s="218"/>
      <c r="O99" s="218"/>
      <c r="P99" s="218"/>
      <c r="Q99" s="219"/>
      <c r="S99" s="211" t="s">
        <v>5675</v>
      </c>
    </row>
    <row r="100" spans="2:19" ht="32.25" customHeight="1" thickBot="1">
      <c r="B100" s="220" t="s">
        <v>5673</v>
      </c>
      <c r="C100" s="221" t="s">
        <v>5559</v>
      </c>
      <c r="D100" s="222" t="s">
        <v>5555</v>
      </c>
      <c r="E100" s="222">
        <v>3</v>
      </c>
      <c r="F100" s="223">
        <f>IFERROR(F98 + F99, 0)</f>
        <v>15.019000000000002</v>
      </c>
      <c r="G100" s="223">
        <f t="shared" ref="G100:I100" si="22">IFERROR(G98 + G99, 0)</f>
        <v>0.59200000000000008</v>
      </c>
      <c r="H100" s="223">
        <f t="shared" si="22"/>
        <v>0.122</v>
      </c>
      <c r="I100" s="223">
        <f t="shared" si="22"/>
        <v>8.363999999999999</v>
      </c>
      <c r="J100" s="223">
        <f>IFERROR(J98 + J99, 0)</f>
        <v>92.338000000000008</v>
      </c>
      <c r="K100" s="223">
        <f>IFERROR(SUM(F100:J100), 0)</f>
        <v>116.435</v>
      </c>
      <c r="L100" s="248"/>
      <c r="M100" s="248"/>
      <c r="N100" s="248"/>
      <c r="O100" s="248"/>
      <c r="P100" s="248"/>
      <c r="Q100" s="251"/>
      <c r="S100" s="227" t="s">
        <v>5676</v>
      </c>
    </row>
    <row r="101" spans="2:19" ht="8.25" customHeight="1"/>
    <row r="102" spans="2:19" ht="16.5" customHeight="1"/>
    <row r="104" spans="2:19">
      <c r="B104" s="340" t="s">
        <v>5538</v>
      </c>
      <c r="C104" s="340"/>
    </row>
    <row r="105" spans="2:19" ht="15.75" thickBot="1">
      <c r="B105" s="1"/>
      <c r="C105" s="2"/>
    </row>
    <row r="106" spans="2:19">
      <c r="B106" s="196"/>
      <c r="C106" s="3" t="s">
        <v>5539</v>
      </c>
    </row>
    <row r="107" spans="2:19">
      <c r="B107" s="1"/>
      <c r="C107" s="2"/>
    </row>
    <row r="108" spans="2:19">
      <c r="B108" s="207"/>
      <c r="C108" s="3" t="s">
        <v>5540</v>
      </c>
    </row>
    <row r="110" spans="2:19">
      <c r="B110" s="336" t="s">
        <v>5677</v>
      </c>
    </row>
    <row r="112" spans="2:19" ht="214.5" customHeight="1">
      <c r="B112" s="352" t="s">
        <v>5678</v>
      </c>
      <c r="C112" s="352"/>
      <c r="D112" s="352"/>
      <c r="E112" s="352"/>
      <c r="F112" s="352"/>
      <c r="G112" s="352"/>
      <c r="H112" s="352"/>
      <c r="I112" s="352"/>
      <c r="J112" s="352"/>
      <c r="K112" s="352"/>
      <c r="L112" s="352"/>
      <c r="M112" s="352"/>
      <c r="N112" s="352"/>
      <c r="O112" s="352"/>
      <c r="P112" s="352"/>
      <c r="Q112" s="352"/>
    </row>
    <row r="114" spans="2:19" ht="120" customHeight="1">
      <c r="B114" s="352" t="s">
        <v>5679</v>
      </c>
      <c r="C114" s="352"/>
      <c r="D114" s="352"/>
      <c r="E114" s="352"/>
      <c r="F114" s="352"/>
      <c r="G114" s="352"/>
      <c r="H114" s="352"/>
      <c r="I114" s="352"/>
      <c r="J114" s="352"/>
      <c r="K114" s="352"/>
      <c r="L114" s="352"/>
      <c r="M114" s="352"/>
      <c r="N114" s="352"/>
      <c r="O114" s="352"/>
      <c r="P114" s="352"/>
      <c r="Q114" s="352"/>
      <c r="R114" s="352"/>
      <c r="S114" s="352"/>
    </row>
  </sheetData>
  <mergeCells count="17">
    <mergeCell ref="R2:S2"/>
    <mergeCell ref="B3:T3"/>
    <mergeCell ref="B5:C7"/>
    <mergeCell ref="D5:D7"/>
    <mergeCell ref="E5:E7"/>
    <mergeCell ref="F5:K5"/>
    <mergeCell ref="L5:Q5"/>
    <mergeCell ref="S5:S7"/>
    <mergeCell ref="F6:F7"/>
    <mergeCell ref="G6:J6"/>
    <mergeCell ref="K6:K7"/>
    <mergeCell ref="L6:L7"/>
    <mergeCell ref="M6:P6"/>
    <mergeCell ref="B104:C104"/>
    <mergeCell ref="B112:Q112"/>
    <mergeCell ref="B114:S114"/>
    <mergeCell ref="Q6:Q7"/>
  </mergeCells>
  <dataValidations count="1">
    <dataValidation type="custom" allowBlank="1" showErrorMessage="1" errorTitle="Input Error" error="Please enter a numeric value." sqref="F10:J11 F13:J14 F19:J20 F16:J17 F22:J23 F25:J26 F31:J32 F34:J35 L37:P38 F40:J41 F43:J44 F58:J59 F64:J65 F67:J68 F70:J71 F73:J74 F76:J77 F79:J80 F82:J83 F37:J38 F55:J56 F46:J47 F52:J53 F85:J94" xr:uid="{3E96C3E5-BEC6-49C0-9A54-99E71284CA51}">
      <formula1>ISNUMBER(F10)</formula1>
    </dataValidation>
  </dataValidations>
  <pageMargins left="0.7" right="0.7" top="0.75" bottom="0.75" header="0.3" footer="0.3"/>
  <pageSetup paperSize="8" scale="54" fitToHeight="2" orientation="portrait" r:id="rId1"/>
  <headerFooter>
    <oddHeader>&amp;L&amp;F&amp;CSheet: &amp;A&amp;ROFFICIAL</oddHeader>
    <oddFooter>&amp;LPrinted on: &amp;D at &amp;T&amp;CPage &amp;P of &amp;N&amp;ROfwat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91465-43D1-42D3-80C4-76F64BF5A9D0}">
  <sheetPr codeName="Sheet5">
    <pageSetUpPr fitToPage="1"/>
  </sheetPr>
  <dimension ref="B1:Z104"/>
  <sheetViews>
    <sheetView showGridLines="0" zoomScale="70" zoomScaleNormal="70" zoomScaleSheetLayoutView="100" workbookViewId="0">
      <selection activeCell="G1" sqref="G1"/>
    </sheetView>
  </sheetViews>
  <sheetFormatPr defaultColWidth="9" defaultRowHeight="24" customHeight="1"/>
  <cols>
    <col min="1" max="1" width="1.625" style="182" customWidth="1"/>
    <col min="2" max="2" width="36.125" style="190" customWidth="1"/>
    <col min="3" max="3" width="6.125" style="182" customWidth="1"/>
    <col min="4" max="4" width="7" style="182" customWidth="1"/>
    <col min="5" max="5" width="5.5" style="182" customWidth="1"/>
    <col min="6" max="23" width="12.625" style="278" customWidth="1"/>
    <col min="24" max="24" width="1.625" style="182" customWidth="1"/>
    <col min="25" max="25" width="12.625" style="182" customWidth="1"/>
    <col min="26" max="26" width="1.625" style="182" customWidth="1"/>
    <col min="27" max="16384" width="9" style="182"/>
  </cols>
  <sheetData>
    <row r="1" spans="2:26" ht="24" customHeight="1">
      <c r="B1" s="253" t="s">
        <v>16</v>
      </c>
    </row>
    <row r="2" spans="2:26" s="181" customFormat="1" ht="29.25" customHeight="1">
      <c r="B2" s="253" t="s">
        <v>12</v>
      </c>
      <c r="C2" s="253"/>
      <c r="D2" s="253"/>
      <c r="E2" s="253"/>
      <c r="F2" s="254"/>
      <c r="G2" s="254"/>
      <c r="H2" s="254"/>
      <c r="I2" s="254"/>
      <c r="J2" s="254"/>
      <c r="K2" s="254"/>
      <c r="L2" s="254"/>
      <c r="M2" s="254"/>
      <c r="N2" s="254"/>
      <c r="O2" s="254"/>
      <c r="P2" s="254"/>
      <c r="Q2" s="254"/>
      <c r="R2" s="254"/>
      <c r="S2" s="254"/>
      <c r="T2" s="254"/>
      <c r="U2" s="254"/>
      <c r="V2" s="254"/>
      <c r="W2" s="254"/>
      <c r="X2" s="379"/>
      <c r="Y2" s="379"/>
      <c r="Z2" s="182"/>
    </row>
    <row r="3" spans="2:26" ht="45.75" customHeight="1">
      <c r="B3" s="380" t="s">
        <v>13</v>
      </c>
      <c r="C3" s="380"/>
      <c r="D3" s="380"/>
      <c r="E3" s="380"/>
      <c r="F3" s="380"/>
      <c r="G3" s="380"/>
      <c r="H3" s="380"/>
      <c r="I3" s="380"/>
      <c r="J3" s="380"/>
      <c r="K3" s="380"/>
      <c r="L3" s="380"/>
      <c r="M3" s="380"/>
      <c r="N3" s="380"/>
      <c r="O3" s="380"/>
      <c r="P3" s="380"/>
      <c r="Q3" s="380"/>
      <c r="R3" s="380"/>
      <c r="S3" s="380"/>
      <c r="T3" s="380"/>
      <c r="U3" s="380"/>
      <c r="V3" s="380"/>
      <c r="W3" s="380"/>
      <c r="X3" s="380"/>
      <c r="Y3" s="380"/>
      <c r="Z3" s="380"/>
    </row>
    <row r="4" spans="2:26" ht="15" customHeight="1" thickBot="1">
      <c r="B4" s="184"/>
      <c r="C4" s="184"/>
      <c r="D4" s="184"/>
      <c r="E4" s="184"/>
      <c r="F4" s="258"/>
      <c r="G4" s="258"/>
      <c r="H4" s="258"/>
      <c r="I4" s="258"/>
      <c r="J4" s="258"/>
      <c r="K4" s="258"/>
      <c r="L4" s="258"/>
      <c r="M4" s="258"/>
      <c r="N4" s="258"/>
      <c r="O4" s="258"/>
      <c r="P4" s="258"/>
      <c r="Q4" s="258"/>
      <c r="R4" s="258"/>
      <c r="S4" s="258"/>
      <c r="T4" s="258"/>
      <c r="U4" s="258"/>
      <c r="V4" s="258"/>
      <c r="W4" s="258"/>
      <c r="X4" s="185"/>
      <c r="Y4" s="256"/>
      <c r="Z4" s="256"/>
    </row>
    <row r="5" spans="2:26" s="186" customFormat="1" ht="16.350000000000001" customHeight="1">
      <c r="B5" s="381" t="s">
        <v>5541</v>
      </c>
      <c r="C5" s="363"/>
      <c r="D5" s="363" t="s">
        <v>41</v>
      </c>
      <c r="E5" s="363" t="s">
        <v>5542</v>
      </c>
      <c r="F5" s="384" t="s">
        <v>5543</v>
      </c>
      <c r="G5" s="384"/>
      <c r="H5" s="384"/>
      <c r="I5" s="384"/>
      <c r="J5" s="384"/>
      <c r="K5" s="384"/>
      <c r="L5" s="384"/>
      <c r="M5" s="384"/>
      <c r="N5" s="384"/>
      <c r="O5" s="384" t="s">
        <v>5544</v>
      </c>
      <c r="P5" s="384"/>
      <c r="Q5" s="384"/>
      <c r="R5" s="384"/>
      <c r="S5" s="384"/>
      <c r="T5" s="384"/>
      <c r="U5" s="384"/>
      <c r="V5" s="384"/>
      <c r="W5" s="385"/>
      <c r="X5" s="259"/>
      <c r="Y5" s="344" t="s">
        <v>39</v>
      </c>
      <c r="Z5" s="256"/>
    </row>
    <row r="6" spans="2:26" s="186" customFormat="1" ht="15.6" customHeight="1">
      <c r="B6" s="382"/>
      <c r="C6" s="366"/>
      <c r="D6" s="364"/>
      <c r="E6" s="366"/>
      <c r="F6" s="386" t="s">
        <v>5680</v>
      </c>
      <c r="G6" s="386"/>
      <c r="H6" s="386"/>
      <c r="I6" s="386"/>
      <c r="J6" s="386"/>
      <c r="K6" s="387" t="s">
        <v>5681</v>
      </c>
      <c r="L6" s="387"/>
      <c r="M6" s="387"/>
      <c r="N6" s="387" t="s">
        <v>5547</v>
      </c>
      <c r="O6" s="386" t="s">
        <v>5680</v>
      </c>
      <c r="P6" s="386"/>
      <c r="Q6" s="386"/>
      <c r="R6" s="386"/>
      <c r="S6" s="386"/>
      <c r="T6" s="387" t="s">
        <v>5681</v>
      </c>
      <c r="U6" s="387"/>
      <c r="V6" s="387"/>
      <c r="W6" s="377" t="s">
        <v>5547</v>
      </c>
      <c r="X6" s="260"/>
      <c r="Y6" s="345"/>
      <c r="Z6" s="261"/>
    </row>
    <row r="7" spans="2:26" s="186" customFormat="1" ht="51.75" customHeight="1" thickBot="1">
      <c r="B7" s="383"/>
      <c r="C7" s="367"/>
      <c r="D7" s="365"/>
      <c r="E7" s="367"/>
      <c r="F7" s="333" t="s">
        <v>5682</v>
      </c>
      <c r="G7" s="333" t="s">
        <v>5683</v>
      </c>
      <c r="H7" s="333" t="s">
        <v>5684</v>
      </c>
      <c r="I7" s="333" t="s">
        <v>5685</v>
      </c>
      <c r="J7" s="333" t="s">
        <v>5686</v>
      </c>
      <c r="K7" s="333" t="s">
        <v>5687</v>
      </c>
      <c r="L7" s="333" t="s">
        <v>5688</v>
      </c>
      <c r="M7" s="333" t="s">
        <v>5689</v>
      </c>
      <c r="N7" s="388"/>
      <c r="O7" s="333" t="s">
        <v>5682</v>
      </c>
      <c r="P7" s="333" t="s">
        <v>5683</v>
      </c>
      <c r="Q7" s="333" t="s">
        <v>5684</v>
      </c>
      <c r="R7" s="333" t="s">
        <v>5685</v>
      </c>
      <c r="S7" s="333" t="s">
        <v>5686</v>
      </c>
      <c r="T7" s="333" t="s">
        <v>5687</v>
      </c>
      <c r="U7" s="333" t="s">
        <v>5688</v>
      </c>
      <c r="V7" s="333" t="s">
        <v>5689</v>
      </c>
      <c r="W7" s="378"/>
      <c r="X7" s="260"/>
      <c r="Y7" s="346"/>
      <c r="Z7" s="262"/>
    </row>
    <row r="8" spans="2:26" s="186" customFormat="1" ht="15" customHeight="1" thickBot="1">
      <c r="B8" s="189"/>
      <c r="C8" s="189"/>
      <c r="D8" s="189"/>
      <c r="E8" s="189"/>
      <c r="F8" s="263"/>
      <c r="G8" s="263"/>
      <c r="H8" s="263"/>
      <c r="I8" s="263"/>
      <c r="J8" s="263"/>
      <c r="K8" s="263"/>
      <c r="L8" s="263"/>
      <c r="M8" s="263"/>
      <c r="N8" s="263"/>
      <c r="O8" s="263"/>
      <c r="P8" s="263"/>
      <c r="Q8" s="263"/>
      <c r="R8" s="263"/>
      <c r="S8" s="263"/>
      <c r="T8" s="263"/>
      <c r="U8" s="263"/>
      <c r="V8" s="263"/>
      <c r="W8" s="263"/>
      <c r="X8" s="189"/>
      <c r="Y8" s="189"/>
      <c r="Z8" s="187"/>
    </row>
    <row r="9" spans="2:26" s="186" customFormat="1" ht="30.75" customHeight="1" thickBot="1">
      <c r="B9" s="38" t="s">
        <v>5552</v>
      </c>
      <c r="C9" s="189"/>
      <c r="D9" s="189"/>
      <c r="E9" s="189"/>
      <c r="F9" s="263"/>
      <c r="G9" s="263"/>
      <c r="H9" s="263"/>
      <c r="I9" s="263"/>
      <c r="J9" s="263"/>
      <c r="K9" s="263"/>
      <c r="L9" s="263"/>
      <c r="M9" s="263"/>
      <c r="N9" s="263"/>
      <c r="O9" s="263"/>
      <c r="P9" s="263"/>
      <c r="Q9" s="263"/>
      <c r="R9" s="263"/>
      <c r="S9" s="263"/>
      <c r="T9" s="263"/>
      <c r="U9" s="263"/>
      <c r="V9" s="263"/>
      <c r="W9" s="263"/>
      <c r="X9" s="189"/>
      <c r="Y9" s="189"/>
      <c r="Z9" s="187"/>
    </row>
    <row r="10" spans="2:26" s="230" customFormat="1" ht="33" customHeight="1" thickBot="1">
      <c r="B10" s="203" t="s">
        <v>5690</v>
      </c>
      <c r="C10" s="194" t="s">
        <v>5554</v>
      </c>
      <c r="D10" s="195" t="s">
        <v>5555</v>
      </c>
      <c r="E10" s="195">
        <v>3</v>
      </c>
      <c r="F10" s="264">
        <v>0</v>
      </c>
      <c r="G10" s="264">
        <v>0.22</v>
      </c>
      <c r="H10" s="264">
        <v>0</v>
      </c>
      <c r="I10" s="264">
        <v>6.5000000000000002E-2</v>
      </c>
      <c r="J10" s="264">
        <v>0</v>
      </c>
      <c r="K10" s="264">
        <v>0</v>
      </c>
      <c r="L10" s="264">
        <v>0</v>
      </c>
      <c r="M10" s="264">
        <v>0</v>
      </c>
      <c r="N10" s="265">
        <f>IFERROR(SUM(F10:M10), 0)</f>
        <v>0.28500000000000003</v>
      </c>
      <c r="O10" s="266"/>
      <c r="P10" s="266"/>
      <c r="Q10" s="266"/>
      <c r="R10" s="266"/>
      <c r="S10" s="266"/>
      <c r="T10" s="266"/>
      <c r="U10" s="266"/>
      <c r="V10" s="266"/>
      <c r="W10" s="267"/>
      <c r="X10" s="189"/>
      <c r="Y10" s="51" t="s">
        <v>5691</v>
      </c>
      <c r="Z10" s="268"/>
    </row>
    <row r="11" spans="2:26" s="230" customFormat="1" ht="33" customHeight="1">
      <c r="B11" s="212" t="s">
        <v>5690</v>
      </c>
      <c r="C11" s="205" t="s">
        <v>5557</v>
      </c>
      <c r="D11" s="206" t="s">
        <v>5555</v>
      </c>
      <c r="E11" s="206">
        <v>3</v>
      </c>
      <c r="F11" s="264">
        <v>0</v>
      </c>
      <c r="G11" s="264">
        <v>0</v>
      </c>
      <c r="H11" s="264">
        <v>0</v>
      </c>
      <c r="I11" s="264">
        <v>-0.19900000000000001</v>
      </c>
      <c r="J11" s="264">
        <v>0</v>
      </c>
      <c r="K11" s="264">
        <v>0</v>
      </c>
      <c r="L11" s="264">
        <v>0</v>
      </c>
      <c r="M11" s="264">
        <v>0</v>
      </c>
      <c r="N11" s="269">
        <f t="shared" ref="N11:N48" si="0">IFERROR(SUM(F11:M11), 0)</f>
        <v>-0.19900000000000001</v>
      </c>
      <c r="O11" s="270"/>
      <c r="P11" s="270"/>
      <c r="Q11" s="270"/>
      <c r="R11" s="270"/>
      <c r="S11" s="270"/>
      <c r="T11" s="270"/>
      <c r="U11" s="270"/>
      <c r="V11" s="270"/>
      <c r="W11" s="271"/>
      <c r="X11" s="189"/>
      <c r="Y11" s="67" t="s">
        <v>5692</v>
      </c>
      <c r="Z11" s="268"/>
    </row>
    <row r="12" spans="2:26" s="230" customFormat="1" ht="33" customHeight="1" thickBot="1">
      <c r="B12" s="212" t="s">
        <v>5690</v>
      </c>
      <c r="C12" s="205" t="s">
        <v>5559</v>
      </c>
      <c r="D12" s="206" t="s">
        <v>5555</v>
      </c>
      <c r="E12" s="206">
        <v>3</v>
      </c>
      <c r="F12" s="269">
        <f>IFERROR(SUM(F10:F11), 0)</f>
        <v>0</v>
      </c>
      <c r="G12" s="269">
        <f t="shared" ref="G12:M12" si="1">IFERROR(SUM(G10:G11), 0)</f>
        <v>0.22</v>
      </c>
      <c r="H12" s="269">
        <f t="shared" si="1"/>
        <v>0</v>
      </c>
      <c r="I12" s="269">
        <f t="shared" si="1"/>
        <v>-0.13400000000000001</v>
      </c>
      <c r="J12" s="269">
        <f t="shared" si="1"/>
        <v>0</v>
      </c>
      <c r="K12" s="269">
        <f t="shared" si="1"/>
        <v>0</v>
      </c>
      <c r="L12" s="269">
        <f t="shared" si="1"/>
        <v>0</v>
      </c>
      <c r="M12" s="269">
        <f t="shared" si="1"/>
        <v>0</v>
      </c>
      <c r="N12" s="269">
        <f t="shared" si="0"/>
        <v>8.5999999999999993E-2</v>
      </c>
      <c r="O12" s="270"/>
      <c r="P12" s="270"/>
      <c r="Q12" s="270"/>
      <c r="R12" s="270"/>
      <c r="S12" s="270"/>
      <c r="T12" s="270"/>
      <c r="U12" s="270"/>
      <c r="V12" s="270"/>
      <c r="W12" s="271"/>
      <c r="X12" s="189"/>
      <c r="Y12" s="67" t="s">
        <v>5693</v>
      </c>
      <c r="Z12" s="268"/>
    </row>
    <row r="13" spans="2:26" s="230" customFormat="1" ht="33" customHeight="1" thickBot="1">
      <c r="B13" s="212" t="s">
        <v>5694</v>
      </c>
      <c r="C13" s="205" t="s">
        <v>5554</v>
      </c>
      <c r="D13" s="206" t="s">
        <v>5555</v>
      </c>
      <c r="E13" s="206">
        <v>3</v>
      </c>
      <c r="F13" s="264">
        <v>3.8109999999999999</v>
      </c>
      <c r="G13" s="264">
        <v>0</v>
      </c>
      <c r="H13" s="264">
        <v>0</v>
      </c>
      <c r="I13" s="264">
        <v>0</v>
      </c>
      <c r="J13" s="264">
        <v>0</v>
      </c>
      <c r="K13" s="264">
        <v>0</v>
      </c>
      <c r="L13" s="264">
        <v>0</v>
      </c>
      <c r="M13" s="264">
        <v>0</v>
      </c>
      <c r="N13" s="269">
        <f t="shared" si="0"/>
        <v>3.8109999999999999</v>
      </c>
      <c r="O13" s="270"/>
      <c r="P13" s="270"/>
      <c r="Q13" s="270"/>
      <c r="R13" s="270"/>
      <c r="S13" s="270"/>
      <c r="T13" s="270"/>
      <c r="U13" s="270"/>
      <c r="V13" s="270"/>
      <c r="W13" s="271"/>
      <c r="X13" s="189"/>
      <c r="Y13" s="67" t="s">
        <v>5695</v>
      </c>
      <c r="Z13" s="268"/>
    </row>
    <row r="14" spans="2:26" s="230" customFormat="1" ht="33" customHeight="1">
      <c r="B14" s="212" t="s">
        <v>5694</v>
      </c>
      <c r="C14" s="205" t="s">
        <v>5557</v>
      </c>
      <c r="D14" s="206" t="s">
        <v>5555</v>
      </c>
      <c r="E14" s="206">
        <v>3</v>
      </c>
      <c r="F14" s="264">
        <v>1E-3</v>
      </c>
      <c r="G14" s="264">
        <v>0</v>
      </c>
      <c r="H14" s="264">
        <v>0</v>
      </c>
      <c r="I14" s="264">
        <v>0</v>
      </c>
      <c r="J14" s="264">
        <v>0</v>
      </c>
      <c r="K14" s="264">
        <v>0</v>
      </c>
      <c r="L14" s="264">
        <v>0</v>
      </c>
      <c r="M14" s="264">
        <v>0</v>
      </c>
      <c r="N14" s="269">
        <f t="shared" si="0"/>
        <v>1E-3</v>
      </c>
      <c r="O14" s="270"/>
      <c r="P14" s="270"/>
      <c r="Q14" s="270"/>
      <c r="R14" s="270"/>
      <c r="S14" s="270"/>
      <c r="T14" s="270"/>
      <c r="U14" s="270"/>
      <c r="V14" s="270"/>
      <c r="W14" s="271"/>
      <c r="X14" s="189"/>
      <c r="Y14" s="67" t="s">
        <v>5696</v>
      </c>
      <c r="Z14" s="268"/>
    </row>
    <row r="15" spans="2:26" s="230" customFormat="1" ht="33" customHeight="1" thickBot="1">
      <c r="B15" s="212" t="s">
        <v>5694</v>
      </c>
      <c r="C15" s="205" t="s">
        <v>5559</v>
      </c>
      <c r="D15" s="206" t="s">
        <v>5555</v>
      </c>
      <c r="E15" s="206">
        <v>3</v>
      </c>
      <c r="F15" s="269">
        <f>IFERROR(SUM(F13:F14), 0)</f>
        <v>3.8119999999999998</v>
      </c>
      <c r="G15" s="269">
        <f t="shared" ref="G15:M15" si="2">IFERROR(SUM(G13:G14), 0)</f>
        <v>0</v>
      </c>
      <c r="H15" s="269">
        <f t="shared" si="2"/>
        <v>0</v>
      </c>
      <c r="I15" s="269">
        <f t="shared" si="2"/>
        <v>0</v>
      </c>
      <c r="J15" s="269">
        <f t="shared" si="2"/>
        <v>0</v>
      </c>
      <c r="K15" s="269">
        <f t="shared" si="2"/>
        <v>0</v>
      </c>
      <c r="L15" s="269">
        <f t="shared" si="2"/>
        <v>0</v>
      </c>
      <c r="M15" s="269">
        <f t="shared" si="2"/>
        <v>0</v>
      </c>
      <c r="N15" s="269">
        <f t="shared" si="0"/>
        <v>3.8119999999999998</v>
      </c>
      <c r="O15" s="270"/>
      <c r="P15" s="270"/>
      <c r="Q15" s="270"/>
      <c r="R15" s="270"/>
      <c r="S15" s="270"/>
      <c r="T15" s="270"/>
      <c r="U15" s="270"/>
      <c r="V15" s="270"/>
      <c r="W15" s="271"/>
      <c r="X15" s="189"/>
      <c r="Y15" s="67" t="s">
        <v>5697</v>
      </c>
      <c r="Z15" s="268"/>
    </row>
    <row r="16" spans="2:26" s="230" customFormat="1" ht="33" customHeight="1" thickBot="1">
      <c r="B16" s="212" t="s">
        <v>5698</v>
      </c>
      <c r="C16" s="205" t="s">
        <v>5554</v>
      </c>
      <c r="D16" s="206" t="s">
        <v>5555</v>
      </c>
      <c r="E16" s="206">
        <v>3</v>
      </c>
      <c r="F16" s="264">
        <v>0.80900000000000005</v>
      </c>
      <c r="G16" s="264">
        <v>0</v>
      </c>
      <c r="H16" s="264">
        <v>0</v>
      </c>
      <c r="I16" s="264">
        <v>3.2250000000000001</v>
      </c>
      <c r="J16" s="264">
        <v>0</v>
      </c>
      <c r="K16" s="264">
        <v>0</v>
      </c>
      <c r="L16" s="264">
        <v>0</v>
      </c>
      <c r="M16" s="264">
        <v>0</v>
      </c>
      <c r="N16" s="269">
        <f t="shared" si="0"/>
        <v>4.0339999999999998</v>
      </c>
      <c r="O16" s="270"/>
      <c r="P16" s="270"/>
      <c r="Q16" s="270"/>
      <c r="R16" s="270"/>
      <c r="S16" s="270"/>
      <c r="T16" s="270"/>
      <c r="U16" s="270"/>
      <c r="V16" s="270"/>
      <c r="W16" s="271"/>
      <c r="X16" s="189"/>
      <c r="Y16" s="67" t="s">
        <v>5699</v>
      </c>
      <c r="Z16" s="268"/>
    </row>
    <row r="17" spans="2:26" s="230" customFormat="1" ht="33" customHeight="1">
      <c r="B17" s="212" t="s">
        <v>5698</v>
      </c>
      <c r="C17" s="205" t="s">
        <v>5557</v>
      </c>
      <c r="D17" s="206" t="s">
        <v>5555</v>
      </c>
      <c r="E17" s="206">
        <v>3</v>
      </c>
      <c r="F17" s="264">
        <v>0</v>
      </c>
      <c r="G17" s="264">
        <v>0</v>
      </c>
      <c r="H17" s="264">
        <v>0</v>
      </c>
      <c r="I17" s="264">
        <v>1E-3</v>
      </c>
      <c r="J17" s="264">
        <v>0</v>
      </c>
      <c r="K17" s="264">
        <v>0</v>
      </c>
      <c r="L17" s="264">
        <v>0</v>
      </c>
      <c r="M17" s="264">
        <v>0</v>
      </c>
      <c r="N17" s="269">
        <f t="shared" si="0"/>
        <v>1E-3</v>
      </c>
      <c r="O17" s="270"/>
      <c r="P17" s="270"/>
      <c r="Q17" s="270"/>
      <c r="R17" s="270"/>
      <c r="S17" s="270"/>
      <c r="T17" s="270"/>
      <c r="U17" s="270"/>
      <c r="V17" s="270"/>
      <c r="W17" s="271"/>
      <c r="X17" s="189"/>
      <c r="Y17" s="67" t="s">
        <v>5700</v>
      </c>
      <c r="Z17" s="268"/>
    </row>
    <row r="18" spans="2:26" s="230" customFormat="1" ht="33" customHeight="1" thickBot="1">
      <c r="B18" s="212" t="s">
        <v>5698</v>
      </c>
      <c r="C18" s="205" t="s">
        <v>5559</v>
      </c>
      <c r="D18" s="206" t="s">
        <v>5555</v>
      </c>
      <c r="E18" s="206">
        <v>3</v>
      </c>
      <c r="F18" s="269">
        <f>IFERROR(SUM(F16:F17), 0)</f>
        <v>0.80900000000000005</v>
      </c>
      <c r="G18" s="269">
        <f t="shared" ref="G18:M18" si="3">IFERROR(SUM(G16:G17), 0)</f>
        <v>0</v>
      </c>
      <c r="H18" s="269">
        <f t="shared" si="3"/>
        <v>0</v>
      </c>
      <c r="I18" s="269">
        <f t="shared" si="3"/>
        <v>3.226</v>
      </c>
      <c r="J18" s="269">
        <f t="shared" si="3"/>
        <v>0</v>
      </c>
      <c r="K18" s="269">
        <f t="shared" si="3"/>
        <v>0</v>
      </c>
      <c r="L18" s="269">
        <f t="shared" si="3"/>
        <v>0</v>
      </c>
      <c r="M18" s="269">
        <f t="shared" si="3"/>
        <v>0</v>
      </c>
      <c r="N18" s="269">
        <f t="shared" si="0"/>
        <v>4.0350000000000001</v>
      </c>
      <c r="O18" s="270"/>
      <c r="P18" s="270"/>
      <c r="Q18" s="270"/>
      <c r="R18" s="270"/>
      <c r="S18" s="270"/>
      <c r="T18" s="270"/>
      <c r="U18" s="270"/>
      <c r="V18" s="270"/>
      <c r="W18" s="271"/>
      <c r="X18" s="189"/>
      <c r="Y18" s="67" t="s">
        <v>5701</v>
      </c>
      <c r="Z18" s="268"/>
    </row>
    <row r="19" spans="2:26" s="230" customFormat="1" ht="33" customHeight="1" thickBot="1">
      <c r="B19" s="212" t="s">
        <v>5702</v>
      </c>
      <c r="C19" s="205" t="s">
        <v>5554</v>
      </c>
      <c r="D19" s="206" t="s">
        <v>5555</v>
      </c>
      <c r="E19" s="206">
        <v>3</v>
      </c>
      <c r="F19" s="264">
        <v>0</v>
      </c>
      <c r="G19" s="264">
        <v>0</v>
      </c>
      <c r="H19" s="264">
        <v>0</v>
      </c>
      <c r="I19" s="264">
        <v>0.246</v>
      </c>
      <c r="J19" s="264">
        <v>0</v>
      </c>
      <c r="K19" s="264">
        <v>0</v>
      </c>
      <c r="L19" s="264">
        <v>0</v>
      </c>
      <c r="M19" s="264">
        <v>0</v>
      </c>
      <c r="N19" s="269">
        <f t="shared" si="0"/>
        <v>0.246</v>
      </c>
      <c r="O19" s="264">
        <v>0</v>
      </c>
      <c r="P19" s="264">
        <v>0</v>
      </c>
      <c r="Q19" s="264">
        <v>0</v>
      </c>
      <c r="R19" s="264">
        <v>0</v>
      </c>
      <c r="S19" s="264">
        <v>0</v>
      </c>
      <c r="T19" s="264">
        <v>0</v>
      </c>
      <c r="U19" s="264">
        <v>0</v>
      </c>
      <c r="V19" s="264">
        <v>0</v>
      </c>
      <c r="W19" s="272">
        <f>IFERROR(SUM(O19:V19), 0)</f>
        <v>0</v>
      </c>
      <c r="X19" s="189"/>
      <c r="Y19" s="67" t="s">
        <v>5703</v>
      </c>
      <c r="Z19" s="268"/>
    </row>
    <row r="20" spans="2:26" s="186" customFormat="1" ht="33" customHeight="1">
      <c r="B20" s="212" t="s">
        <v>5702</v>
      </c>
      <c r="C20" s="205" t="s">
        <v>5557</v>
      </c>
      <c r="D20" s="206" t="s">
        <v>5555</v>
      </c>
      <c r="E20" s="206">
        <v>3</v>
      </c>
      <c r="F20" s="264">
        <v>0</v>
      </c>
      <c r="G20" s="264">
        <v>0</v>
      </c>
      <c r="H20" s="264">
        <v>0</v>
      </c>
      <c r="I20" s="264">
        <v>5.0000000000000001E-3</v>
      </c>
      <c r="J20" s="264">
        <v>0</v>
      </c>
      <c r="K20" s="264">
        <v>0</v>
      </c>
      <c r="L20" s="264">
        <v>0</v>
      </c>
      <c r="M20" s="264">
        <v>0</v>
      </c>
      <c r="N20" s="269">
        <f t="shared" si="0"/>
        <v>5.0000000000000001E-3</v>
      </c>
      <c r="O20" s="264">
        <v>0</v>
      </c>
      <c r="P20" s="264">
        <v>0</v>
      </c>
      <c r="Q20" s="264">
        <v>0</v>
      </c>
      <c r="R20" s="264">
        <v>0</v>
      </c>
      <c r="S20" s="264">
        <v>0</v>
      </c>
      <c r="T20" s="264">
        <v>0</v>
      </c>
      <c r="U20" s="264">
        <v>0</v>
      </c>
      <c r="V20" s="264">
        <v>0</v>
      </c>
      <c r="W20" s="272">
        <f t="shared" ref="W20:W30" si="4">IFERROR(SUM(O20:V20), 0)</f>
        <v>0</v>
      </c>
      <c r="X20" s="189"/>
      <c r="Y20" s="67" t="s">
        <v>5704</v>
      </c>
      <c r="Z20" s="273"/>
    </row>
    <row r="21" spans="2:26" s="186" customFormat="1" ht="33" customHeight="1" thickBot="1">
      <c r="B21" s="212" t="s">
        <v>5702</v>
      </c>
      <c r="C21" s="205" t="s">
        <v>5559</v>
      </c>
      <c r="D21" s="206" t="s">
        <v>5555</v>
      </c>
      <c r="E21" s="206">
        <v>3</v>
      </c>
      <c r="F21" s="269">
        <f>IFERROR(SUM(F19:F20), 0)</f>
        <v>0</v>
      </c>
      <c r="G21" s="269">
        <f t="shared" ref="G21:M21" si="5">IFERROR(SUM(G19:G20), 0)</f>
        <v>0</v>
      </c>
      <c r="H21" s="269">
        <f t="shared" si="5"/>
        <v>0</v>
      </c>
      <c r="I21" s="269">
        <f t="shared" si="5"/>
        <v>0.251</v>
      </c>
      <c r="J21" s="269">
        <f t="shared" si="5"/>
        <v>0</v>
      </c>
      <c r="K21" s="269">
        <f t="shared" si="5"/>
        <v>0</v>
      </c>
      <c r="L21" s="269">
        <f t="shared" si="5"/>
        <v>0</v>
      </c>
      <c r="M21" s="269">
        <f t="shared" si="5"/>
        <v>0</v>
      </c>
      <c r="N21" s="269">
        <f t="shared" si="0"/>
        <v>0.251</v>
      </c>
      <c r="O21" s="269">
        <f>IFERROR(SUM(O19:O20), 0)</f>
        <v>0</v>
      </c>
      <c r="P21" s="269">
        <f t="shared" ref="P21:V21" si="6">IFERROR(SUM(P19:P20), 0)</f>
        <v>0</v>
      </c>
      <c r="Q21" s="269">
        <f t="shared" si="6"/>
        <v>0</v>
      </c>
      <c r="R21" s="269">
        <f t="shared" si="6"/>
        <v>0</v>
      </c>
      <c r="S21" s="269">
        <f t="shared" si="6"/>
        <v>0</v>
      </c>
      <c r="T21" s="269">
        <f t="shared" si="6"/>
        <v>0</v>
      </c>
      <c r="U21" s="269">
        <f t="shared" si="6"/>
        <v>0</v>
      </c>
      <c r="V21" s="269">
        <f t="shared" si="6"/>
        <v>0</v>
      </c>
      <c r="W21" s="272">
        <f t="shared" si="4"/>
        <v>0</v>
      </c>
      <c r="X21" s="189"/>
      <c r="Y21" s="67" t="s">
        <v>5705</v>
      </c>
      <c r="Z21" s="273"/>
    </row>
    <row r="22" spans="2:26" s="186" customFormat="1" ht="33" customHeight="1" thickBot="1">
      <c r="B22" s="212" t="s">
        <v>5706</v>
      </c>
      <c r="C22" s="205" t="s">
        <v>5554</v>
      </c>
      <c r="D22" s="206" t="s">
        <v>5555</v>
      </c>
      <c r="E22" s="206">
        <v>3</v>
      </c>
      <c r="F22" s="264">
        <v>0</v>
      </c>
      <c r="G22" s="264">
        <v>0</v>
      </c>
      <c r="H22" s="264">
        <v>0</v>
      </c>
      <c r="I22" s="264">
        <v>0.121</v>
      </c>
      <c r="J22" s="264">
        <v>0</v>
      </c>
      <c r="K22" s="264">
        <v>0</v>
      </c>
      <c r="L22" s="264">
        <v>0</v>
      </c>
      <c r="M22" s="264">
        <v>0</v>
      </c>
      <c r="N22" s="269">
        <f t="shared" si="0"/>
        <v>0.121</v>
      </c>
      <c r="O22" s="264">
        <v>0</v>
      </c>
      <c r="P22" s="264">
        <v>0</v>
      </c>
      <c r="Q22" s="264">
        <v>0</v>
      </c>
      <c r="R22" s="264">
        <v>0</v>
      </c>
      <c r="S22" s="264">
        <v>0</v>
      </c>
      <c r="T22" s="264">
        <v>0</v>
      </c>
      <c r="U22" s="264">
        <v>0</v>
      </c>
      <c r="V22" s="264">
        <v>0</v>
      </c>
      <c r="W22" s="272">
        <f t="shared" si="4"/>
        <v>0</v>
      </c>
      <c r="X22" s="189"/>
      <c r="Y22" s="67" t="s">
        <v>5707</v>
      </c>
      <c r="Z22" s="273"/>
    </row>
    <row r="23" spans="2:26" s="186" customFormat="1" ht="33" customHeight="1">
      <c r="B23" s="212" t="s">
        <v>5706</v>
      </c>
      <c r="C23" s="205" t="s">
        <v>5557</v>
      </c>
      <c r="D23" s="206" t="s">
        <v>5555</v>
      </c>
      <c r="E23" s="206">
        <v>3</v>
      </c>
      <c r="F23" s="264">
        <v>0</v>
      </c>
      <c r="G23" s="264">
        <v>0</v>
      </c>
      <c r="H23" s="264">
        <v>0</v>
      </c>
      <c r="I23" s="264">
        <v>0</v>
      </c>
      <c r="J23" s="264">
        <v>0</v>
      </c>
      <c r="K23" s="264">
        <v>0</v>
      </c>
      <c r="L23" s="264">
        <v>0</v>
      </c>
      <c r="M23" s="264">
        <v>0</v>
      </c>
      <c r="N23" s="269">
        <f t="shared" si="0"/>
        <v>0</v>
      </c>
      <c r="O23" s="264">
        <v>0</v>
      </c>
      <c r="P23" s="264">
        <v>0</v>
      </c>
      <c r="Q23" s="264">
        <v>0</v>
      </c>
      <c r="R23" s="264">
        <v>0</v>
      </c>
      <c r="S23" s="264">
        <v>0</v>
      </c>
      <c r="T23" s="264">
        <v>0</v>
      </c>
      <c r="U23" s="264">
        <v>0</v>
      </c>
      <c r="V23" s="264">
        <v>0</v>
      </c>
      <c r="W23" s="272">
        <f t="shared" si="4"/>
        <v>0</v>
      </c>
      <c r="X23" s="189"/>
      <c r="Y23" s="67" t="s">
        <v>5708</v>
      </c>
      <c r="Z23" s="273"/>
    </row>
    <row r="24" spans="2:26" s="186" customFormat="1" ht="33" customHeight="1" thickBot="1">
      <c r="B24" s="212" t="s">
        <v>5706</v>
      </c>
      <c r="C24" s="205" t="s">
        <v>5559</v>
      </c>
      <c r="D24" s="206" t="s">
        <v>5555</v>
      </c>
      <c r="E24" s="206">
        <v>3</v>
      </c>
      <c r="F24" s="269">
        <f>IFERROR(SUM(F22:F23), 0)</f>
        <v>0</v>
      </c>
      <c r="G24" s="269">
        <f t="shared" ref="G24:M24" si="7">IFERROR(SUM(G22:G23), 0)</f>
        <v>0</v>
      </c>
      <c r="H24" s="269">
        <f t="shared" si="7"/>
        <v>0</v>
      </c>
      <c r="I24" s="269">
        <f t="shared" si="7"/>
        <v>0.121</v>
      </c>
      <c r="J24" s="269">
        <f t="shared" si="7"/>
        <v>0</v>
      </c>
      <c r="K24" s="269">
        <f t="shared" si="7"/>
        <v>0</v>
      </c>
      <c r="L24" s="269">
        <f t="shared" si="7"/>
        <v>0</v>
      </c>
      <c r="M24" s="269">
        <f t="shared" si="7"/>
        <v>0</v>
      </c>
      <c r="N24" s="269">
        <f t="shared" si="0"/>
        <v>0.121</v>
      </c>
      <c r="O24" s="269">
        <f>IFERROR(SUM(O22:O23), 0)</f>
        <v>0</v>
      </c>
      <c r="P24" s="269">
        <f t="shared" ref="P24:V24" si="8">IFERROR(SUM(P22:P23), 0)</f>
        <v>0</v>
      </c>
      <c r="Q24" s="269">
        <f t="shared" si="8"/>
        <v>0</v>
      </c>
      <c r="R24" s="269">
        <f t="shared" si="8"/>
        <v>0</v>
      </c>
      <c r="S24" s="269">
        <f t="shared" si="8"/>
        <v>0</v>
      </c>
      <c r="T24" s="269">
        <f t="shared" si="8"/>
        <v>0</v>
      </c>
      <c r="U24" s="269">
        <f t="shared" si="8"/>
        <v>0</v>
      </c>
      <c r="V24" s="269">
        <f t="shared" si="8"/>
        <v>0</v>
      </c>
      <c r="W24" s="272">
        <f t="shared" si="4"/>
        <v>0</v>
      </c>
      <c r="X24" s="189"/>
      <c r="Y24" s="67" t="s">
        <v>5709</v>
      </c>
      <c r="Z24" s="273"/>
    </row>
    <row r="25" spans="2:26" s="186" customFormat="1" ht="33" customHeight="1" thickBot="1">
      <c r="B25" s="212" t="s">
        <v>5710</v>
      </c>
      <c r="C25" s="205" t="s">
        <v>5554</v>
      </c>
      <c r="D25" s="206" t="s">
        <v>5555</v>
      </c>
      <c r="E25" s="206">
        <v>3</v>
      </c>
      <c r="F25" s="264">
        <v>0</v>
      </c>
      <c r="G25" s="264">
        <v>0</v>
      </c>
      <c r="H25" s="264">
        <v>0</v>
      </c>
      <c r="I25" s="264">
        <v>0</v>
      </c>
      <c r="J25" s="264">
        <v>0</v>
      </c>
      <c r="K25" s="264">
        <v>0</v>
      </c>
      <c r="L25" s="264">
        <v>0</v>
      </c>
      <c r="M25" s="264">
        <v>0</v>
      </c>
      <c r="N25" s="269">
        <f t="shared" si="0"/>
        <v>0</v>
      </c>
      <c r="O25" s="264">
        <v>0</v>
      </c>
      <c r="P25" s="264">
        <v>0</v>
      </c>
      <c r="Q25" s="264">
        <v>0</v>
      </c>
      <c r="R25" s="264">
        <v>0</v>
      </c>
      <c r="S25" s="264">
        <v>0</v>
      </c>
      <c r="T25" s="264">
        <v>0</v>
      </c>
      <c r="U25" s="264">
        <v>0</v>
      </c>
      <c r="V25" s="264">
        <v>0</v>
      </c>
      <c r="W25" s="272">
        <f t="shared" si="4"/>
        <v>0</v>
      </c>
      <c r="X25" s="189"/>
      <c r="Y25" s="67" t="s">
        <v>5711</v>
      </c>
      <c r="Z25" s="273"/>
    </row>
    <row r="26" spans="2:26" s="186" customFormat="1" ht="33" customHeight="1">
      <c r="B26" s="212" t="s">
        <v>5710</v>
      </c>
      <c r="C26" s="205" t="s">
        <v>5557</v>
      </c>
      <c r="D26" s="206" t="s">
        <v>5555</v>
      </c>
      <c r="E26" s="206">
        <v>3</v>
      </c>
      <c r="F26" s="264">
        <v>0</v>
      </c>
      <c r="G26" s="264">
        <v>0</v>
      </c>
      <c r="H26" s="264">
        <v>0</v>
      </c>
      <c r="I26" s="264">
        <v>0</v>
      </c>
      <c r="J26" s="264">
        <v>0</v>
      </c>
      <c r="K26" s="264">
        <v>0</v>
      </c>
      <c r="L26" s="264">
        <v>0</v>
      </c>
      <c r="M26" s="264">
        <v>0</v>
      </c>
      <c r="N26" s="269">
        <f t="shared" si="0"/>
        <v>0</v>
      </c>
      <c r="O26" s="264">
        <v>0</v>
      </c>
      <c r="P26" s="264">
        <v>0</v>
      </c>
      <c r="Q26" s="264">
        <v>0</v>
      </c>
      <c r="R26" s="264">
        <v>0</v>
      </c>
      <c r="S26" s="264">
        <v>0</v>
      </c>
      <c r="T26" s="264">
        <v>0</v>
      </c>
      <c r="U26" s="264">
        <v>0</v>
      </c>
      <c r="V26" s="264">
        <v>0</v>
      </c>
      <c r="W26" s="272">
        <f t="shared" si="4"/>
        <v>0</v>
      </c>
      <c r="X26" s="189"/>
      <c r="Y26" s="67" t="s">
        <v>5712</v>
      </c>
      <c r="Z26" s="273"/>
    </row>
    <row r="27" spans="2:26" s="186" customFormat="1" ht="33" customHeight="1" thickBot="1">
      <c r="B27" s="212" t="s">
        <v>5710</v>
      </c>
      <c r="C27" s="205" t="s">
        <v>5559</v>
      </c>
      <c r="D27" s="206" t="s">
        <v>5555</v>
      </c>
      <c r="E27" s="206">
        <v>3</v>
      </c>
      <c r="F27" s="269">
        <f>IFERROR(SUM(F25:F26), 0)</f>
        <v>0</v>
      </c>
      <c r="G27" s="269">
        <f t="shared" ref="G27:M27" si="9">IFERROR(SUM(G25:G26), 0)</f>
        <v>0</v>
      </c>
      <c r="H27" s="269">
        <f t="shared" si="9"/>
        <v>0</v>
      </c>
      <c r="I27" s="269">
        <f t="shared" si="9"/>
        <v>0</v>
      </c>
      <c r="J27" s="269">
        <f t="shared" si="9"/>
        <v>0</v>
      </c>
      <c r="K27" s="269">
        <f t="shared" si="9"/>
        <v>0</v>
      </c>
      <c r="L27" s="269">
        <f t="shared" si="9"/>
        <v>0</v>
      </c>
      <c r="M27" s="269">
        <f t="shared" si="9"/>
        <v>0</v>
      </c>
      <c r="N27" s="269">
        <f t="shared" si="0"/>
        <v>0</v>
      </c>
      <c r="O27" s="269">
        <f>IFERROR(SUM(O25:O26), 0)</f>
        <v>0</v>
      </c>
      <c r="P27" s="269">
        <f t="shared" ref="P27:V27" si="10">IFERROR(SUM(P25:P26), 0)</f>
        <v>0</v>
      </c>
      <c r="Q27" s="269">
        <f t="shared" si="10"/>
        <v>0</v>
      </c>
      <c r="R27" s="269">
        <f t="shared" si="10"/>
        <v>0</v>
      </c>
      <c r="S27" s="269">
        <f t="shared" si="10"/>
        <v>0</v>
      </c>
      <c r="T27" s="269">
        <f t="shared" si="10"/>
        <v>0</v>
      </c>
      <c r="U27" s="269">
        <f t="shared" si="10"/>
        <v>0</v>
      </c>
      <c r="V27" s="269">
        <f t="shared" si="10"/>
        <v>0</v>
      </c>
      <c r="W27" s="272">
        <f t="shared" si="4"/>
        <v>0</v>
      </c>
      <c r="X27" s="189"/>
      <c r="Y27" s="67" t="s">
        <v>5713</v>
      </c>
      <c r="Z27" s="273"/>
    </row>
    <row r="28" spans="2:26" s="186" customFormat="1" ht="33" customHeight="1" thickBot="1">
      <c r="B28" s="212" t="s">
        <v>5714</v>
      </c>
      <c r="C28" s="205" t="s">
        <v>5554</v>
      </c>
      <c r="D28" s="206" t="s">
        <v>5555</v>
      </c>
      <c r="E28" s="206">
        <v>3</v>
      </c>
      <c r="F28" s="264">
        <v>0</v>
      </c>
      <c r="G28" s="264">
        <v>0</v>
      </c>
      <c r="H28" s="264">
        <v>0</v>
      </c>
      <c r="I28" s="264">
        <v>0</v>
      </c>
      <c r="J28" s="264">
        <v>0</v>
      </c>
      <c r="K28" s="264">
        <v>0</v>
      </c>
      <c r="L28" s="264">
        <v>0</v>
      </c>
      <c r="M28" s="264">
        <v>0</v>
      </c>
      <c r="N28" s="269">
        <f t="shared" si="0"/>
        <v>0</v>
      </c>
      <c r="O28" s="264">
        <v>0</v>
      </c>
      <c r="P28" s="264">
        <v>0</v>
      </c>
      <c r="Q28" s="264">
        <v>0</v>
      </c>
      <c r="R28" s="264">
        <v>0</v>
      </c>
      <c r="S28" s="264">
        <v>0</v>
      </c>
      <c r="T28" s="264">
        <v>0</v>
      </c>
      <c r="U28" s="264">
        <v>0</v>
      </c>
      <c r="V28" s="264">
        <v>0</v>
      </c>
      <c r="W28" s="272">
        <f t="shared" si="4"/>
        <v>0</v>
      </c>
      <c r="X28" s="189"/>
      <c r="Y28" s="67" t="s">
        <v>5715</v>
      </c>
      <c r="Z28" s="273"/>
    </row>
    <row r="29" spans="2:26" s="230" customFormat="1" ht="33" customHeight="1">
      <c r="B29" s="212" t="s">
        <v>5714</v>
      </c>
      <c r="C29" s="205" t="s">
        <v>5557</v>
      </c>
      <c r="D29" s="206" t="s">
        <v>5555</v>
      </c>
      <c r="E29" s="206">
        <v>3</v>
      </c>
      <c r="F29" s="264">
        <v>0</v>
      </c>
      <c r="G29" s="264">
        <v>0</v>
      </c>
      <c r="H29" s="264">
        <v>0</v>
      </c>
      <c r="I29" s="264">
        <v>2E-3</v>
      </c>
      <c r="J29" s="264">
        <v>0</v>
      </c>
      <c r="K29" s="264">
        <v>0</v>
      </c>
      <c r="L29" s="264">
        <v>0</v>
      </c>
      <c r="M29" s="264">
        <v>0</v>
      </c>
      <c r="N29" s="269">
        <f t="shared" si="0"/>
        <v>2E-3</v>
      </c>
      <c r="O29" s="264">
        <v>0</v>
      </c>
      <c r="P29" s="264">
        <v>0</v>
      </c>
      <c r="Q29" s="264">
        <v>0</v>
      </c>
      <c r="R29" s="264">
        <v>0</v>
      </c>
      <c r="S29" s="264">
        <v>0</v>
      </c>
      <c r="T29" s="264">
        <v>0</v>
      </c>
      <c r="U29" s="264">
        <v>0</v>
      </c>
      <c r="V29" s="264">
        <v>0</v>
      </c>
      <c r="W29" s="272">
        <f t="shared" si="4"/>
        <v>0</v>
      </c>
      <c r="X29" s="189"/>
      <c r="Y29" s="67" t="s">
        <v>5716</v>
      </c>
      <c r="Z29" s="273"/>
    </row>
    <row r="30" spans="2:26" s="230" customFormat="1" ht="33" customHeight="1" thickBot="1">
      <c r="B30" s="212" t="s">
        <v>5714</v>
      </c>
      <c r="C30" s="205" t="s">
        <v>5559</v>
      </c>
      <c r="D30" s="206" t="s">
        <v>5555</v>
      </c>
      <c r="E30" s="206">
        <v>3</v>
      </c>
      <c r="F30" s="269">
        <f>IFERROR(SUM(F28:F29), 0)</f>
        <v>0</v>
      </c>
      <c r="G30" s="269">
        <f t="shared" ref="G30:M30" si="11">IFERROR(SUM(G28:G29), 0)</f>
        <v>0</v>
      </c>
      <c r="H30" s="269">
        <f t="shared" si="11"/>
        <v>0</v>
      </c>
      <c r="I30" s="269">
        <f t="shared" si="11"/>
        <v>2E-3</v>
      </c>
      <c r="J30" s="269">
        <f t="shared" si="11"/>
        <v>0</v>
      </c>
      <c r="K30" s="269">
        <f t="shared" si="11"/>
        <v>0</v>
      </c>
      <c r="L30" s="269">
        <f t="shared" si="11"/>
        <v>0</v>
      </c>
      <c r="M30" s="269">
        <f t="shared" si="11"/>
        <v>0</v>
      </c>
      <c r="N30" s="269">
        <f t="shared" si="0"/>
        <v>2E-3</v>
      </c>
      <c r="O30" s="269">
        <f>IFERROR(SUM(O28:O29), 0)</f>
        <v>0</v>
      </c>
      <c r="P30" s="269">
        <f t="shared" ref="P30:V30" si="12">IFERROR(SUM(P28:P29), 0)</f>
        <v>0</v>
      </c>
      <c r="Q30" s="269">
        <f t="shared" si="12"/>
        <v>0</v>
      </c>
      <c r="R30" s="269">
        <f t="shared" si="12"/>
        <v>0</v>
      </c>
      <c r="S30" s="269">
        <f t="shared" si="12"/>
        <v>0</v>
      </c>
      <c r="T30" s="269">
        <f t="shared" si="12"/>
        <v>0</v>
      </c>
      <c r="U30" s="269">
        <f t="shared" si="12"/>
        <v>0</v>
      </c>
      <c r="V30" s="269">
        <f t="shared" si="12"/>
        <v>0</v>
      </c>
      <c r="W30" s="272">
        <f t="shared" si="4"/>
        <v>0</v>
      </c>
      <c r="X30" s="189"/>
      <c r="Y30" s="67" t="s">
        <v>5717</v>
      </c>
      <c r="Z30" s="273"/>
    </row>
    <row r="31" spans="2:26" s="230" customFormat="1" ht="33" customHeight="1" thickBot="1">
      <c r="B31" s="212" t="s">
        <v>5718</v>
      </c>
      <c r="C31" s="205" t="s">
        <v>5554</v>
      </c>
      <c r="D31" s="206" t="s">
        <v>5555</v>
      </c>
      <c r="E31" s="206">
        <v>3</v>
      </c>
      <c r="F31" s="264">
        <v>0</v>
      </c>
      <c r="G31" s="264">
        <v>0</v>
      </c>
      <c r="H31" s="264">
        <v>0</v>
      </c>
      <c r="I31" s="264">
        <v>0.41499999999999998</v>
      </c>
      <c r="J31" s="264">
        <v>0</v>
      </c>
      <c r="K31" s="264">
        <v>0</v>
      </c>
      <c r="L31" s="264">
        <v>0</v>
      </c>
      <c r="M31" s="264">
        <v>0</v>
      </c>
      <c r="N31" s="269">
        <f t="shared" si="0"/>
        <v>0.41499999999999998</v>
      </c>
      <c r="O31" s="270"/>
      <c r="P31" s="270"/>
      <c r="Q31" s="270"/>
      <c r="R31" s="270"/>
      <c r="S31" s="270"/>
      <c r="T31" s="270"/>
      <c r="U31" s="270"/>
      <c r="V31" s="270"/>
      <c r="W31" s="271"/>
      <c r="X31" s="189"/>
      <c r="Y31" s="67" t="s">
        <v>5719</v>
      </c>
      <c r="Z31" s="273"/>
    </row>
    <row r="32" spans="2:26" s="186" customFormat="1" ht="33" customHeight="1">
      <c r="B32" s="212" t="s">
        <v>5718</v>
      </c>
      <c r="C32" s="205" t="s">
        <v>5557</v>
      </c>
      <c r="D32" s="206" t="s">
        <v>5555</v>
      </c>
      <c r="E32" s="206">
        <v>3</v>
      </c>
      <c r="F32" s="264">
        <v>0</v>
      </c>
      <c r="G32" s="264">
        <v>0</v>
      </c>
      <c r="H32" s="264">
        <v>0</v>
      </c>
      <c r="I32" s="264">
        <v>0.13600000000000001</v>
      </c>
      <c r="J32" s="264">
        <v>0</v>
      </c>
      <c r="K32" s="264">
        <v>0</v>
      </c>
      <c r="L32" s="264">
        <v>0</v>
      </c>
      <c r="M32" s="264">
        <v>0</v>
      </c>
      <c r="N32" s="269">
        <f t="shared" si="0"/>
        <v>0.13600000000000001</v>
      </c>
      <c r="O32" s="270"/>
      <c r="P32" s="270"/>
      <c r="Q32" s="270"/>
      <c r="R32" s="270"/>
      <c r="S32" s="270"/>
      <c r="T32" s="270"/>
      <c r="U32" s="270"/>
      <c r="V32" s="270"/>
      <c r="W32" s="271"/>
      <c r="X32" s="189"/>
      <c r="Y32" s="67" t="s">
        <v>5720</v>
      </c>
      <c r="Z32" s="273"/>
    </row>
    <row r="33" spans="2:26" s="186" customFormat="1" ht="33" customHeight="1" thickBot="1">
      <c r="B33" s="212" t="s">
        <v>5718</v>
      </c>
      <c r="C33" s="205" t="s">
        <v>5559</v>
      </c>
      <c r="D33" s="206" t="s">
        <v>5555</v>
      </c>
      <c r="E33" s="206">
        <v>3</v>
      </c>
      <c r="F33" s="269">
        <f>IFERROR(SUM(F31:F32), 0)</f>
        <v>0</v>
      </c>
      <c r="G33" s="269">
        <f t="shared" ref="G33:M33" si="13">IFERROR(SUM(G31:G32), 0)</f>
        <v>0</v>
      </c>
      <c r="H33" s="269">
        <f t="shared" si="13"/>
        <v>0</v>
      </c>
      <c r="I33" s="269">
        <f t="shared" si="13"/>
        <v>0.55099999999999993</v>
      </c>
      <c r="J33" s="269">
        <f t="shared" si="13"/>
        <v>0</v>
      </c>
      <c r="K33" s="269">
        <f t="shared" si="13"/>
        <v>0</v>
      </c>
      <c r="L33" s="269">
        <f t="shared" si="13"/>
        <v>0</v>
      </c>
      <c r="M33" s="269">
        <f t="shared" si="13"/>
        <v>0</v>
      </c>
      <c r="N33" s="269">
        <f t="shared" si="0"/>
        <v>0.55099999999999993</v>
      </c>
      <c r="O33" s="270"/>
      <c r="P33" s="270"/>
      <c r="Q33" s="270"/>
      <c r="R33" s="270"/>
      <c r="S33" s="270"/>
      <c r="T33" s="270"/>
      <c r="U33" s="270"/>
      <c r="V33" s="270"/>
      <c r="W33" s="271"/>
      <c r="X33" s="189"/>
      <c r="Y33" s="67" t="s">
        <v>5721</v>
      </c>
      <c r="Z33" s="273"/>
    </row>
    <row r="34" spans="2:26" ht="33" customHeight="1" thickBot="1">
      <c r="B34" s="212" t="s">
        <v>5722</v>
      </c>
      <c r="C34" s="205" t="s">
        <v>5554</v>
      </c>
      <c r="D34" s="206" t="s">
        <v>5555</v>
      </c>
      <c r="E34" s="206">
        <v>3</v>
      </c>
      <c r="F34" s="264">
        <v>0</v>
      </c>
      <c r="G34" s="264">
        <v>0</v>
      </c>
      <c r="H34" s="264">
        <v>0</v>
      </c>
      <c r="I34" s="264">
        <v>5.4</v>
      </c>
      <c r="J34" s="264">
        <v>0</v>
      </c>
      <c r="K34" s="264">
        <v>0</v>
      </c>
      <c r="L34" s="264">
        <v>0</v>
      </c>
      <c r="M34" s="264">
        <v>0</v>
      </c>
      <c r="N34" s="269">
        <f t="shared" si="0"/>
        <v>5.4</v>
      </c>
      <c r="O34" s="270"/>
      <c r="P34" s="270"/>
      <c r="Q34" s="270"/>
      <c r="R34" s="270"/>
      <c r="S34" s="270"/>
      <c r="T34" s="270"/>
      <c r="U34" s="270"/>
      <c r="V34" s="270"/>
      <c r="W34" s="271"/>
      <c r="X34" s="189"/>
      <c r="Y34" s="67" t="s">
        <v>5723</v>
      </c>
      <c r="Z34" s="257"/>
    </row>
    <row r="35" spans="2:26" s="186" customFormat="1" ht="33" customHeight="1">
      <c r="B35" s="212" t="s">
        <v>5722</v>
      </c>
      <c r="C35" s="205" t="s">
        <v>5557</v>
      </c>
      <c r="D35" s="206" t="s">
        <v>5555</v>
      </c>
      <c r="E35" s="206">
        <v>3</v>
      </c>
      <c r="F35" s="264">
        <v>0</v>
      </c>
      <c r="G35" s="264">
        <v>0</v>
      </c>
      <c r="H35" s="264">
        <v>0</v>
      </c>
      <c r="I35" s="264">
        <v>0</v>
      </c>
      <c r="J35" s="264">
        <v>0</v>
      </c>
      <c r="K35" s="264">
        <v>0</v>
      </c>
      <c r="L35" s="264">
        <v>0</v>
      </c>
      <c r="M35" s="264">
        <v>0</v>
      </c>
      <c r="N35" s="269">
        <f t="shared" si="0"/>
        <v>0</v>
      </c>
      <c r="O35" s="270"/>
      <c r="P35" s="270"/>
      <c r="Q35" s="270"/>
      <c r="R35" s="270"/>
      <c r="S35" s="270"/>
      <c r="T35" s="270"/>
      <c r="U35" s="270"/>
      <c r="V35" s="270"/>
      <c r="W35" s="271"/>
      <c r="X35" s="189"/>
      <c r="Y35" s="67" t="s">
        <v>5724</v>
      </c>
      <c r="Z35" s="268"/>
    </row>
    <row r="36" spans="2:26" ht="33" customHeight="1" thickBot="1">
      <c r="B36" s="212" t="s">
        <v>5722</v>
      </c>
      <c r="C36" s="205" t="s">
        <v>5559</v>
      </c>
      <c r="D36" s="206" t="s">
        <v>5555</v>
      </c>
      <c r="E36" s="206">
        <v>3</v>
      </c>
      <c r="F36" s="269">
        <f>IFERROR(SUM(F34:F35), 0)</f>
        <v>0</v>
      </c>
      <c r="G36" s="269">
        <f t="shared" ref="G36:M36" si="14">IFERROR(SUM(G34:G35), 0)</f>
        <v>0</v>
      </c>
      <c r="H36" s="269">
        <f t="shared" si="14"/>
        <v>0</v>
      </c>
      <c r="I36" s="269">
        <f t="shared" si="14"/>
        <v>5.4</v>
      </c>
      <c r="J36" s="269">
        <f t="shared" si="14"/>
        <v>0</v>
      </c>
      <c r="K36" s="269">
        <f t="shared" si="14"/>
        <v>0</v>
      </c>
      <c r="L36" s="269">
        <f t="shared" si="14"/>
        <v>0</v>
      </c>
      <c r="M36" s="269">
        <f t="shared" si="14"/>
        <v>0</v>
      </c>
      <c r="N36" s="269">
        <f t="shared" si="0"/>
        <v>5.4</v>
      </c>
      <c r="O36" s="270"/>
      <c r="P36" s="270"/>
      <c r="Q36" s="270"/>
      <c r="R36" s="270"/>
      <c r="S36" s="270"/>
      <c r="T36" s="270"/>
      <c r="U36" s="270"/>
      <c r="V36" s="270"/>
      <c r="W36" s="271"/>
      <c r="X36" s="189"/>
      <c r="Y36" s="67" t="s">
        <v>5725</v>
      </c>
    </row>
    <row r="37" spans="2:26" ht="33" customHeight="1" thickBot="1">
      <c r="B37" s="212" t="s">
        <v>5726</v>
      </c>
      <c r="C37" s="205" t="s">
        <v>5554</v>
      </c>
      <c r="D37" s="206" t="s">
        <v>5555</v>
      </c>
      <c r="E37" s="206">
        <v>3</v>
      </c>
      <c r="F37" s="264">
        <v>0</v>
      </c>
      <c r="G37" s="264">
        <v>0</v>
      </c>
      <c r="H37" s="264">
        <v>0</v>
      </c>
      <c r="I37" s="264">
        <v>4.2560000000000002</v>
      </c>
      <c r="J37" s="264">
        <v>0</v>
      </c>
      <c r="K37" s="264">
        <v>0</v>
      </c>
      <c r="L37" s="264">
        <v>0</v>
      </c>
      <c r="M37" s="264">
        <v>0</v>
      </c>
      <c r="N37" s="269">
        <f t="shared" si="0"/>
        <v>4.2560000000000002</v>
      </c>
      <c r="O37" s="264">
        <v>0</v>
      </c>
      <c r="P37" s="264">
        <v>0</v>
      </c>
      <c r="Q37" s="264">
        <v>0</v>
      </c>
      <c r="R37" s="264">
        <v>2.1000000000000001E-2</v>
      </c>
      <c r="S37" s="264">
        <v>0</v>
      </c>
      <c r="T37" s="264">
        <v>0</v>
      </c>
      <c r="U37" s="264">
        <v>0</v>
      </c>
      <c r="V37" s="264">
        <v>0</v>
      </c>
      <c r="W37" s="272">
        <f>IFERROR(SUM(O37:V37), 0)</f>
        <v>2.1000000000000001E-2</v>
      </c>
      <c r="X37" s="189"/>
      <c r="Y37" s="67" t="s">
        <v>5727</v>
      </c>
    </row>
    <row r="38" spans="2:26" ht="33" customHeight="1">
      <c r="B38" s="212" t="s">
        <v>5726</v>
      </c>
      <c r="C38" s="205" t="s">
        <v>5557</v>
      </c>
      <c r="D38" s="206" t="s">
        <v>5555</v>
      </c>
      <c r="E38" s="206">
        <v>3</v>
      </c>
      <c r="F38" s="264">
        <v>0</v>
      </c>
      <c r="G38" s="264">
        <v>0</v>
      </c>
      <c r="H38" s="264">
        <v>0</v>
      </c>
      <c r="I38" s="264">
        <v>8.0000000000000002E-3</v>
      </c>
      <c r="J38" s="264">
        <v>0</v>
      </c>
      <c r="K38" s="264">
        <v>0</v>
      </c>
      <c r="L38" s="264">
        <v>0</v>
      </c>
      <c r="M38" s="264">
        <v>0</v>
      </c>
      <c r="N38" s="269">
        <f t="shared" si="0"/>
        <v>8.0000000000000002E-3</v>
      </c>
      <c r="O38" s="264">
        <v>0</v>
      </c>
      <c r="P38" s="264">
        <v>0</v>
      </c>
      <c r="Q38" s="264">
        <v>0</v>
      </c>
      <c r="R38" s="264">
        <v>0</v>
      </c>
      <c r="S38" s="264">
        <v>0</v>
      </c>
      <c r="T38" s="264">
        <v>0</v>
      </c>
      <c r="U38" s="264">
        <v>0</v>
      </c>
      <c r="V38" s="264">
        <v>0</v>
      </c>
      <c r="W38" s="272">
        <f t="shared" ref="W38:W44" si="15">IFERROR(SUM(O38:V38), 0)</f>
        <v>0</v>
      </c>
      <c r="X38" s="189"/>
      <c r="Y38" s="67" t="s">
        <v>5728</v>
      </c>
    </row>
    <row r="39" spans="2:26" ht="33" customHeight="1" thickBot="1">
      <c r="B39" s="212" t="s">
        <v>5726</v>
      </c>
      <c r="C39" s="205" t="s">
        <v>5559</v>
      </c>
      <c r="D39" s="206" t="s">
        <v>5555</v>
      </c>
      <c r="E39" s="206">
        <v>3</v>
      </c>
      <c r="F39" s="269">
        <f>IFERROR(SUM(F37:F38), 0)</f>
        <v>0</v>
      </c>
      <c r="G39" s="269">
        <f t="shared" ref="G39:M39" si="16">IFERROR(SUM(G37:G38), 0)</f>
        <v>0</v>
      </c>
      <c r="H39" s="269">
        <f t="shared" si="16"/>
        <v>0</v>
      </c>
      <c r="I39" s="269">
        <f t="shared" si="16"/>
        <v>4.2640000000000002</v>
      </c>
      <c r="J39" s="269">
        <f t="shared" si="16"/>
        <v>0</v>
      </c>
      <c r="K39" s="269">
        <f t="shared" si="16"/>
        <v>0</v>
      </c>
      <c r="L39" s="269">
        <f t="shared" si="16"/>
        <v>0</v>
      </c>
      <c r="M39" s="269">
        <f t="shared" si="16"/>
        <v>0</v>
      </c>
      <c r="N39" s="269">
        <f t="shared" si="0"/>
        <v>4.2640000000000002</v>
      </c>
      <c r="O39" s="269">
        <f>IFERROR(SUM(O37:O38), 0)</f>
        <v>0</v>
      </c>
      <c r="P39" s="269">
        <f t="shared" ref="P39:V39" si="17">IFERROR(SUM(P37:P38), 0)</f>
        <v>0</v>
      </c>
      <c r="Q39" s="269">
        <f t="shared" si="17"/>
        <v>0</v>
      </c>
      <c r="R39" s="269">
        <f t="shared" si="17"/>
        <v>2.1000000000000001E-2</v>
      </c>
      <c r="S39" s="269">
        <f t="shared" si="17"/>
        <v>0</v>
      </c>
      <c r="T39" s="269">
        <f t="shared" si="17"/>
        <v>0</v>
      </c>
      <c r="U39" s="269">
        <f t="shared" si="17"/>
        <v>0</v>
      </c>
      <c r="V39" s="269">
        <f t="shared" si="17"/>
        <v>0</v>
      </c>
      <c r="W39" s="272">
        <f t="shared" si="15"/>
        <v>2.1000000000000001E-2</v>
      </c>
      <c r="X39" s="189"/>
      <c r="Y39" s="67" t="s">
        <v>5729</v>
      </c>
    </row>
    <row r="40" spans="2:26" ht="33" customHeight="1" thickBot="1">
      <c r="B40" s="212" t="s">
        <v>5730</v>
      </c>
      <c r="C40" s="205" t="s">
        <v>5554</v>
      </c>
      <c r="D40" s="206" t="s">
        <v>5555</v>
      </c>
      <c r="E40" s="206">
        <v>3</v>
      </c>
      <c r="F40" s="264">
        <v>0</v>
      </c>
      <c r="G40" s="264">
        <v>0</v>
      </c>
      <c r="H40" s="264">
        <v>0</v>
      </c>
      <c r="I40" s="264">
        <v>10.611000000000001</v>
      </c>
      <c r="J40" s="264">
        <v>0</v>
      </c>
      <c r="K40" s="264">
        <v>0</v>
      </c>
      <c r="L40" s="264">
        <v>0</v>
      </c>
      <c r="M40" s="264">
        <v>0</v>
      </c>
      <c r="N40" s="269">
        <f t="shared" si="0"/>
        <v>10.611000000000001</v>
      </c>
      <c r="O40" s="264">
        <v>0</v>
      </c>
      <c r="P40" s="264">
        <v>0</v>
      </c>
      <c r="Q40" s="264">
        <v>0</v>
      </c>
      <c r="R40" s="264">
        <v>0</v>
      </c>
      <c r="S40" s="264">
        <v>0</v>
      </c>
      <c r="T40" s="264">
        <v>0</v>
      </c>
      <c r="U40" s="264">
        <v>0</v>
      </c>
      <c r="V40" s="264">
        <v>0</v>
      </c>
      <c r="W40" s="272">
        <f t="shared" si="15"/>
        <v>0</v>
      </c>
      <c r="X40" s="189"/>
      <c r="Y40" s="67" t="s">
        <v>5731</v>
      </c>
    </row>
    <row r="41" spans="2:26" s="257" customFormat="1" ht="33" customHeight="1">
      <c r="B41" s="212" t="s">
        <v>5730</v>
      </c>
      <c r="C41" s="205" t="s">
        <v>5557</v>
      </c>
      <c r="D41" s="206" t="s">
        <v>5555</v>
      </c>
      <c r="E41" s="206">
        <v>3</v>
      </c>
      <c r="F41" s="264">
        <v>0</v>
      </c>
      <c r="G41" s="264">
        <v>0</v>
      </c>
      <c r="H41" s="264">
        <v>0</v>
      </c>
      <c r="I41" s="264">
        <v>6.0000000000000001E-3</v>
      </c>
      <c r="J41" s="264">
        <v>0</v>
      </c>
      <c r="K41" s="264">
        <v>0</v>
      </c>
      <c r="L41" s="264">
        <v>0</v>
      </c>
      <c r="M41" s="264">
        <v>0</v>
      </c>
      <c r="N41" s="269">
        <f t="shared" si="0"/>
        <v>6.0000000000000001E-3</v>
      </c>
      <c r="O41" s="264">
        <v>0</v>
      </c>
      <c r="P41" s="264">
        <v>0</v>
      </c>
      <c r="Q41" s="264">
        <v>0</v>
      </c>
      <c r="R41" s="264">
        <v>0</v>
      </c>
      <c r="S41" s="264">
        <v>0</v>
      </c>
      <c r="T41" s="264">
        <v>0</v>
      </c>
      <c r="U41" s="264">
        <v>0</v>
      </c>
      <c r="V41" s="264">
        <v>0</v>
      </c>
      <c r="W41" s="272">
        <f t="shared" si="15"/>
        <v>0</v>
      </c>
      <c r="X41" s="274"/>
      <c r="Y41" s="67" t="s">
        <v>5732</v>
      </c>
      <c r="Z41" s="182"/>
    </row>
    <row r="42" spans="2:26" s="257" customFormat="1" ht="33" customHeight="1" thickBot="1">
      <c r="B42" s="212" t="s">
        <v>5730</v>
      </c>
      <c r="C42" s="205" t="s">
        <v>5559</v>
      </c>
      <c r="D42" s="206" t="s">
        <v>5555</v>
      </c>
      <c r="E42" s="206">
        <v>3</v>
      </c>
      <c r="F42" s="269">
        <f>IFERROR(SUM(F40:F41), 0)</f>
        <v>0</v>
      </c>
      <c r="G42" s="269">
        <f t="shared" ref="G42:M42" si="18">IFERROR(SUM(G40:G41), 0)</f>
        <v>0</v>
      </c>
      <c r="H42" s="269">
        <f t="shared" si="18"/>
        <v>0</v>
      </c>
      <c r="I42" s="269">
        <f t="shared" si="18"/>
        <v>10.617000000000001</v>
      </c>
      <c r="J42" s="269">
        <f t="shared" si="18"/>
        <v>0</v>
      </c>
      <c r="K42" s="269">
        <f t="shared" si="18"/>
        <v>0</v>
      </c>
      <c r="L42" s="269">
        <f t="shared" si="18"/>
        <v>0</v>
      </c>
      <c r="M42" s="269">
        <f t="shared" si="18"/>
        <v>0</v>
      </c>
      <c r="N42" s="269">
        <f t="shared" si="0"/>
        <v>10.617000000000001</v>
      </c>
      <c r="O42" s="269">
        <f>IFERROR(SUM(O40:O41), 0)</f>
        <v>0</v>
      </c>
      <c r="P42" s="269">
        <f t="shared" ref="P42:V42" si="19">IFERROR(SUM(P40:P41), 0)</f>
        <v>0</v>
      </c>
      <c r="Q42" s="269">
        <f t="shared" si="19"/>
        <v>0</v>
      </c>
      <c r="R42" s="269">
        <f t="shared" si="19"/>
        <v>0</v>
      </c>
      <c r="S42" s="269">
        <f t="shared" si="19"/>
        <v>0</v>
      </c>
      <c r="T42" s="269">
        <f t="shared" si="19"/>
        <v>0</v>
      </c>
      <c r="U42" s="269">
        <f t="shared" si="19"/>
        <v>0</v>
      </c>
      <c r="V42" s="269">
        <f t="shared" si="19"/>
        <v>0</v>
      </c>
      <c r="W42" s="272">
        <f t="shared" si="15"/>
        <v>0</v>
      </c>
      <c r="X42" s="274"/>
      <c r="Y42" s="67" t="s">
        <v>5733</v>
      </c>
      <c r="Z42" s="182"/>
    </row>
    <row r="43" spans="2:26" s="257" customFormat="1" ht="33" customHeight="1" thickBot="1">
      <c r="B43" s="212" t="s">
        <v>5734</v>
      </c>
      <c r="C43" s="205" t="s">
        <v>5554</v>
      </c>
      <c r="D43" s="206" t="s">
        <v>5555</v>
      </c>
      <c r="E43" s="206">
        <v>3</v>
      </c>
      <c r="F43" s="264">
        <v>0</v>
      </c>
      <c r="G43" s="264">
        <v>0</v>
      </c>
      <c r="H43" s="264">
        <v>0</v>
      </c>
      <c r="I43" s="264">
        <v>0</v>
      </c>
      <c r="J43" s="264">
        <v>0</v>
      </c>
      <c r="K43" s="264">
        <v>0</v>
      </c>
      <c r="L43" s="264">
        <v>0</v>
      </c>
      <c r="M43" s="264">
        <v>0</v>
      </c>
      <c r="N43" s="269">
        <f t="shared" si="0"/>
        <v>0</v>
      </c>
      <c r="O43" s="264">
        <v>0</v>
      </c>
      <c r="P43" s="264">
        <v>0</v>
      </c>
      <c r="Q43" s="264">
        <v>0</v>
      </c>
      <c r="R43" s="264">
        <v>0</v>
      </c>
      <c r="S43" s="264">
        <v>0</v>
      </c>
      <c r="T43" s="264">
        <v>0</v>
      </c>
      <c r="U43" s="264">
        <v>0</v>
      </c>
      <c r="V43" s="264">
        <v>0</v>
      </c>
      <c r="W43" s="272">
        <f t="shared" si="15"/>
        <v>0</v>
      </c>
      <c r="X43" s="274"/>
      <c r="Y43" s="67" t="s">
        <v>5735</v>
      </c>
      <c r="Z43" s="182"/>
    </row>
    <row r="44" spans="2:26" s="257" customFormat="1" ht="33" customHeight="1">
      <c r="B44" s="212" t="s">
        <v>5734</v>
      </c>
      <c r="C44" s="205" t="s">
        <v>5557</v>
      </c>
      <c r="D44" s="206" t="s">
        <v>5555</v>
      </c>
      <c r="E44" s="206">
        <v>3</v>
      </c>
      <c r="F44" s="264">
        <v>0</v>
      </c>
      <c r="G44" s="264">
        <v>0</v>
      </c>
      <c r="H44" s="264">
        <v>0</v>
      </c>
      <c r="I44" s="264">
        <v>0</v>
      </c>
      <c r="J44" s="264">
        <v>0</v>
      </c>
      <c r="K44" s="264">
        <v>0</v>
      </c>
      <c r="L44" s="264">
        <v>0</v>
      </c>
      <c r="M44" s="264">
        <v>0</v>
      </c>
      <c r="N44" s="269">
        <f t="shared" si="0"/>
        <v>0</v>
      </c>
      <c r="O44" s="264">
        <v>0</v>
      </c>
      <c r="P44" s="264">
        <v>0</v>
      </c>
      <c r="Q44" s="264">
        <v>0</v>
      </c>
      <c r="R44" s="264">
        <v>0</v>
      </c>
      <c r="S44" s="264">
        <v>0</v>
      </c>
      <c r="T44" s="264">
        <v>0</v>
      </c>
      <c r="U44" s="264">
        <v>0</v>
      </c>
      <c r="V44" s="264">
        <v>0</v>
      </c>
      <c r="W44" s="272">
        <f t="shared" si="15"/>
        <v>0</v>
      </c>
      <c r="X44" s="274"/>
      <c r="Y44" s="67" t="s">
        <v>5736</v>
      </c>
      <c r="Z44" s="182"/>
    </row>
    <row r="45" spans="2:26" s="257" customFormat="1" ht="33" customHeight="1" thickBot="1">
      <c r="B45" s="212" t="s">
        <v>5734</v>
      </c>
      <c r="C45" s="205" t="s">
        <v>5559</v>
      </c>
      <c r="D45" s="206" t="s">
        <v>5555</v>
      </c>
      <c r="E45" s="206">
        <v>3</v>
      </c>
      <c r="F45" s="269">
        <f>IFERROR(SUM(F43:F44), 0)</f>
        <v>0</v>
      </c>
      <c r="G45" s="269">
        <f t="shared" ref="G45:M45" si="20">IFERROR(SUM(G43:G44), 0)</f>
        <v>0</v>
      </c>
      <c r="H45" s="269">
        <f t="shared" si="20"/>
        <v>0</v>
      </c>
      <c r="I45" s="269">
        <f t="shared" si="20"/>
        <v>0</v>
      </c>
      <c r="J45" s="269">
        <f t="shared" si="20"/>
        <v>0</v>
      </c>
      <c r="K45" s="269">
        <f t="shared" si="20"/>
        <v>0</v>
      </c>
      <c r="L45" s="269">
        <f t="shared" si="20"/>
        <v>0</v>
      </c>
      <c r="M45" s="269">
        <f t="shared" si="20"/>
        <v>0</v>
      </c>
      <c r="N45" s="269">
        <f t="shared" si="0"/>
        <v>0</v>
      </c>
      <c r="O45" s="269">
        <f>IFERROR(SUM(O43:O44), 0)</f>
        <v>0</v>
      </c>
      <c r="P45" s="269">
        <f t="shared" ref="P45:V45" si="21">IFERROR(SUM(P43:P44), 0)</f>
        <v>0</v>
      </c>
      <c r="Q45" s="269">
        <f t="shared" si="21"/>
        <v>0</v>
      </c>
      <c r="R45" s="269">
        <f t="shared" si="21"/>
        <v>0</v>
      </c>
      <c r="S45" s="269">
        <f t="shared" si="21"/>
        <v>0</v>
      </c>
      <c r="T45" s="269">
        <f t="shared" si="21"/>
        <v>0</v>
      </c>
      <c r="U45" s="269">
        <f t="shared" si="21"/>
        <v>0</v>
      </c>
      <c r="V45" s="269">
        <f t="shared" si="21"/>
        <v>0</v>
      </c>
      <c r="W45" s="272">
        <f>IFERROR(SUM(O45:V45), 0)</f>
        <v>0</v>
      </c>
      <c r="X45" s="274"/>
      <c r="Y45" s="67" t="s">
        <v>5737</v>
      </c>
      <c r="Z45" s="182"/>
    </row>
    <row r="46" spans="2:26" s="257" customFormat="1" ht="33" customHeight="1" thickBot="1">
      <c r="B46" s="212" t="s">
        <v>5577</v>
      </c>
      <c r="C46" s="205" t="s">
        <v>5554</v>
      </c>
      <c r="D46" s="206" t="s">
        <v>5555</v>
      </c>
      <c r="E46" s="206">
        <v>3</v>
      </c>
      <c r="F46" s="264">
        <v>0</v>
      </c>
      <c r="G46" s="264">
        <v>0</v>
      </c>
      <c r="H46" s="264">
        <v>0</v>
      </c>
      <c r="I46" s="264">
        <v>0</v>
      </c>
      <c r="J46" s="264">
        <v>0</v>
      </c>
      <c r="K46" s="264">
        <v>0</v>
      </c>
      <c r="L46" s="264">
        <v>0</v>
      </c>
      <c r="M46" s="264">
        <v>0</v>
      </c>
      <c r="N46" s="269">
        <f t="shared" si="0"/>
        <v>0</v>
      </c>
      <c r="O46" s="270"/>
      <c r="P46" s="270"/>
      <c r="Q46" s="270"/>
      <c r="R46" s="270"/>
      <c r="S46" s="270"/>
      <c r="T46" s="270"/>
      <c r="U46" s="270"/>
      <c r="V46" s="270"/>
      <c r="W46" s="271"/>
      <c r="X46" s="274"/>
      <c r="Y46" s="67" t="s">
        <v>5738</v>
      </c>
      <c r="Z46" s="182"/>
    </row>
    <row r="47" spans="2:26" s="257" customFormat="1" ht="33" customHeight="1">
      <c r="B47" s="212" t="s">
        <v>5577</v>
      </c>
      <c r="C47" s="205" t="s">
        <v>5557</v>
      </c>
      <c r="D47" s="206" t="s">
        <v>5555</v>
      </c>
      <c r="E47" s="206">
        <v>3</v>
      </c>
      <c r="F47" s="264">
        <v>0.627</v>
      </c>
      <c r="G47" s="264">
        <v>0.109</v>
      </c>
      <c r="H47" s="264">
        <v>1.7999999999999999E-2</v>
      </c>
      <c r="I47" s="264">
        <v>0.85499999999999998</v>
      </c>
      <c r="J47" s="264">
        <v>0</v>
      </c>
      <c r="K47" s="264">
        <v>0</v>
      </c>
      <c r="L47" s="264">
        <v>0</v>
      </c>
      <c r="M47" s="264">
        <v>0</v>
      </c>
      <c r="N47" s="269">
        <f t="shared" si="0"/>
        <v>1.609</v>
      </c>
      <c r="O47" s="270"/>
      <c r="P47" s="270"/>
      <c r="Q47" s="270"/>
      <c r="R47" s="270"/>
      <c r="S47" s="270"/>
      <c r="T47" s="270"/>
      <c r="U47" s="270"/>
      <c r="V47" s="270"/>
      <c r="W47" s="271"/>
      <c r="X47" s="274"/>
      <c r="Y47" s="67" t="s">
        <v>5739</v>
      </c>
      <c r="Z47" s="182"/>
    </row>
    <row r="48" spans="2:26" s="257" customFormat="1" ht="33" customHeight="1">
      <c r="B48" s="212" t="s">
        <v>5577</v>
      </c>
      <c r="C48" s="205" t="s">
        <v>5559</v>
      </c>
      <c r="D48" s="206" t="s">
        <v>5555</v>
      </c>
      <c r="E48" s="206">
        <v>3</v>
      </c>
      <c r="F48" s="269">
        <f>IFERROR(SUM(F46:F47), 0)</f>
        <v>0.627</v>
      </c>
      <c r="G48" s="269">
        <f t="shared" ref="G48:M48" si="22">IFERROR(SUM(G46:G47), 0)</f>
        <v>0.109</v>
      </c>
      <c r="H48" s="269">
        <f t="shared" si="22"/>
        <v>1.7999999999999999E-2</v>
      </c>
      <c r="I48" s="269">
        <f t="shared" si="22"/>
        <v>0.85499999999999998</v>
      </c>
      <c r="J48" s="269">
        <f t="shared" si="22"/>
        <v>0</v>
      </c>
      <c r="K48" s="269">
        <f t="shared" si="22"/>
        <v>0</v>
      </c>
      <c r="L48" s="269">
        <f t="shared" si="22"/>
        <v>0</v>
      </c>
      <c r="M48" s="269">
        <f t="shared" si="22"/>
        <v>0</v>
      </c>
      <c r="N48" s="269">
        <f t="shared" si="0"/>
        <v>1.609</v>
      </c>
      <c r="O48" s="270"/>
      <c r="P48" s="270"/>
      <c r="Q48" s="270"/>
      <c r="R48" s="270"/>
      <c r="S48" s="270"/>
      <c r="T48" s="270"/>
      <c r="U48" s="270"/>
      <c r="V48" s="270"/>
      <c r="W48" s="271"/>
      <c r="X48" s="274"/>
      <c r="Y48" s="67" t="s">
        <v>5740</v>
      </c>
      <c r="Z48" s="182"/>
    </row>
    <row r="49" spans="2:26" s="257" customFormat="1" ht="33" customHeight="1" thickBot="1">
      <c r="B49" s="228" t="s">
        <v>5581</v>
      </c>
      <c r="C49" s="221" t="s">
        <v>5559</v>
      </c>
      <c r="D49" s="222" t="s">
        <v>5555</v>
      </c>
      <c r="E49" s="222">
        <v>3</v>
      </c>
      <c r="F49" s="275">
        <f>IFERROR(SUM(F12,F15,F18,F21,F24,F27,F30,F33,F36,F39,F42,F45,F48), 0)</f>
        <v>5.2479999999999993</v>
      </c>
      <c r="G49" s="275">
        <f>IFERROR(SUM(G12,G15,G18,G21,G24,G27,G30,G33,G36,G39,G42,G45,G48), 0)</f>
        <v>0.32900000000000001</v>
      </c>
      <c r="H49" s="275">
        <f t="shared" ref="H49:L49" si="23">IFERROR(SUM(H12,H15,H18,H21,H24,H27,H30,H33,H36,H39,H42,H45,H48), 0)</f>
        <v>1.7999999999999999E-2</v>
      </c>
      <c r="I49" s="275">
        <f t="shared" si="23"/>
        <v>25.153000000000002</v>
      </c>
      <c r="J49" s="275">
        <f t="shared" si="23"/>
        <v>0</v>
      </c>
      <c r="K49" s="275">
        <f t="shared" si="23"/>
        <v>0</v>
      </c>
      <c r="L49" s="275">
        <f t="shared" si="23"/>
        <v>0</v>
      </c>
      <c r="M49" s="275">
        <f>IFERROR(SUM(M12,M15,M18,M21,M24,M27,M30,M33,M36,M39,M42,M45,M48), 0)</f>
        <v>0</v>
      </c>
      <c r="N49" s="275">
        <f>IFERROR(SUM(F49:M49), 0)</f>
        <v>30.748000000000001</v>
      </c>
      <c r="O49" s="276"/>
      <c r="P49" s="276"/>
      <c r="Q49" s="276"/>
      <c r="R49" s="276"/>
      <c r="S49" s="276"/>
      <c r="T49" s="276"/>
      <c r="U49" s="276"/>
      <c r="V49" s="276"/>
      <c r="W49" s="277"/>
      <c r="X49" s="274"/>
      <c r="Y49" s="86" t="s">
        <v>5741</v>
      </c>
      <c r="Z49" s="182"/>
    </row>
    <row r="50" spans="2:26" s="257" customFormat="1" ht="15" customHeight="1" thickBot="1">
      <c r="B50" s="190"/>
      <c r="C50" s="182"/>
      <c r="D50" s="182"/>
      <c r="E50" s="182"/>
      <c r="F50" s="278"/>
      <c r="G50" s="278"/>
      <c r="H50" s="278"/>
      <c r="I50" s="278"/>
      <c r="J50" s="278"/>
      <c r="K50" s="278"/>
      <c r="L50" s="278"/>
      <c r="M50" s="278"/>
      <c r="N50" s="278"/>
      <c r="O50" s="278"/>
      <c r="P50" s="278"/>
      <c r="Q50" s="278"/>
      <c r="R50" s="278"/>
      <c r="S50" s="278"/>
      <c r="T50" s="278"/>
      <c r="U50" s="278"/>
      <c r="V50" s="278"/>
      <c r="W50" s="278"/>
      <c r="X50" s="182"/>
      <c r="Y50" s="182"/>
      <c r="Z50" s="182"/>
    </row>
    <row r="51" spans="2:26" s="257" customFormat="1" ht="21" customHeight="1" thickBot="1">
      <c r="B51" s="38" t="s">
        <v>5625</v>
      </c>
      <c r="C51" s="182"/>
      <c r="D51" s="182"/>
      <c r="E51" s="182"/>
      <c r="F51" s="278"/>
      <c r="G51" s="278"/>
      <c r="H51" s="278"/>
      <c r="I51" s="278"/>
      <c r="J51" s="278"/>
      <c r="K51" s="278"/>
      <c r="L51" s="278"/>
      <c r="M51" s="278"/>
      <c r="N51" s="278"/>
      <c r="O51" s="278"/>
      <c r="P51" s="278"/>
      <c r="Q51" s="278"/>
      <c r="R51" s="278"/>
      <c r="S51" s="278"/>
      <c r="T51" s="278"/>
      <c r="U51" s="278"/>
      <c r="V51" s="278"/>
      <c r="W51" s="278"/>
      <c r="X51" s="182"/>
      <c r="Y51" s="182"/>
      <c r="Z51" s="182"/>
    </row>
    <row r="52" spans="2:26" ht="33" customHeight="1" thickBot="1">
      <c r="B52" s="203" t="s">
        <v>5742</v>
      </c>
      <c r="C52" s="194" t="s">
        <v>5554</v>
      </c>
      <c r="D52" s="195" t="s">
        <v>5555</v>
      </c>
      <c r="E52" s="195">
        <v>3</v>
      </c>
      <c r="F52" s="264">
        <v>0</v>
      </c>
      <c r="G52" s="264">
        <v>0</v>
      </c>
      <c r="H52" s="264">
        <v>0</v>
      </c>
      <c r="I52" s="264">
        <v>20.867999999999999</v>
      </c>
      <c r="J52" s="264">
        <v>0</v>
      </c>
      <c r="K52" s="264">
        <v>0</v>
      </c>
      <c r="L52" s="264">
        <v>0</v>
      </c>
      <c r="M52" s="264">
        <v>0</v>
      </c>
      <c r="N52" s="265">
        <f>IFERROR(SUM(F52:M52), 0)</f>
        <v>20.867999999999999</v>
      </c>
      <c r="O52" s="264">
        <v>0</v>
      </c>
      <c r="P52" s="264">
        <v>0</v>
      </c>
      <c r="Q52" s="264">
        <v>0</v>
      </c>
      <c r="R52" s="264">
        <v>0.628</v>
      </c>
      <c r="S52" s="264">
        <v>0</v>
      </c>
      <c r="T52" s="264">
        <v>0</v>
      </c>
      <c r="U52" s="264">
        <v>0</v>
      </c>
      <c r="V52" s="264">
        <v>0</v>
      </c>
      <c r="W52" s="279">
        <f t="shared" ref="W52:W59" si="24">IFERROR(SUM(O52:V52), 0)</f>
        <v>0.628</v>
      </c>
      <c r="X52" s="280"/>
      <c r="Y52" s="51" t="s">
        <v>5743</v>
      </c>
    </row>
    <row r="53" spans="2:26" ht="33" customHeight="1">
      <c r="B53" s="212" t="s">
        <v>5742</v>
      </c>
      <c r="C53" s="205" t="s">
        <v>5557</v>
      </c>
      <c r="D53" s="206" t="s">
        <v>5555</v>
      </c>
      <c r="E53" s="206">
        <v>3</v>
      </c>
      <c r="F53" s="264">
        <v>0</v>
      </c>
      <c r="G53" s="264">
        <v>0</v>
      </c>
      <c r="H53" s="264">
        <v>0</v>
      </c>
      <c r="I53" s="264">
        <v>0.78300000000000003</v>
      </c>
      <c r="J53" s="264">
        <v>0</v>
      </c>
      <c r="K53" s="264">
        <v>0</v>
      </c>
      <c r="L53" s="264">
        <v>0</v>
      </c>
      <c r="M53" s="264">
        <v>0</v>
      </c>
      <c r="N53" s="269">
        <f t="shared" ref="N53:N89" si="25">IFERROR(SUM(F53:M53), 0)</f>
        <v>0.78300000000000003</v>
      </c>
      <c r="O53" s="264">
        <v>0</v>
      </c>
      <c r="P53" s="264">
        <v>0</v>
      </c>
      <c r="Q53" s="264">
        <v>0</v>
      </c>
      <c r="R53" s="264">
        <v>0</v>
      </c>
      <c r="S53" s="264">
        <v>0</v>
      </c>
      <c r="T53" s="264">
        <v>0</v>
      </c>
      <c r="U53" s="264">
        <v>0</v>
      </c>
      <c r="V53" s="264">
        <v>0</v>
      </c>
      <c r="W53" s="272">
        <f t="shared" si="24"/>
        <v>0</v>
      </c>
      <c r="X53" s="280"/>
      <c r="Y53" s="67" t="s">
        <v>5744</v>
      </c>
    </row>
    <row r="54" spans="2:26" ht="33" customHeight="1" thickBot="1">
      <c r="B54" s="212" t="s">
        <v>5742</v>
      </c>
      <c r="C54" s="205" t="s">
        <v>5559</v>
      </c>
      <c r="D54" s="206" t="s">
        <v>5555</v>
      </c>
      <c r="E54" s="206">
        <v>3</v>
      </c>
      <c r="F54" s="269">
        <f>IFERROR(SUM(F52:F53), 0)</f>
        <v>0</v>
      </c>
      <c r="G54" s="269">
        <f t="shared" ref="G54:M54" si="26">IFERROR(SUM(G52:G53), 0)</f>
        <v>0</v>
      </c>
      <c r="H54" s="269">
        <f t="shared" si="26"/>
        <v>0</v>
      </c>
      <c r="I54" s="269">
        <f t="shared" si="26"/>
        <v>21.651</v>
      </c>
      <c r="J54" s="269">
        <f t="shared" si="26"/>
        <v>0</v>
      </c>
      <c r="K54" s="269">
        <f t="shared" si="26"/>
        <v>0</v>
      </c>
      <c r="L54" s="269">
        <f t="shared" si="26"/>
        <v>0</v>
      </c>
      <c r="M54" s="269">
        <f t="shared" si="26"/>
        <v>0</v>
      </c>
      <c r="N54" s="269">
        <f>IFERROR(SUM(F54:M54), 0)</f>
        <v>21.651</v>
      </c>
      <c r="O54" s="269">
        <f>IFERROR(SUM(O52:O53), 0)</f>
        <v>0</v>
      </c>
      <c r="P54" s="269">
        <f t="shared" ref="P54:V54" si="27">IFERROR(SUM(P52:P53), 0)</f>
        <v>0</v>
      </c>
      <c r="Q54" s="269">
        <f t="shared" si="27"/>
        <v>0</v>
      </c>
      <c r="R54" s="269">
        <f t="shared" si="27"/>
        <v>0.628</v>
      </c>
      <c r="S54" s="269">
        <f t="shared" si="27"/>
        <v>0</v>
      </c>
      <c r="T54" s="269">
        <f t="shared" si="27"/>
        <v>0</v>
      </c>
      <c r="U54" s="269">
        <f t="shared" si="27"/>
        <v>0</v>
      </c>
      <c r="V54" s="269">
        <f t="shared" si="27"/>
        <v>0</v>
      </c>
      <c r="W54" s="272">
        <f t="shared" si="24"/>
        <v>0.628</v>
      </c>
      <c r="X54" s="274"/>
      <c r="Y54" s="67" t="s">
        <v>5745</v>
      </c>
    </row>
    <row r="55" spans="2:26" ht="33" customHeight="1" thickBot="1">
      <c r="B55" s="212" t="s">
        <v>5746</v>
      </c>
      <c r="C55" s="205" t="s">
        <v>5554</v>
      </c>
      <c r="D55" s="206" t="s">
        <v>5555</v>
      </c>
      <c r="E55" s="206">
        <v>3</v>
      </c>
      <c r="F55" s="264">
        <v>1.859</v>
      </c>
      <c r="G55" s="264">
        <v>0.61599999999999999</v>
      </c>
      <c r="H55" s="264">
        <v>0</v>
      </c>
      <c r="I55" s="264">
        <v>0</v>
      </c>
      <c r="J55" s="264">
        <v>0</v>
      </c>
      <c r="K55" s="264">
        <v>0</v>
      </c>
      <c r="L55" s="264">
        <v>0</v>
      </c>
      <c r="M55" s="264">
        <v>0</v>
      </c>
      <c r="N55" s="269">
        <f t="shared" si="25"/>
        <v>2.4750000000000001</v>
      </c>
      <c r="O55" s="264">
        <v>0</v>
      </c>
      <c r="P55" s="264">
        <v>0</v>
      </c>
      <c r="Q55" s="264">
        <v>0</v>
      </c>
      <c r="R55" s="264">
        <v>0</v>
      </c>
      <c r="S55" s="264">
        <v>0</v>
      </c>
      <c r="T55" s="264">
        <v>0</v>
      </c>
      <c r="U55" s="264">
        <v>0</v>
      </c>
      <c r="V55" s="264">
        <v>0</v>
      </c>
      <c r="W55" s="272">
        <f t="shared" si="24"/>
        <v>0</v>
      </c>
      <c r="X55" s="274"/>
      <c r="Y55" s="67" t="s">
        <v>5747</v>
      </c>
    </row>
    <row r="56" spans="2:26" ht="33" customHeight="1">
      <c r="B56" s="212" t="s">
        <v>5746</v>
      </c>
      <c r="C56" s="205" t="s">
        <v>5557</v>
      </c>
      <c r="D56" s="206" t="s">
        <v>5555</v>
      </c>
      <c r="E56" s="206">
        <v>3</v>
      </c>
      <c r="F56" s="264">
        <v>1.0649999999999999</v>
      </c>
      <c r="G56" s="264">
        <v>0.186</v>
      </c>
      <c r="H56" s="264">
        <v>3.1E-2</v>
      </c>
      <c r="I56" s="264">
        <v>0</v>
      </c>
      <c r="J56" s="264">
        <v>0</v>
      </c>
      <c r="K56" s="264">
        <v>0</v>
      </c>
      <c r="L56" s="264">
        <v>0</v>
      </c>
      <c r="M56" s="264">
        <v>0</v>
      </c>
      <c r="N56" s="269">
        <f>IFERROR(SUM(F56:M56), 0)</f>
        <v>1.2819999999999998</v>
      </c>
      <c r="O56" s="264">
        <v>0</v>
      </c>
      <c r="P56" s="264">
        <v>0</v>
      </c>
      <c r="Q56" s="264">
        <v>0</v>
      </c>
      <c r="R56" s="264">
        <v>0</v>
      </c>
      <c r="S56" s="264">
        <v>0</v>
      </c>
      <c r="T56" s="264">
        <v>0</v>
      </c>
      <c r="U56" s="264">
        <v>0</v>
      </c>
      <c r="V56" s="264">
        <v>0</v>
      </c>
      <c r="W56" s="272">
        <f t="shared" si="24"/>
        <v>0</v>
      </c>
      <c r="X56" s="274"/>
      <c r="Y56" s="67" t="s">
        <v>5748</v>
      </c>
    </row>
    <row r="57" spans="2:26" ht="33" customHeight="1" thickBot="1">
      <c r="B57" s="212" t="s">
        <v>5746</v>
      </c>
      <c r="C57" s="205" t="s">
        <v>5559</v>
      </c>
      <c r="D57" s="206" t="s">
        <v>5555</v>
      </c>
      <c r="E57" s="206">
        <v>3</v>
      </c>
      <c r="F57" s="269">
        <f>IFERROR(SUM(F55:F56), 0)</f>
        <v>2.9239999999999999</v>
      </c>
      <c r="G57" s="269">
        <f t="shared" ref="G57:M57" si="28">IFERROR(SUM(G55:G56), 0)</f>
        <v>0.80200000000000005</v>
      </c>
      <c r="H57" s="269">
        <f t="shared" si="28"/>
        <v>3.1E-2</v>
      </c>
      <c r="I57" s="269">
        <f t="shared" si="28"/>
        <v>0</v>
      </c>
      <c r="J57" s="269">
        <f t="shared" si="28"/>
        <v>0</v>
      </c>
      <c r="K57" s="269">
        <f t="shared" si="28"/>
        <v>0</v>
      </c>
      <c r="L57" s="269">
        <f t="shared" si="28"/>
        <v>0</v>
      </c>
      <c r="M57" s="269">
        <f t="shared" si="28"/>
        <v>0</v>
      </c>
      <c r="N57" s="269">
        <f t="shared" si="25"/>
        <v>3.7570000000000001</v>
      </c>
      <c r="O57" s="269">
        <f>IFERROR(SUM(O55:O56), 0)</f>
        <v>0</v>
      </c>
      <c r="P57" s="269">
        <f t="shared" ref="P57:V57" si="29">IFERROR(SUM(P55:P56), 0)</f>
        <v>0</v>
      </c>
      <c r="Q57" s="269">
        <f t="shared" si="29"/>
        <v>0</v>
      </c>
      <c r="R57" s="269">
        <f t="shared" si="29"/>
        <v>0</v>
      </c>
      <c r="S57" s="269">
        <f t="shared" si="29"/>
        <v>0</v>
      </c>
      <c r="T57" s="269">
        <f t="shared" si="29"/>
        <v>0</v>
      </c>
      <c r="U57" s="269">
        <f t="shared" si="29"/>
        <v>0</v>
      </c>
      <c r="V57" s="269">
        <f t="shared" si="29"/>
        <v>0</v>
      </c>
      <c r="W57" s="272">
        <f t="shared" si="24"/>
        <v>0</v>
      </c>
      <c r="X57" s="274"/>
      <c r="Y57" s="67" t="s">
        <v>5749</v>
      </c>
    </row>
    <row r="58" spans="2:26" ht="33" customHeight="1" thickBot="1">
      <c r="B58" s="212" t="s">
        <v>5750</v>
      </c>
      <c r="C58" s="205" t="s">
        <v>5554</v>
      </c>
      <c r="D58" s="206" t="s">
        <v>5555</v>
      </c>
      <c r="E58" s="206">
        <v>3</v>
      </c>
      <c r="F58" s="264">
        <v>0.56999999999999995</v>
      </c>
      <c r="G58" s="264">
        <v>0</v>
      </c>
      <c r="H58" s="264">
        <v>0</v>
      </c>
      <c r="I58" s="264">
        <v>0</v>
      </c>
      <c r="J58" s="264">
        <v>0</v>
      </c>
      <c r="K58" s="264">
        <v>0</v>
      </c>
      <c r="L58" s="264">
        <v>0</v>
      </c>
      <c r="M58" s="264">
        <v>0</v>
      </c>
      <c r="N58" s="269">
        <f t="shared" si="25"/>
        <v>0.56999999999999995</v>
      </c>
      <c r="O58" s="264">
        <v>0</v>
      </c>
      <c r="P58" s="264">
        <v>0</v>
      </c>
      <c r="Q58" s="264">
        <v>0</v>
      </c>
      <c r="R58" s="264">
        <v>0</v>
      </c>
      <c r="S58" s="264">
        <v>0</v>
      </c>
      <c r="T58" s="264">
        <v>0</v>
      </c>
      <c r="U58" s="264">
        <v>0</v>
      </c>
      <c r="V58" s="264">
        <v>0</v>
      </c>
      <c r="W58" s="272">
        <f t="shared" si="24"/>
        <v>0</v>
      </c>
      <c r="X58" s="274"/>
      <c r="Y58" s="67" t="s">
        <v>5751</v>
      </c>
    </row>
    <row r="59" spans="2:26" ht="33" customHeight="1">
      <c r="B59" s="212" t="s">
        <v>5750</v>
      </c>
      <c r="C59" s="205" t="s">
        <v>5557</v>
      </c>
      <c r="D59" s="206" t="s">
        <v>5555</v>
      </c>
      <c r="E59" s="206">
        <v>3</v>
      </c>
      <c r="F59" s="264">
        <v>0</v>
      </c>
      <c r="G59" s="264">
        <v>0</v>
      </c>
      <c r="H59" s="264">
        <v>0</v>
      </c>
      <c r="I59" s="264">
        <v>0</v>
      </c>
      <c r="J59" s="264">
        <v>0</v>
      </c>
      <c r="K59" s="264">
        <v>0</v>
      </c>
      <c r="L59" s="264">
        <v>0</v>
      </c>
      <c r="M59" s="264">
        <v>0</v>
      </c>
      <c r="N59" s="269">
        <f t="shared" si="25"/>
        <v>0</v>
      </c>
      <c r="O59" s="264">
        <v>0</v>
      </c>
      <c r="P59" s="264">
        <v>0</v>
      </c>
      <c r="Q59" s="264">
        <v>0</v>
      </c>
      <c r="R59" s="264">
        <v>0</v>
      </c>
      <c r="S59" s="264">
        <v>0</v>
      </c>
      <c r="T59" s="264">
        <v>0</v>
      </c>
      <c r="U59" s="264">
        <v>0</v>
      </c>
      <c r="V59" s="264">
        <v>0</v>
      </c>
      <c r="W59" s="272">
        <f t="shared" si="24"/>
        <v>0</v>
      </c>
      <c r="X59" s="274"/>
      <c r="Y59" s="67" t="s">
        <v>5752</v>
      </c>
    </row>
    <row r="60" spans="2:26" ht="33" customHeight="1" thickBot="1">
      <c r="B60" s="212" t="s">
        <v>5750</v>
      </c>
      <c r="C60" s="205" t="s">
        <v>5559</v>
      </c>
      <c r="D60" s="206" t="s">
        <v>5555</v>
      </c>
      <c r="E60" s="206">
        <v>3</v>
      </c>
      <c r="F60" s="269">
        <f>IFERROR(SUM(F58:F59), 0)</f>
        <v>0.56999999999999995</v>
      </c>
      <c r="G60" s="269">
        <f t="shared" ref="G60:M60" si="30">IFERROR(SUM(G58:G59), 0)</f>
        <v>0</v>
      </c>
      <c r="H60" s="269">
        <f t="shared" si="30"/>
        <v>0</v>
      </c>
      <c r="I60" s="269">
        <f t="shared" si="30"/>
        <v>0</v>
      </c>
      <c r="J60" s="269">
        <f t="shared" si="30"/>
        <v>0</v>
      </c>
      <c r="K60" s="269">
        <f t="shared" si="30"/>
        <v>0</v>
      </c>
      <c r="L60" s="269">
        <f t="shared" si="30"/>
        <v>0</v>
      </c>
      <c r="M60" s="269">
        <f t="shared" si="30"/>
        <v>0</v>
      </c>
      <c r="N60" s="269">
        <f t="shared" si="25"/>
        <v>0.56999999999999995</v>
      </c>
      <c r="O60" s="269">
        <f>IFERROR(SUM(O58:O59), 0)</f>
        <v>0</v>
      </c>
      <c r="P60" s="269">
        <f t="shared" ref="P60:V60" si="31">IFERROR(SUM(P58:P59), 0)</f>
        <v>0</v>
      </c>
      <c r="Q60" s="269">
        <f t="shared" si="31"/>
        <v>0</v>
      </c>
      <c r="R60" s="269">
        <f t="shared" si="31"/>
        <v>0</v>
      </c>
      <c r="S60" s="269">
        <f t="shared" si="31"/>
        <v>0</v>
      </c>
      <c r="T60" s="269">
        <f t="shared" si="31"/>
        <v>0</v>
      </c>
      <c r="U60" s="269">
        <f t="shared" si="31"/>
        <v>0</v>
      </c>
      <c r="V60" s="269">
        <f t="shared" si="31"/>
        <v>0</v>
      </c>
      <c r="W60" s="272">
        <f>IFERROR(SUM(O60:V60), 0)</f>
        <v>0</v>
      </c>
      <c r="X60" s="274"/>
      <c r="Y60" s="67" t="s">
        <v>5753</v>
      </c>
    </row>
    <row r="61" spans="2:26" ht="33" customHeight="1" thickBot="1">
      <c r="B61" s="212" t="s">
        <v>5754</v>
      </c>
      <c r="C61" s="205" t="s">
        <v>5554</v>
      </c>
      <c r="D61" s="206" t="s">
        <v>5555</v>
      </c>
      <c r="E61" s="206">
        <v>3</v>
      </c>
      <c r="F61" s="264">
        <v>0</v>
      </c>
      <c r="G61" s="264">
        <v>0</v>
      </c>
      <c r="H61" s="264">
        <v>0</v>
      </c>
      <c r="I61" s="264">
        <v>0</v>
      </c>
      <c r="J61" s="264">
        <v>0</v>
      </c>
      <c r="K61" s="264">
        <v>0</v>
      </c>
      <c r="L61" s="264">
        <v>0.15</v>
      </c>
      <c r="M61" s="264">
        <v>0</v>
      </c>
      <c r="N61" s="269">
        <f t="shared" si="25"/>
        <v>0.15</v>
      </c>
      <c r="O61" s="270"/>
      <c r="P61" s="270"/>
      <c r="Q61" s="270"/>
      <c r="R61" s="270"/>
      <c r="S61" s="270"/>
      <c r="T61" s="270"/>
      <c r="U61" s="270"/>
      <c r="V61" s="270"/>
      <c r="W61" s="271"/>
      <c r="X61" s="274"/>
      <c r="Y61" s="67" t="s">
        <v>5755</v>
      </c>
    </row>
    <row r="62" spans="2:26" ht="33" customHeight="1">
      <c r="B62" s="212" t="s">
        <v>5754</v>
      </c>
      <c r="C62" s="205" t="s">
        <v>5557</v>
      </c>
      <c r="D62" s="206" t="s">
        <v>5555</v>
      </c>
      <c r="E62" s="206">
        <v>3</v>
      </c>
      <c r="F62" s="264">
        <v>0</v>
      </c>
      <c r="G62" s="264">
        <v>0</v>
      </c>
      <c r="H62" s="264">
        <v>0</v>
      </c>
      <c r="I62" s="264">
        <v>0</v>
      </c>
      <c r="J62" s="264">
        <v>0</v>
      </c>
      <c r="K62" s="264">
        <v>0</v>
      </c>
      <c r="L62" s="264">
        <v>0</v>
      </c>
      <c r="M62" s="264">
        <v>0</v>
      </c>
      <c r="N62" s="269">
        <f t="shared" si="25"/>
        <v>0</v>
      </c>
      <c r="O62" s="270"/>
      <c r="P62" s="270"/>
      <c r="Q62" s="270"/>
      <c r="R62" s="270"/>
      <c r="S62" s="270"/>
      <c r="T62" s="270"/>
      <c r="U62" s="270"/>
      <c r="V62" s="270"/>
      <c r="W62" s="271"/>
      <c r="X62" s="274"/>
      <c r="Y62" s="67" t="s">
        <v>5756</v>
      </c>
    </row>
    <row r="63" spans="2:26" ht="33" customHeight="1" thickBot="1">
      <c r="B63" s="212" t="s">
        <v>5754</v>
      </c>
      <c r="C63" s="205" t="s">
        <v>5559</v>
      </c>
      <c r="D63" s="206" t="s">
        <v>5555</v>
      </c>
      <c r="E63" s="206">
        <v>3</v>
      </c>
      <c r="F63" s="269">
        <f>IFERROR(SUM(F61:F62), 0)</f>
        <v>0</v>
      </c>
      <c r="G63" s="269">
        <f t="shared" ref="G63:M63" si="32">IFERROR(SUM(G61:G62), 0)</f>
        <v>0</v>
      </c>
      <c r="H63" s="269">
        <f t="shared" si="32"/>
        <v>0</v>
      </c>
      <c r="I63" s="269">
        <f t="shared" si="32"/>
        <v>0</v>
      </c>
      <c r="J63" s="269">
        <f t="shared" si="32"/>
        <v>0</v>
      </c>
      <c r="K63" s="269">
        <f t="shared" si="32"/>
        <v>0</v>
      </c>
      <c r="L63" s="269">
        <f t="shared" si="32"/>
        <v>0.15</v>
      </c>
      <c r="M63" s="269">
        <f t="shared" si="32"/>
        <v>0</v>
      </c>
      <c r="N63" s="269">
        <f t="shared" si="25"/>
        <v>0.15</v>
      </c>
      <c r="O63" s="270"/>
      <c r="P63" s="270"/>
      <c r="Q63" s="270"/>
      <c r="R63" s="270"/>
      <c r="S63" s="270"/>
      <c r="T63" s="270"/>
      <c r="U63" s="270"/>
      <c r="V63" s="270"/>
      <c r="W63" s="271"/>
      <c r="X63" s="274"/>
      <c r="Y63" s="67" t="s">
        <v>5757</v>
      </c>
    </row>
    <row r="64" spans="2:26" ht="33" customHeight="1" thickBot="1">
      <c r="B64" s="212" t="s">
        <v>5758</v>
      </c>
      <c r="C64" s="205" t="s">
        <v>5554</v>
      </c>
      <c r="D64" s="206" t="s">
        <v>5555</v>
      </c>
      <c r="E64" s="206">
        <v>3</v>
      </c>
      <c r="F64" s="264">
        <v>0</v>
      </c>
      <c r="G64" s="264">
        <v>0</v>
      </c>
      <c r="H64" s="264">
        <v>0</v>
      </c>
      <c r="I64" s="264">
        <v>1.079</v>
      </c>
      <c r="J64" s="264">
        <v>0</v>
      </c>
      <c r="K64" s="264">
        <v>0</v>
      </c>
      <c r="L64" s="264">
        <v>0.97</v>
      </c>
      <c r="M64" s="264">
        <v>0</v>
      </c>
      <c r="N64" s="269">
        <f t="shared" si="25"/>
        <v>2.0489999999999999</v>
      </c>
      <c r="O64" s="270"/>
      <c r="P64" s="270"/>
      <c r="Q64" s="270"/>
      <c r="R64" s="270"/>
      <c r="S64" s="270"/>
      <c r="T64" s="270"/>
      <c r="U64" s="270"/>
      <c r="V64" s="270"/>
      <c r="W64" s="271"/>
      <c r="X64" s="274"/>
      <c r="Y64" s="67" t="s">
        <v>5759</v>
      </c>
    </row>
    <row r="65" spans="2:25" ht="33" customHeight="1">
      <c r="B65" s="212" t="s">
        <v>5758</v>
      </c>
      <c r="C65" s="205" t="s">
        <v>5557</v>
      </c>
      <c r="D65" s="206" t="s">
        <v>5555</v>
      </c>
      <c r="E65" s="206">
        <v>3</v>
      </c>
      <c r="F65" s="264">
        <v>0</v>
      </c>
      <c r="G65" s="264">
        <v>0</v>
      </c>
      <c r="H65" s="264">
        <v>0</v>
      </c>
      <c r="I65" s="264">
        <v>0</v>
      </c>
      <c r="J65" s="264">
        <v>0</v>
      </c>
      <c r="K65" s="264">
        <v>0</v>
      </c>
      <c r="L65" s="264">
        <v>0</v>
      </c>
      <c r="M65" s="264">
        <v>0</v>
      </c>
      <c r="N65" s="269">
        <f t="shared" si="25"/>
        <v>0</v>
      </c>
      <c r="O65" s="270"/>
      <c r="P65" s="270"/>
      <c r="Q65" s="270"/>
      <c r="R65" s="270"/>
      <c r="S65" s="270"/>
      <c r="T65" s="270"/>
      <c r="U65" s="270"/>
      <c r="V65" s="270"/>
      <c r="W65" s="271"/>
      <c r="X65" s="274"/>
      <c r="Y65" s="67" t="s">
        <v>5760</v>
      </c>
    </row>
    <row r="66" spans="2:25" ht="33" customHeight="1" thickBot="1">
      <c r="B66" s="212" t="s">
        <v>5758</v>
      </c>
      <c r="C66" s="205" t="s">
        <v>5559</v>
      </c>
      <c r="D66" s="206" t="s">
        <v>5555</v>
      </c>
      <c r="E66" s="206">
        <v>3</v>
      </c>
      <c r="F66" s="269">
        <f>IFERROR(SUM(F64:F65), 0)</f>
        <v>0</v>
      </c>
      <c r="G66" s="269">
        <f t="shared" ref="G66:M66" si="33">IFERROR(SUM(G64:G65), 0)</f>
        <v>0</v>
      </c>
      <c r="H66" s="269">
        <f t="shared" si="33"/>
        <v>0</v>
      </c>
      <c r="I66" s="269">
        <f t="shared" si="33"/>
        <v>1.079</v>
      </c>
      <c r="J66" s="269">
        <f t="shared" si="33"/>
        <v>0</v>
      </c>
      <c r="K66" s="269">
        <f t="shared" si="33"/>
        <v>0</v>
      </c>
      <c r="L66" s="269">
        <f t="shared" si="33"/>
        <v>0.97</v>
      </c>
      <c r="M66" s="269">
        <f t="shared" si="33"/>
        <v>0</v>
      </c>
      <c r="N66" s="269">
        <f t="shared" si="25"/>
        <v>2.0489999999999999</v>
      </c>
      <c r="O66" s="270"/>
      <c r="P66" s="270"/>
      <c r="Q66" s="270"/>
      <c r="R66" s="270"/>
      <c r="S66" s="270"/>
      <c r="T66" s="270"/>
      <c r="U66" s="270"/>
      <c r="V66" s="270"/>
      <c r="W66" s="271"/>
      <c r="X66" s="274"/>
      <c r="Y66" s="67" t="s">
        <v>5761</v>
      </c>
    </row>
    <row r="67" spans="2:25" ht="33" customHeight="1" thickBot="1">
      <c r="B67" s="212" t="s">
        <v>5762</v>
      </c>
      <c r="C67" s="205" t="s">
        <v>5554</v>
      </c>
      <c r="D67" s="206" t="s">
        <v>5555</v>
      </c>
      <c r="E67" s="206">
        <v>3</v>
      </c>
      <c r="F67" s="264">
        <v>4.0000000000000001E-3</v>
      </c>
      <c r="G67" s="264">
        <v>0</v>
      </c>
      <c r="H67" s="264">
        <v>0</v>
      </c>
      <c r="I67" s="264">
        <v>3.1E-2</v>
      </c>
      <c r="J67" s="264">
        <v>0</v>
      </c>
      <c r="K67" s="264">
        <v>0</v>
      </c>
      <c r="L67" s="264">
        <v>0</v>
      </c>
      <c r="M67" s="264">
        <v>0</v>
      </c>
      <c r="N67" s="269">
        <f t="shared" si="25"/>
        <v>3.5000000000000003E-2</v>
      </c>
      <c r="O67" s="270"/>
      <c r="P67" s="270"/>
      <c r="Q67" s="270"/>
      <c r="R67" s="270"/>
      <c r="S67" s="270"/>
      <c r="T67" s="270"/>
      <c r="U67" s="270"/>
      <c r="V67" s="270"/>
      <c r="W67" s="271"/>
      <c r="X67" s="274"/>
      <c r="Y67" s="67" t="s">
        <v>5763</v>
      </c>
    </row>
    <row r="68" spans="2:25" ht="33" customHeight="1">
      <c r="B68" s="212" t="s">
        <v>5762</v>
      </c>
      <c r="C68" s="205" t="s">
        <v>5557</v>
      </c>
      <c r="D68" s="206" t="s">
        <v>5555</v>
      </c>
      <c r="E68" s="206">
        <v>3</v>
      </c>
      <c r="F68" s="264">
        <v>0</v>
      </c>
      <c r="G68" s="264">
        <v>0</v>
      </c>
      <c r="H68" s="264">
        <v>0</v>
      </c>
      <c r="I68" s="264">
        <v>0</v>
      </c>
      <c r="J68" s="264">
        <v>0</v>
      </c>
      <c r="K68" s="264">
        <v>0</v>
      </c>
      <c r="L68" s="264">
        <v>0</v>
      </c>
      <c r="M68" s="264">
        <v>0</v>
      </c>
      <c r="N68" s="269">
        <f t="shared" si="25"/>
        <v>0</v>
      </c>
      <c r="O68" s="270"/>
      <c r="P68" s="270"/>
      <c r="Q68" s="270"/>
      <c r="R68" s="270"/>
      <c r="S68" s="270"/>
      <c r="T68" s="270"/>
      <c r="U68" s="270"/>
      <c r="V68" s="270"/>
      <c r="W68" s="271"/>
      <c r="X68" s="274"/>
      <c r="Y68" s="67" t="s">
        <v>5764</v>
      </c>
    </row>
    <row r="69" spans="2:25" ht="33" customHeight="1" thickBot="1">
      <c r="B69" s="212" t="s">
        <v>5762</v>
      </c>
      <c r="C69" s="205" t="s">
        <v>5559</v>
      </c>
      <c r="D69" s="206" t="s">
        <v>5555</v>
      </c>
      <c r="E69" s="206">
        <v>3</v>
      </c>
      <c r="F69" s="269">
        <f>IFERROR(SUM(F67:F68), 0)</f>
        <v>4.0000000000000001E-3</v>
      </c>
      <c r="G69" s="269">
        <f t="shared" ref="G69:M69" si="34">IFERROR(SUM(G67:G68), 0)</f>
        <v>0</v>
      </c>
      <c r="H69" s="269">
        <f t="shared" si="34"/>
        <v>0</v>
      </c>
      <c r="I69" s="269">
        <f t="shared" si="34"/>
        <v>3.1E-2</v>
      </c>
      <c r="J69" s="269">
        <f t="shared" si="34"/>
        <v>0</v>
      </c>
      <c r="K69" s="269">
        <f t="shared" si="34"/>
        <v>0</v>
      </c>
      <c r="L69" s="269">
        <f t="shared" si="34"/>
        <v>0</v>
      </c>
      <c r="M69" s="269">
        <f t="shared" si="34"/>
        <v>0</v>
      </c>
      <c r="N69" s="269">
        <f t="shared" si="25"/>
        <v>3.5000000000000003E-2</v>
      </c>
      <c r="O69" s="270"/>
      <c r="P69" s="270"/>
      <c r="Q69" s="270"/>
      <c r="R69" s="270"/>
      <c r="S69" s="270"/>
      <c r="T69" s="270"/>
      <c r="U69" s="270"/>
      <c r="V69" s="270"/>
      <c r="W69" s="271"/>
      <c r="X69" s="274"/>
      <c r="Y69" s="67" t="s">
        <v>5765</v>
      </c>
    </row>
    <row r="70" spans="2:25" ht="33" customHeight="1" thickBot="1">
      <c r="B70" s="212" t="s">
        <v>5642</v>
      </c>
      <c r="C70" s="205" t="s">
        <v>5554</v>
      </c>
      <c r="D70" s="206" t="s">
        <v>5555</v>
      </c>
      <c r="E70" s="206">
        <v>3</v>
      </c>
      <c r="F70" s="264">
        <v>1.7999999999999999E-2</v>
      </c>
      <c r="G70" s="264">
        <v>0</v>
      </c>
      <c r="H70" s="264">
        <v>0</v>
      </c>
      <c r="I70" s="264">
        <v>0.26900000000000002</v>
      </c>
      <c r="J70" s="264">
        <v>0</v>
      </c>
      <c r="K70" s="264">
        <v>0</v>
      </c>
      <c r="L70" s="264">
        <v>0</v>
      </c>
      <c r="M70" s="264">
        <v>0</v>
      </c>
      <c r="N70" s="269">
        <f t="shared" si="25"/>
        <v>0.28700000000000003</v>
      </c>
      <c r="O70" s="264">
        <v>1.6E-2</v>
      </c>
      <c r="P70" s="264">
        <v>0</v>
      </c>
      <c r="Q70" s="264">
        <v>0</v>
      </c>
      <c r="R70" s="264">
        <v>0</v>
      </c>
      <c r="S70" s="264">
        <v>0</v>
      </c>
      <c r="T70" s="264">
        <v>0</v>
      </c>
      <c r="U70" s="264">
        <v>0</v>
      </c>
      <c r="V70" s="264">
        <v>0</v>
      </c>
      <c r="W70" s="272">
        <f t="shared" ref="W70:W77" si="35">IFERROR(SUM(O70:V70), 0)</f>
        <v>1.6E-2</v>
      </c>
      <c r="X70" s="274"/>
      <c r="Y70" s="67" t="s">
        <v>5766</v>
      </c>
    </row>
    <row r="71" spans="2:25" ht="33" customHeight="1">
      <c r="B71" s="212" t="s">
        <v>5642</v>
      </c>
      <c r="C71" s="205" t="s">
        <v>5557</v>
      </c>
      <c r="D71" s="206" t="s">
        <v>5555</v>
      </c>
      <c r="E71" s="206">
        <v>3</v>
      </c>
      <c r="F71" s="264">
        <v>0</v>
      </c>
      <c r="G71" s="264">
        <v>0</v>
      </c>
      <c r="H71" s="264">
        <v>0</v>
      </c>
      <c r="I71" s="264">
        <v>0</v>
      </c>
      <c r="J71" s="264">
        <v>0</v>
      </c>
      <c r="K71" s="264">
        <v>0</v>
      </c>
      <c r="L71" s="264">
        <v>0</v>
      </c>
      <c r="M71" s="264">
        <v>0</v>
      </c>
      <c r="N71" s="269">
        <f t="shared" si="25"/>
        <v>0</v>
      </c>
      <c r="O71" s="264">
        <v>0</v>
      </c>
      <c r="P71" s="264">
        <v>0</v>
      </c>
      <c r="Q71" s="264">
        <v>0</v>
      </c>
      <c r="R71" s="264">
        <v>0</v>
      </c>
      <c r="S71" s="264">
        <v>0</v>
      </c>
      <c r="T71" s="264">
        <v>0</v>
      </c>
      <c r="U71" s="264">
        <v>0</v>
      </c>
      <c r="V71" s="264">
        <v>0</v>
      </c>
      <c r="W71" s="272">
        <f t="shared" si="35"/>
        <v>0</v>
      </c>
      <c r="X71" s="274"/>
      <c r="Y71" s="67" t="s">
        <v>5767</v>
      </c>
    </row>
    <row r="72" spans="2:25" ht="33" customHeight="1" thickBot="1">
      <c r="B72" s="212" t="s">
        <v>5642</v>
      </c>
      <c r="C72" s="205" t="s">
        <v>5559</v>
      </c>
      <c r="D72" s="206" t="s">
        <v>5555</v>
      </c>
      <c r="E72" s="206">
        <v>3</v>
      </c>
      <c r="F72" s="269">
        <f>IFERROR(SUM(F70:F71), 0)</f>
        <v>1.7999999999999999E-2</v>
      </c>
      <c r="G72" s="269">
        <f t="shared" ref="G72:M72" si="36">IFERROR(SUM(G70:G71), 0)</f>
        <v>0</v>
      </c>
      <c r="H72" s="269">
        <f t="shared" si="36"/>
        <v>0</v>
      </c>
      <c r="I72" s="269">
        <f t="shared" si="36"/>
        <v>0.26900000000000002</v>
      </c>
      <c r="J72" s="269">
        <f t="shared" si="36"/>
        <v>0</v>
      </c>
      <c r="K72" s="269">
        <f t="shared" si="36"/>
        <v>0</v>
      </c>
      <c r="L72" s="269">
        <f t="shared" si="36"/>
        <v>0</v>
      </c>
      <c r="M72" s="269">
        <f t="shared" si="36"/>
        <v>0</v>
      </c>
      <c r="N72" s="269">
        <f t="shared" si="25"/>
        <v>0.28700000000000003</v>
      </c>
      <c r="O72" s="269">
        <f>IFERROR(SUM(O70:O71), 0)</f>
        <v>1.6E-2</v>
      </c>
      <c r="P72" s="269">
        <f t="shared" ref="P72:V72" si="37">IFERROR(SUM(P70:P71), 0)</f>
        <v>0</v>
      </c>
      <c r="Q72" s="269">
        <f t="shared" si="37"/>
        <v>0</v>
      </c>
      <c r="R72" s="269">
        <f t="shared" si="37"/>
        <v>0</v>
      </c>
      <c r="S72" s="269">
        <f t="shared" si="37"/>
        <v>0</v>
      </c>
      <c r="T72" s="269">
        <f t="shared" si="37"/>
        <v>0</v>
      </c>
      <c r="U72" s="269">
        <f t="shared" si="37"/>
        <v>0</v>
      </c>
      <c r="V72" s="269">
        <f t="shared" si="37"/>
        <v>0</v>
      </c>
      <c r="W72" s="272">
        <f t="shared" si="35"/>
        <v>1.6E-2</v>
      </c>
      <c r="X72" s="274"/>
      <c r="Y72" s="67" t="s">
        <v>5768</v>
      </c>
    </row>
    <row r="73" spans="2:25" ht="33" customHeight="1" thickBot="1">
      <c r="B73" s="212" t="s">
        <v>5646</v>
      </c>
      <c r="C73" s="205" t="s">
        <v>5554</v>
      </c>
      <c r="D73" s="206" t="s">
        <v>5555</v>
      </c>
      <c r="E73" s="206">
        <v>3</v>
      </c>
      <c r="F73" s="264">
        <v>0</v>
      </c>
      <c r="G73" s="264">
        <v>0</v>
      </c>
      <c r="H73" s="264">
        <v>0</v>
      </c>
      <c r="I73" s="264">
        <v>0.51200000000000001</v>
      </c>
      <c r="J73" s="264">
        <v>0</v>
      </c>
      <c r="K73" s="264">
        <v>0</v>
      </c>
      <c r="L73" s="264">
        <v>0</v>
      </c>
      <c r="M73" s="264">
        <v>0</v>
      </c>
      <c r="N73" s="269">
        <f t="shared" si="25"/>
        <v>0.51200000000000001</v>
      </c>
      <c r="O73" s="264">
        <v>0.218</v>
      </c>
      <c r="P73" s="264">
        <v>0</v>
      </c>
      <c r="Q73" s="264">
        <v>0</v>
      </c>
      <c r="R73" s="264">
        <v>0.29899999999999999</v>
      </c>
      <c r="S73" s="264">
        <v>0</v>
      </c>
      <c r="T73" s="264">
        <v>0</v>
      </c>
      <c r="U73" s="264">
        <v>0</v>
      </c>
      <c r="V73" s="264">
        <v>0</v>
      </c>
      <c r="W73" s="272">
        <f t="shared" si="35"/>
        <v>0.51700000000000002</v>
      </c>
      <c r="X73" s="274"/>
      <c r="Y73" s="67" t="s">
        <v>5769</v>
      </c>
    </row>
    <row r="74" spans="2:25" ht="33" customHeight="1">
      <c r="B74" s="212" t="s">
        <v>5646</v>
      </c>
      <c r="C74" s="205" t="s">
        <v>5557</v>
      </c>
      <c r="D74" s="206" t="s">
        <v>5555</v>
      </c>
      <c r="E74" s="206">
        <v>3</v>
      </c>
      <c r="F74" s="264">
        <v>0</v>
      </c>
      <c r="G74" s="264">
        <v>0</v>
      </c>
      <c r="H74" s="264">
        <v>0</v>
      </c>
      <c r="I74" s="264">
        <v>0</v>
      </c>
      <c r="J74" s="264">
        <v>0</v>
      </c>
      <c r="K74" s="264">
        <v>0</v>
      </c>
      <c r="L74" s="264">
        <v>0</v>
      </c>
      <c r="M74" s="264">
        <v>0</v>
      </c>
      <c r="N74" s="269">
        <f t="shared" si="25"/>
        <v>0</v>
      </c>
      <c r="O74" s="264">
        <v>0</v>
      </c>
      <c r="P74" s="264">
        <v>0</v>
      </c>
      <c r="Q74" s="264">
        <v>0</v>
      </c>
      <c r="R74" s="264">
        <v>0</v>
      </c>
      <c r="S74" s="264">
        <v>0</v>
      </c>
      <c r="T74" s="264">
        <v>0</v>
      </c>
      <c r="U74" s="264">
        <v>0</v>
      </c>
      <c r="V74" s="264">
        <v>0</v>
      </c>
      <c r="W74" s="272">
        <f t="shared" si="35"/>
        <v>0</v>
      </c>
      <c r="X74" s="274"/>
      <c r="Y74" s="67" t="s">
        <v>5770</v>
      </c>
    </row>
    <row r="75" spans="2:25" ht="33" customHeight="1" thickBot="1">
      <c r="B75" s="212" t="s">
        <v>5646</v>
      </c>
      <c r="C75" s="205" t="s">
        <v>5559</v>
      </c>
      <c r="D75" s="206" t="s">
        <v>5555</v>
      </c>
      <c r="E75" s="206">
        <v>3</v>
      </c>
      <c r="F75" s="269">
        <f>IFERROR(SUM(F73:F74), 0)</f>
        <v>0</v>
      </c>
      <c r="G75" s="269">
        <f t="shared" ref="G75:M75" si="38">IFERROR(SUM(G73:G74), 0)</f>
        <v>0</v>
      </c>
      <c r="H75" s="269">
        <f t="shared" si="38"/>
        <v>0</v>
      </c>
      <c r="I75" s="269">
        <f t="shared" si="38"/>
        <v>0.51200000000000001</v>
      </c>
      <c r="J75" s="269">
        <f t="shared" si="38"/>
        <v>0</v>
      </c>
      <c r="K75" s="269">
        <f t="shared" si="38"/>
        <v>0</v>
      </c>
      <c r="L75" s="269">
        <f t="shared" si="38"/>
        <v>0</v>
      </c>
      <c r="M75" s="269">
        <f t="shared" si="38"/>
        <v>0</v>
      </c>
      <c r="N75" s="269">
        <f t="shared" si="25"/>
        <v>0.51200000000000001</v>
      </c>
      <c r="O75" s="269">
        <f>IFERROR(SUM(O73:O74), 0)</f>
        <v>0.218</v>
      </c>
      <c r="P75" s="269">
        <f t="shared" ref="P75:V75" si="39">IFERROR(SUM(P73:P74), 0)</f>
        <v>0</v>
      </c>
      <c r="Q75" s="269">
        <f t="shared" si="39"/>
        <v>0</v>
      </c>
      <c r="R75" s="269">
        <f t="shared" si="39"/>
        <v>0.29899999999999999</v>
      </c>
      <c r="S75" s="269">
        <f t="shared" si="39"/>
        <v>0</v>
      </c>
      <c r="T75" s="269">
        <f t="shared" si="39"/>
        <v>0</v>
      </c>
      <c r="U75" s="269">
        <f t="shared" si="39"/>
        <v>0</v>
      </c>
      <c r="V75" s="269">
        <f t="shared" si="39"/>
        <v>0</v>
      </c>
      <c r="W75" s="272">
        <f t="shared" si="35"/>
        <v>0.51700000000000002</v>
      </c>
      <c r="X75" s="274"/>
      <c r="Y75" s="67" t="s">
        <v>5771</v>
      </c>
    </row>
    <row r="76" spans="2:25" ht="33" customHeight="1" thickBot="1">
      <c r="B76" s="212" t="s">
        <v>5650</v>
      </c>
      <c r="C76" s="205" t="s">
        <v>5554</v>
      </c>
      <c r="D76" s="206" t="s">
        <v>5555</v>
      </c>
      <c r="E76" s="206">
        <v>3</v>
      </c>
      <c r="F76" s="264">
        <v>0</v>
      </c>
      <c r="G76" s="264">
        <v>0</v>
      </c>
      <c r="H76" s="264">
        <v>0</v>
      </c>
      <c r="I76" s="264">
        <v>0</v>
      </c>
      <c r="J76" s="264">
        <v>0</v>
      </c>
      <c r="K76" s="264">
        <v>0</v>
      </c>
      <c r="L76" s="264">
        <v>0</v>
      </c>
      <c r="M76" s="264">
        <v>0</v>
      </c>
      <c r="N76" s="269">
        <f t="shared" si="25"/>
        <v>0</v>
      </c>
      <c r="O76" s="264">
        <v>0</v>
      </c>
      <c r="P76" s="264">
        <v>0</v>
      </c>
      <c r="Q76" s="264">
        <v>0</v>
      </c>
      <c r="R76" s="264">
        <v>0</v>
      </c>
      <c r="S76" s="264">
        <v>0</v>
      </c>
      <c r="T76" s="264">
        <v>0</v>
      </c>
      <c r="U76" s="264">
        <v>0</v>
      </c>
      <c r="V76" s="264">
        <v>0</v>
      </c>
      <c r="W76" s="272">
        <f t="shared" si="35"/>
        <v>0</v>
      </c>
      <c r="X76" s="274"/>
      <c r="Y76" s="67" t="s">
        <v>5772</v>
      </c>
    </row>
    <row r="77" spans="2:25" ht="33" customHeight="1">
      <c r="B77" s="212" t="s">
        <v>5650</v>
      </c>
      <c r="C77" s="205" t="s">
        <v>5557</v>
      </c>
      <c r="D77" s="206" t="s">
        <v>5555</v>
      </c>
      <c r="E77" s="206">
        <v>3</v>
      </c>
      <c r="F77" s="264">
        <v>0</v>
      </c>
      <c r="G77" s="264">
        <v>0</v>
      </c>
      <c r="H77" s="264">
        <v>0</v>
      </c>
      <c r="I77" s="264">
        <v>0</v>
      </c>
      <c r="J77" s="264">
        <v>0</v>
      </c>
      <c r="K77" s="264">
        <v>0</v>
      </c>
      <c r="L77" s="264">
        <v>0</v>
      </c>
      <c r="M77" s="264">
        <v>0</v>
      </c>
      <c r="N77" s="269">
        <f t="shared" si="25"/>
        <v>0</v>
      </c>
      <c r="O77" s="264">
        <v>0</v>
      </c>
      <c r="P77" s="264">
        <v>0</v>
      </c>
      <c r="Q77" s="264">
        <v>0</v>
      </c>
      <c r="R77" s="264">
        <v>0</v>
      </c>
      <c r="S77" s="264">
        <v>0</v>
      </c>
      <c r="T77" s="264">
        <v>0</v>
      </c>
      <c r="U77" s="264">
        <v>0</v>
      </c>
      <c r="V77" s="264">
        <v>0</v>
      </c>
      <c r="W77" s="272">
        <f t="shared" si="35"/>
        <v>0</v>
      </c>
      <c r="X77" s="274"/>
      <c r="Y77" s="67" t="s">
        <v>5773</v>
      </c>
    </row>
    <row r="78" spans="2:25" ht="33" customHeight="1" thickBot="1">
      <c r="B78" s="212" t="s">
        <v>5650</v>
      </c>
      <c r="C78" s="205" t="s">
        <v>5559</v>
      </c>
      <c r="D78" s="206" t="s">
        <v>5555</v>
      </c>
      <c r="E78" s="206">
        <v>3</v>
      </c>
      <c r="F78" s="269">
        <f>IFERROR(SUM(F76:F77), 0)</f>
        <v>0</v>
      </c>
      <c r="G78" s="269">
        <f t="shared" ref="G78:M78" si="40">IFERROR(SUM(G76:G77), 0)</f>
        <v>0</v>
      </c>
      <c r="H78" s="269">
        <f t="shared" si="40"/>
        <v>0</v>
      </c>
      <c r="I78" s="269">
        <f t="shared" si="40"/>
        <v>0</v>
      </c>
      <c r="J78" s="269">
        <f t="shared" si="40"/>
        <v>0</v>
      </c>
      <c r="K78" s="269">
        <f t="shared" si="40"/>
        <v>0</v>
      </c>
      <c r="L78" s="269">
        <f t="shared" si="40"/>
        <v>0</v>
      </c>
      <c r="M78" s="269">
        <f t="shared" si="40"/>
        <v>0</v>
      </c>
      <c r="N78" s="269">
        <f t="shared" si="25"/>
        <v>0</v>
      </c>
      <c r="O78" s="269">
        <f>IFERROR(SUM(O76:O77), 0)</f>
        <v>0</v>
      </c>
      <c r="P78" s="269">
        <f t="shared" ref="P78:V78" si="41">IFERROR(SUM(P76:P77), 0)</f>
        <v>0</v>
      </c>
      <c r="Q78" s="269">
        <f t="shared" si="41"/>
        <v>0</v>
      </c>
      <c r="R78" s="269">
        <f t="shared" si="41"/>
        <v>0</v>
      </c>
      <c r="S78" s="269">
        <f t="shared" si="41"/>
        <v>0</v>
      </c>
      <c r="T78" s="269">
        <f t="shared" si="41"/>
        <v>0</v>
      </c>
      <c r="U78" s="269">
        <f t="shared" si="41"/>
        <v>0</v>
      </c>
      <c r="V78" s="269">
        <f t="shared" si="41"/>
        <v>0</v>
      </c>
      <c r="W78" s="272">
        <f>IFERROR(SUM(O78:V78), 0)</f>
        <v>0</v>
      </c>
      <c r="X78" s="274"/>
      <c r="Y78" s="67" t="s">
        <v>5774</v>
      </c>
    </row>
    <row r="79" spans="2:25" ht="33" customHeight="1" thickBot="1">
      <c r="B79" s="281" t="s">
        <v>5654</v>
      </c>
      <c r="C79" s="205" t="s">
        <v>5554</v>
      </c>
      <c r="D79" s="206" t="s">
        <v>5555</v>
      </c>
      <c r="E79" s="206">
        <v>3</v>
      </c>
      <c r="F79" s="264">
        <v>0</v>
      </c>
      <c r="G79" s="264">
        <v>0</v>
      </c>
      <c r="H79" s="264">
        <v>0</v>
      </c>
      <c r="I79" s="264">
        <v>0</v>
      </c>
      <c r="J79" s="264">
        <v>0</v>
      </c>
      <c r="K79" s="264">
        <v>0</v>
      </c>
      <c r="L79" s="264">
        <v>0</v>
      </c>
      <c r="M79" s="264">
        <v>0</v>
      </c>
      <c r="N79" s="269">
        <f t="shared" si="25"/>
        <v>0</v>
      </c>
      <c r="O79" s="270"/>
      <c r="P79" s="270"/>
      <c r="Q79" s="270"/>
      <c r="R79" s="270"/>
      <c r="S79" s="270"/>
      <c r="T79" s="270"/>
      <c r="U79" s="270"/>
      <c r="V79" s="270"/>
      <c r="W79" s="271"/>
      <c r="X79" s="274"/>
      <c r="Y79" s="67" t="s">
        <v>5775</v>
      </c>
    </row>
    <row r="80" spans="2:25" ht="33" customHeight="1" thickBot="1">
      <c r="B80" s="281" t="s">
        <v>5656</v>
      </c>
      <c r="C80" s="205" t="s">
        <v>5557</v>
      </c>
      <c r="D80" s="206" t="s">
        <v>5555</v>
      </c>
      <c r="E80" s="206">
        <v>3</v>
      </c>
      <c r="F80" s="264">
        <v>0.47699999999999998</v>
      </c>
      <c r="G80" s="264">
        <v>0</v>
      </c>
      <c r="H80" s="264">
        <v>0</v>
      </c>
      <c r="I80" s="264">
        <v>0</v>
      </c>
      <c r="J80" s="264">
        <v>0</v>
      </c>
      <c r="K80" s="264">
        <v>0</v>
      </c>
      <c r="L80" s="264">
        <v>0</v>
      </c>
      <c r="M80" s="264">
        <v>0</v>
      </c>
      <c r="N80" s="269">
        <f t="shared" si="25"/>
        <v>0.47699999999999998</v>
      </c>
      <c r="O80" s="270"/>
      <c r="P80" s="270"/>
      <c r="Q80" s="270"/>
      <c r="R80" s="270"/>
      <c r="S80" s="270"/>
      <c r="T80" s="270"/>
      <c r="U80" s="270"/>
      <c r="V80" s="270"/>
      <c r="W80" s="271"/>
      <c r="X80" s="274"/>
      <c r="Y80" s="67" t="s">
        <v>5776</v>
      </c>
    </row>
    <row r="81" spans="2:25" ht="33" customHeight="1" thickBot="1">
      <c r="B81" s="281" t="s">
        <v>5777</v>
      </c>
      <c r="C81" s="205" t="s">
        <v>5554</v>
      </c>
      <c r="D81" s="206" t="s">
        <v>5555</v>
      </c>
      <c r="E81" s="206">
        <v>3</v>
      </c>
      <c r="F81" s="264">
        <v>3.7120000000000002</v>
      </c>
      <c r="G81" s="264">
        <v>0</v>
      </c>
      <c r="H81" s="264">
        <v>0</v>
      </c>
      <c r="I81" s="264">
        <v>0</v>
      </c>
      <c r="J81" s="264">
        <v>0</v>
      </c>
      <c r="K81" s="264">
        <v>0</v>
      </c>
      <c r="L81" s="264">
        <v>0</v>
      </c>
      <c r="M81" s="264">
        <v>0</v>
      </c>
      <c r="N81" s="269">
        <f t="shared" si="25"/>
        <v>3.7120000000000002</v>
      </c>
      <c r="O81" s="270"/>
      <c r="P81" s="270"/>
      <c r="Q81" s="270"/>
      <c r="R81" s="270"/>
      <c r="S81" s="270"/>
      <c r="T81" s="270"/>
      <c r="U81" s="270"/>
      <c r="V81" s="270"/>
      <c r="W81" s="271"/>
      <c r="X81" s="274"/>
      <c r="Y81" s="67" t="s">
        <v>5778</v>
      </c>
    </row>
    <row r="82" spans="2:25" ht="33" customHeight="1" thickBot="1">
      <c r="B82" s="281" t="s">
        <v>5779</v>
      </c>
      <c r="C82" s="205" t="s">
        <v>5557</v>
      </c>
      <c r="D82" s="206" t="s">
        <v>5555</v>
      </c>
      <c r="E82" s="206">
        <v>3</v>
      </c>
      <c r="F82" s="264">
        <v>2.9470000000000001</v>
      </c>
      <c r="G82" s="264">
        <v>0.51400000000000001</v>
      </c>
      <c r="H82" s="264">
        <v>8.5000000000000006E-2</v>
      </c>
      <c r="I82" s="264">
        <v>0</v>
      </c>
      <c r="J82" s="264">
        <v>0</v>
      </c>
      <c r="K82" s="264">
        <v>0</v>
      </c>
      <c r="L82" s="264">
        <v>0</v>
      </c>
      <c r="M82" s="264">
        <v>0</v>
      </c>
      <c r="N82" s="269">
        <f t="shared" si="25"/>
        <v>3.5460000000000003</v>
      </c>
      <c r="O82" s="270"/>
      <c r="P82" s="270"/>
      <c r="Q82" s="270"/>
      <c r="R82" s="270"/>
      <c r="S82" s="270"/>
      <c r="T82" s="270"/>
      <c r="U82" s="270"/>
      <c r="V82" s="270"/>
      <c r="W82" s="271"/>
      <c r="X82" s="274"/>
      <c r="Y82" s="67" t="s">
        <v>5780</v>
      </c>
    </row>
    <row r="83" spans="2:25" ht="33" customHeight="1" thickBot="1">
      <c r="B83" s="281" t="s">
        <v>5781</v>
      </c>
      <c r="C83" s="205" t="s">
        <v>5554</v>
      </c>
      <c r="D83" s="206" t="s">
        <v>5555</v>
      </c>
      <c r="E83" s="206">
        <v>3</v>
      </c>
      <c r="F83" s="264">
        <v>1.3120000000000001</v>
      </c>
      <c r="G83" s="264">
        <v>3.0000000000000001E-3</v>
      </c>
      <c r="H83" s="264">
        <v>0</v>
      </c>
      <c r="I83" s="264">
        <v>0</v>
      </c>
      <c r="J83" s="264">
        <v>0</v>
      </c>
      <c r="K83" s="264">
        <v>0</v>
      </c>
      <c r="L83" s="264">
        <v>0</v>
      </c>
      <c r="M83" s="264">
        <v>0</v>
      </c>
      <c r="N83" s="269">
        <f t="shared" si="25"/>
        <v>1.3149999999999999</v>
      </c>
      <c r="O83" s="270"/>
      <c r="P83" s="270"/>
      <c r="Q83" s="270"/>
      <c r="R83" s="270"/>
      <c r="S83" s="270"/>
      <c r="T83" s="270"/>
      <c r="U83" s="270"/>
      <c r="V83" s="270"/>
      <c r="W83" s="271"/>
      <c r="X83" s="274"/>
      <c r="Y83" s="67" t="s">
        <v>5782</v>
      </c>
    </row>
    <row r="84" spans="2:25" ht="33" customHeight="1" thickBot="1">
      <c r="B84" s="281" t="s">
        <v>5661</v>
      </c>
      <c r="C84" s="205" t="s">
        <v>5557</v>
      </c>
      <c r="D84" s="206" t="s">
        <v>5555</v>
      </c>
      <c r="E84" s="206">
        <v>3</v>
      </c>
      <c r="F84" s="264">
        <v>0</v>
      </c>
      <c r="G84" s="264">
        <v>0</v>
      </c>
      <c r="H84" s="264">
        <v>0</v>
      </c>
      <c r="I84" s="264">
        <v>0</v>
      </c>
      <c r="J84" s="264">
        <v>0</v>
      </c>
      <c r="K84" s="264">
        <v>0</v>
      </c>
      <c r="L84" s="264">
        <v>0</v>
      </c>
      <c r="M84" s="264">
        <v>0</v>
      </c>
      <c r="N84" s="269">
        <f t="shared" si="25"/>
        <v>0</v>
      </c>
      <c r="O84" s="270"/>
      <c r="P84" s="270"/>
      <c r="Q84" s="270"/>
      <c r="R84" s="270"/>
      <c r="S84" s="270"/>
      <c r="T84" s="270"/>
      <c r="U84" s="270"/>
      <c r="V84" s="270"/>
      <c r="W84" s="271"/>
      <c r="X84" s="274"/>
      <c r="Y84" s="67" t="s">
        <v>5783</v>
      </c>
    </row>
    <row r="85" spans="2:25" ht="33" customHeight="1" thickBot="1">
      <c r="B85" s="281" t="s">
        <v>5664</v>
      </c>
      <c r="C85" s="205" t="s">
        <v>5554</v>
      </c>
      <c r="D85" s="206" t="s">
        <v>5555</v>
      </c>
      <c r="E85" s="206">
        <v>3</v>
      </c>
      <c r="F85" s="264">
        <v>0</v>
      </c>
      <c r="G85" s="264">
        <v>0</v>
      </c>
      <c r="H85" s="264">
        <v>0</v>
      </c>
      <c r="I85" s="264">
        <v>0</v>
      </c>
      <c r="J85" s="264">
        <v>0</v>
      </c>
      <c r="K85" s="264">
        <v>0</v>
      </c>
      <c r="L85" s="264">
        <v>0</v>
      </c>
      <c r="M85" s="264">
        <v>0</v>
      </c>
      <c r="N85" s="269">
        <f t="shared" si="25"/>
        <v>0</v>
      </c>
      <c r="O85" s="270"/>
      <c r="P85" s="270"/>
      <c r="Q85" s="270"/>
      <c r="R85" s="270"/>
      <c r="S85" s="270"/>
      <c r="T85" s="270"/>
      <c r="U85" s="270"/>
      <c r="V85" s="270"/>
      <c r="W85" s="271"/>
      <c r="X85" s="230"/>
      <c r="Y85" s="67" t="s">
        <v>5784</v>
      </c>
    </row>
    <row r="86" spans="2:25" ht="33" customHeight="1" thickBot="1">
      <c r="B86" s="281" t="s">
        <v>5664</v>
      </c>
      <c r="C86" s="205" t="s">
        <v>5557</v>
      </c>
      <c r="D86" s="206" t="s">
        <v>5555</v>
      </c>
      <c r="E86" s="206">
        <v>3</v>
      </c>
      <c r="F86" s="264">
        <v>0</v>
      </c>
      <c r="G86" s="264">
        <v>0</v>
      </c>
      <c r="H86" s="264">
        <v>0</v>
      </c>
      <c r="I86" s="264">
        <v>0</v>
      </c>
      <c r="J86" s="264">
        <v>0</v>
      </c>
      <c r="K86" s="264">
        <v>0</v>
      </c>
      <c r="L86" s="264">
        <v>0</v>
      </c>
      <c r="M86" s="264">
        <v>0</v>
      </c>
      <c r="N86" s="269">
        <f t="shared" si="25"/>
        <v>0</v>
      </c>
      <c r="O86" s="270"/>
      <c r="P86" s="270"/>
      <c r="Q86" s="270"/>
      <c r="R86" s="270"/>
      <c r="S86" s="270"/>
      <c r="T86" s="270"/>
      <c r="U86" s="270"/>
      <c r="V86" s="270"/>
      <c r="W86" s="271"/>
      <c r="X86" s="186"/>
      <c r="Y86" s="67" t="s">
        <v>5785</v>
      </c>
    </row>
    <row r="87" spans="2:25" ht="33" customHeight="1" thickBot="1">
      <c r="B87" s="281" t="s">
        <v>5667</v>
      </c>
      <c r="C87" s="205" t="s">
        <v>5554</v>
      </c>
      <c r="D87" s="206" t="s">
        <v>5555</v>
      </c>
      <c r="E87" s="206">
        <v>3</v>
      </c>
      <c r="F87" s="264">
        <v>0</v>
      </c>
      <c r="G87" s="264">
        <v>0</v>
      </c>
      <c r="H87" s="264">
        <v>0</v>
      </c>
      <c r="I87" s="264">
        <v>0</v>
      </c>
      <c r="J87" s="264">
        <v>0</v>
      </c>
      <c r="K87" s="264">
        <v>0</v>
      </c>
      <c r="L87" s="264">
        <v>0</v>
      </c>
      <c r="M87" s="264">
        <v>0</v>
      </c>
      <c r="N87" s="269">
        <f t="shared" si="25"/>
        <v>0</v>
      </c>
      <c r="O87" s="270"/>
      <c r="P87" s="270"/>
      <c r="Q87" s="270"/>
      <c r="R87" s="270"/>
      <c r="S87" s="270"/>
      <c r="T87" s="270"/>
      <c r="U87" s="270"/>
      <c r="V87" s="270"/>
      <c r="W87" s="271"/>
      <c r="X87" s="186"/>
      <c r="Y87" s="67" t="s">
        <v>5786</v>
      </c>
    </row>
    <row r="88" spans="2:25" ht="33" customHeight="1">
      <c r="B88" s="281" t="s">
        <v>5667</v>
      </c>
      <c r="C88" s="205" t="s">
        <v>5557</v>
      </c>
      <c r="D88" s="206" t="s">
        <v>5555</v>
      </c>
      <c r="E88" s="206">
        <v>3</v>
      </c>
      <c r="F88" s="264">
        <v>0</v>
      </c>
      <c r="G88" s="264">
        <v>0</v>
      </c>
      <c r="H88" s="264">
        <v>0</v>
      </c>
      <c r="I88" s="264">
        <v>0</v>
      </c>
      <c r="J88" s="264">
        <v>0</v>
      </c>
      <c r="K88" s="264">
        <v>0</v>
      </c>
      <c r="L88" s="264">
        <v>0</v>
      </c>
      <c r="M88" s="264">
        <v>0</v>
      </c>
      <c r="N88" s="269">
        <f t="shared" si="25"/>
        <v>0</v>
      </c>
      <c r="O88" s="270"/>
      <c r="P88" s="270"/>
      <c r="Q88" s="270"/>
      <c r="R88" s="270"/>
      <c r="S88" s="270"/>
      <c r="T88" s="270"/>
      <c r="U88" s="270"/>
      <c r="V88" s="270"/>
      <c r="W88" s="271"/>
      <c r="X88" s="186"/>
      <c r="Y88" s="67" t="s">
        <v>5787</v>
      </c>
    </row>
    <row r="89" spans="2:25" ht="33" customHeight="1" thickBot="1">
      <c r="B89" s="228" t="s">
        <v>5670</v>
      </c>
      <c r="C89" s="221" t="s">
        <v>5559</v>
      </c>
      <c r="D89" s="222" t="s">
        <v>5555</v>
      </c>
      <c r="E89" s="222">
        <v>3</v>
      </c>
      <c r="F89" s="275">
        <f t="shared" ref="F89:M89" si="42">IFERROR(SUM(F54,F57,F60,F63,F66,F69,F72,F75,F78,F79:F88), 0)</f>
        <v>11.964</v>
      </c>
      <c r="G89" s="275">
        <f t="shared" si="42"/>
        <v>1.319</v>
      </c>
      <c r="H89" s="275">
        <f t="shared" si="42"/>
        <v>0.11600000000000001</v>
      </c>
      <c r="I89" s="275">
        <f t="shared" si="42"/>
        <v>23.541999999999998</v>
      </c>
      <c r="J89" s="275">
        <f t="shared" si="42"/>
        <v>0</v>
      </c>
      <c r="K89" s="275">
        <f t="shared" si="42"/>
        <v>0</v>
      </c>
      <c r="L89" s="275">
        <f t="shared" si="42"/>
        <v>1.1199999999999999</v>
      </c>
      <c r="M89" s="275">
        <f t="shared" si="42"/>
        <v>0</v>
      </c>
      <c r="N89" s="275">
        <f t="shared" si="25"/>
        <v>38.061</v>
      </c>
      <c r="O89" s="276"/>
      <c r="P89" s="276"/>
      <c r="Q89" s="276"/>
      <c r="R89" s="276"/>
      <c r="S89" s="276"/>
      <c r="T89" s="276"/>
      <c r="U89" s="276"/>
      <c r="V89" s="276"/>
      <c r="W89" s="277"/>
      <c r="X89" s="186"/>
      <c r="Y89" s="86" t="s">
        <v>5788</v>
      </c>
    </row>
    <row r="90" spans="2:25" ht="15" customHeight="1" thickBot="1"/>
    <row r="91" spans="2:25" ht="21" customHeight="1" thickBot="1">
      <c r="B91" s="38" t="s">
        <v>5672</v>
      </c>
    </row>
    <row r="92" spans="2:25" ht="33" customHeight="1">
      <c r="B92" s="203" t="s">
        <v>5673</v>
      </c>
      <c r="C92" s="194" t="s">
        <v>5554</v>
      </c>
      <c r="D92" s="195" t="s">
        <v>5555</v>
      </c>
      <c r="E92" s="195">
        <v>3</v>
      </c>
      <c r="F92" s="265">
        <f t="shared" ref="F92:M93" si="43">IFERROR(SUM(F10,F13,F16,F19,F22,F25,F28,F31,F34,F37,F40,F43,F46,F52,F55,F58,F61,F64,F67,F70,F73,F76,F79,F81,F83,F85,F87), 0)</f>
        <v>12.094999999999999</v>
      </c>
      <c r="G92" s="265">
        <f t="shared" si="43"/>
        <v>0.83899999999999997</v>
      </c>
      <c r="H92" s="265">
        <f t="shared" si="43"/>
        <v>0</v>
      </c>
      <c r="I92" s="265">
        <f t="shared" si="43"/>
        <v>47.097999999999999</v>
      </c>
      <c r="J92" s="265">
        <f t="shared" si="43"/>
        <v>0</v>
      </c>
      <c r="K92" s="265">
        <f t="shared" si="43"/>
        <v>0</v>
      </c>
      <c r="L92" s="265">
        <f t="shared" si="43"/>
        <v>1.1199999999999999</v>
      </c>
      <c r="M92" s="265">
        <f t="shared" si="43"/>
        <v>0</v>
      </c>
      <c r="N92" s="265">
        <f t="shared" ref="N92:N94" si="44">IFERROR(SUM(F92:M92), 0)</f>
        <v>61.151999999999994</v>
      </c>
      <c r="O92" s="266"/>
      <c r="P92" s="266"/>
      <c r="Q92" s="266"/>
      <c r="R92" s="266"/>
      <c r="S92" s="266"/>
      <c r="T92" s="266"/>
      <c r="U92" s="266"/>
      <c r="V92" s="266"/>
      <c r="W92" s="267"/>
      <c r="X92" s="186"/>
      <c r="Y92" s="51" t="s">
        <v>5789</v>
      </c>
    </row>
    <row r="93" spans="2:25" ht="33" customHeight="1">
      <c r="B93" s="212" t="s">
        <v>5673</v>
      </c>
      <c r="C93" s="205" t="s">
        <v>5557</v>
      </c>
      <c r="D93" s="206" t="s">
        <v>5555</v>
      </c>
      <c r="E93" s="206">
        <v>3</v>
      </c>
      <c r="F93" s="269">
        <f t="shared" si="43"/>
        <v>5.117</v>
      </c>
      <c r="G93" s="269">
        <f t="shared" si="43"/>
        <v>0.80899999999999994</v>
      </c>
      <c r="H93" s="269">
        <f t="shared" si="43"/>
        <v>0.13400000000000001</v>
      </c>
      <c r="I93" s="269">
        <f t="shared" si="43"/>
        <v>1.597</v>
      </c>
      <c r="J93" s="269">
        <f t="shared" si="43"/>
        <v>0</v>
      </c>
      <c r="K93" s="269">
        <f t="shared" si="43"/>
        <v>0</v>
      </c>
      <c r="L93" s="269">
        <f t="shared" si="43"/>
        <v>0</v>
      </c>
      <c r="M93" s="269">
        <f t="shared" si="43"/>
        <v>0</v>
      </c>
      <c r="N93" s="269">
        <f t="shared" si="44"/>
        <v>7.657</v>
      </c>
      <c r="O93" s="270"/>
      <c r="P93" s="270"/>
      <c r="Q93" s="270"/>
      <c r="R93" s="270"/>
      <c r="S93" s="270"/>
      <c r="T93" s="270"/>
      <c r="U93" s="270"/>
      <c r="V93" s="270"/>
      <c r="W93" s="271"/>
      <c r="X93" s="186"/>
      <c r="Y93" s="67" t="s">
        <v>5790</v>
      </c>
    </row>
    <row r="94" spans="2:25" ht="33" customHeight="1" thickBot="1">
      <c r="B94" s="228" t="s">
        <v>5673</v>
      </c>
      <c r="C94" s="221" t="s">
        <v>5559</v>
      </c>
      <c r="D94" s="222" t="s">
        <v>5555</v>
      </c>
      <c r="E94" s="222">
        <v>3</v>
      </c>
      <c r="F94" s="275">
        <f>IFERROR(F92 + F93, 0)</f>
        <v>17.212</v>
      </c>
      <c r="G94" s="275">
        <f t="shared" ref="G94:M94" si="45">IFERROR(G92 + G93, 0)</f>
        <v>1.6479999999999999</v>
      </c>
      <c r="H94" s="275">
        <f t="shared" si="45"/>
        <v>0.13400000000000001</v>
      </c>
      <c r="I94" s="275">
        <f t="shared" si="45"/>
        <v>48.695</v>
      </c>
      <c r="J94" s="275">
        <f t="shared" si="45"/>
        <v>0</v>
      </c>
      <c r="K94" s="275">
        <f t="shared" si="45"/>
        <v>0</v>
      </c>
      <c r="L94" s="275">
        <f t="shared" si="45"/>
        <v>1.1199999999999999</v>
      </c>
      <c r="M94" s="275">
        <f t="shared" si="45"/>
        <v>0</v>
      </c>
      <c r="N94" s="275">
        <f t="shared" si="44"/>
        <v>68.808999999999997</v>
      </c>
      <c r="O94" s="276"/>
      <c r="P94" s="276"/>
      <c r="Q94" s="276"/>
      <c r="R94" s="276"/>
      <c r="S94" s="276"/>
      <c r="T94" s="276"/>
      <c r="U94" s="276"/>
      <c r="V94" s="276"/>
      <c r="W94" s="277"/>
      <c r="X94" s="186"/>
      <c r="Y94" s="86" t="s">
        <v>5791</v>
      </c>
    </row>
    <row r="95" spans="2:25" ht="4.5" customHeight="1">
      <c r="F95" s="282"/>
      <c r="G95" s="282"/>
      <c r="H95" s="282"/>
      <c r="I95" s="282"/>
      <c r="J95" s="282"/>
      <c r="K95" s="282"/>
      <c r="L95" s="282"/>
      <c r="M95" s="282"/>
      <c r="N95" s="282"/>
      <c r="O95" s="282"/>
      <c r="P95" s="282"/>
      <c r="Q95" s="282"/>
      <c r="R95" s="282"/>
      <c r="S95" s="282"/>
      <c r="T95" s="282"/>
      <c r="U95" s="282"/>
      <c r="V95" s="282"/>
      <c r="W95" s="282"/>
    </row>
    <row r="98" spans="2:19" ht="24" customHeight="1">
      <c r="B98" s="340" t="s">
        <v>5538</v>
      </c>
      <c r="C98" s="340"/>
    </row>
    <row r="99" spans="2:19" ht="24" customHeight="1" thickBot="1">
      <c r="B99" s="1"/>
      <c r="C99" s="2"/>
    </row>
    <row r="100" spans="2:19" ht="24" customHeight="1">
      <c r="B100" s="196"/>
      <c r="C100" s="3" t="s">
        <v>5539</v>
      </c>
    </row>
    <row r="101" spans="2:19" ht="24" customHeight="1">
      <c r="B101" s="1"/>
      <c r="C101" s="2"/>
    </row>
    <row r="102" spans="2:19" ht="24" customHeight="1">
      <c r="B102" s="207"/>
      <c r="C102" s="3" t="s">
        <v>5540</v>
      </c>
    </row>
    <row r="104" spans="2:19" ht="186" customHeight="1">
      <c r="B104" s="352" t="s">
        <v>5792</v>
      </c>
      <c r="C104" s="352"/>
      <c r="D104" s="352"/>
      <c r="E104" s="352"/>
      <c r="F104" s="352"/>
      <c r="G104" s="352"/>
      <c r="H104" s="352"/>
      <c r="I104" s="352"/>
      <c r="J104" s="352"/>
      <c r="K104" s="352"/>
      <c r="L104" s="352"/>
      <c r="M104" s="352"/>
      <c r="N104" s="352"/>
      <c r="O104" s="352"/>
      <c r="P104" s="352"/>
      <c r="Q104" s="352"/>
      <c r="R104" s="352"/>
      <c r="S104" s="352"/>
    </row>
  </sheetData>
  <mergeCells count="16">
    <mergeCell ref="B98:C98"/>
    <mergeCell ref="B104:S104"/>
    <mergeCell ref="W6:W7"/>
    <mergeCell ref="X2:Y2"/>
    <mergeCell ref="B3:Z3"/>
    <mergeCell ref="B5:C7"/>
    <mergeCell ref="D5:D7"/>
    <mergeCell ref="E5:E7"/>
    <mergeCell ref="F5:N5"/>
    <mergeCell ref="O5:W5"/>
    <mergeCell ref="Y5:Y7"/>
    <mergeCell ref="F6:J6"/>
    <mergeCell ref="K6:M6"/>
    <mergeCell ref="N6:N7"/>
    <mergeCell ref="O6:S6"/>
    <mergeCell ref="T6:V6"/>
  </mergeCells>
  <dataValidations count="1">
    <dataValidation type="custom" allowBlank="1" showErrorMessage="1" errorTitle="Input Error" error="Please enter a numeric value." sqref="F76:M77 F10:M11 F13:M14 F16:M17 F19:M20 O22:V23 O19:V20 F22:M23 O25:V26 F25:M26 F28:M29 O28:V29 F31:M32 F34:M35 F37:M38 O40:V41 O37:V38 F40:M41 O43:V44 F43:M44 F46:M47 F52:M53 O55:V56 O52:V53 F58:M59 F55:M56 O58:V59 F61:M62 F64:M65 F67:M68 F70:M71 O70:V71 F73:M74 O76:V77 O73:V74 F79:M88" xr:uid="{9A3AF1F5-3F4A-4B7C-8F85-1234DF335764}">
      <formula1>ISNUMBER(F10)</formula1>
    </dataValidation>
  </dataValidations>
  <pageMargins left="0.7" right="0.7" top="0.75" bottom="0.75" header="0.3" footer="0.3"/>
  <pageSetup paperSize="8" scale="37" orientation="portrait" r:id="rId1"/>
  <headerFooter>
    <oddHeader>&amp;L&amp;F&amp;CSheet: &amp;A&amp;ROFFICIAL</oddHeader>
    <oddFooter>&amp;LPrinted on: &amp;D at &amp;T&amp;CPage &amp;P of &amp;N&amp;ROfwat</oddFooter>
  </headerFooter>
  <rowBreaks count="1" manualBreakCount="1">
    <brk id="50" min="1"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95F02-7DBF-45D1-B26C-F589E8176FEC}">
  <sheetPr codeName="Sheet6">
    <pageSetUpPr fitToPage="1"/>
  </sheetPr>
  <dimension ref="B1:BQ1325"/>
  <sheetViews>
    <sheetView showGridLines="0" topLeftCell="B2" zoomScale="70" zoomScaleNormal="70" zoomScaleSheetLayoutView="100" workbookViewId="0">
      <pane xSplit="3" ySplit="5" topLeftCell="E7" activePane="bottomRight" state="frozen"/>
      <selection pane="topRight" activeCell="B3" sqref="B3:N3"/>
      <selection pane="bottomLeft" activeCell="B3" sqref="B3:N3"/>
      <selection pane="bottomRight"/>
    </sheetView>
  </sheetViews>
  <sheetFormatPr defaultColWidth="9.125" defaultRowHeight="15.75"/>
  <cols>
    <col min="1" max="1" width="1.625" style="182" customWidth="1"/>
    <col min="2" max="2" width="31.5" style="182" customWidth="1"/>
    <col min="3" max="3" width="9.5" style="182" customWidth="1"/>
    <col min="4" max="4" width="7.125" style="182" customWidth="1"/>
    <col min="5" max="60" width="12.625" style="182" customWidth="1"/>
    <col min="61" max="61" width="1.625" style="182" customWidth="1"/>
    <col min="62" max="62" width="12.625" style="256" customWidth="1"/>
    <col min="63" max="64" width="1.625" style="182" customWidth="1"/>
    <col min="65" max="65" width="1.625" style="182" hidden="1" customWidth="1"/>
    <col min="66" max="66" width="25.125" style="182" hidden="1" customWidth="1"/>
    <col min="67" max="67" width="1.625" style="182" hidden="1" customWidth="1"/>
    <col min="68" max="68" width="25.125" style="182" hidden="1" customWidth="1"/>
    <col min="69" max="69" width="1.625" style="182" hidden="1" customWidth="1"/>
    <col min="70" max="16384" width="9.125" style="182"/>
  </cols>
  <sheetData>
    <row r="1" spans="2:69" s="284" customFormat="1" ht="30" customHeight="1">
      <c r="B1" s="283" t="s">
        <v>5793</v>
      </c>
      <c r="C1" s="283"/>
      <c r="D1" s="283"/>
      <c r="E1" s="283"/>
      <c r="F1" s="283"/>
      <c r="G1" s="283"/>
      <c r="H1" s="283"/>
      <c r="I1" s="283"/>
      <c r="J1" s="283"/>
      <c r="K1" s="283"/>
      <c r="L1" s="283"/>
      <c r="M1" s="283"/>
      <c r="N1" s="283"/>
      <c r="O1" s="283"/>
      <c r="P1" s="283"/>
      <c r="Q1" s="283"/>
      <c r="R1" s="283"/>
      <c r="S1" s="283"/>
      <c r="T1" s="283"/>
      <c r="U1" s="283"/>
      <c r="V1" s="283"/>
      <c r="W1" s="283"/>
      <c r="X1" s="283"/>
      <c r="Y1" s="283"/>
      <c r="Z1" s="283"/>
      <c r="AA1" s="283"/>
      <c r="AB1" s="283"/>
      <c r="AC1" s="283"/>
      <c r="AD1" s="283"/>
      <c r="AE1" s="283"/>
      <c r="AF1" s="283"/>
      <c r="AG1" s="283"/>
      <c r="AH1" s="283"/>
      <c r="AI1" s="283"/>
      <c r="AJ1" s="283"/>
      <c r="AK1" s="283"/>
      <c r="AL1" s="283"/>
      <c r="AM1" s="283"/>
      <c r="AN1" s="283"/>
      <c r="AO1" s="283"/>
      <c r="AP1" s="283"/>
      <c r="AQ1" s="283"/>
      <c r="AR1" s="283"/>
      <c r="AS1" s="283"/>
      <c r="AT1" s="283"/>
      <c r="AU1" s="283"/>
      <c r="AV1" s="283"/>
      <c r="AW1" s="283"/>
      <c r="AX1" s="283"/>
      <c r="AY1" s="283"/>
      <c r="AZ1" s="283"/>
      <c r="BA1" s="283"/>
      <c r="BB1" s="283"/>
      <c r="BC1" s="283"/>
      <c r="BD1" s="283"/>
      <c r="BE1" s="283"/>
      <c r="BF1" s="283"/>
      <c r="BG1" s="283"/>
      <c r="BH1" s="283"/>
      <c r="BJ1" s="256"/>
      <c r="BM1" s="285"/>
      <c r="BN1" s="332"/>
      <c r="BO1" s="285"/>
      <c r="BP1" s="332"/>
      <c r="BQ1" s="285"/>
    </row>
    <row r="2" spans="2:69" s="284" customFormat="1" ht="30" customHeight="1">
      <c r="B2" s="283" t="s">
        <v>16</v>
      </c>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5"/>
      <c r="AM2" s="255"/>
      <c r="AN2" s="255"/>
      <c r="AO2" s="255"/>
      <c r="AP2" s="255"/>
      <c r="AQ2" s="255"/>
      <c r="AR2" s="255"/>
      <c r="AS2" s="255"/>
      <c r="AT2" s="255"/>
      <c r="AU2" s="255"/>
      <c r="AV2" s="255"/>
      <c r="AW2" s="255"/>
      <c r="AX2" s="255"/>
      <c r="AY2" s="255"/>
      <c r="AZ2" s="255"/>
      <c r="BA2" s="255"/>
      <c r="BB2" s="255"/>
      <c r="BC2" s="255"/>
      <c r="BD2" s="255"/>
      <c r="BE2" s="255"/>
      <c r="BF2" s="255"/>
      <c r="BG2" s="255"/>
      <c r="BH2" s="255"/>
      <c r="BJ2" s="256"/>
      <c r="BM2" s="285"/>
      <c r="BN2" s="286"/>
      <c r="BO2" s="285"/>
      <c r="BP2" s="332"/>
      <c r="BQ2" s="285"/>
    </row>
    <row r="3" spans="2:69" s="284" customFormat="1" ht="30" customHeight="1">
      <c r="B3" s="283" t="s">
        <v>14</v>
      </c>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c r="AG3" s="255"/>
      <c r="AH3" s="255"/>
      <c r="AI3" s="255"/>
      <c r="AJ3" s="255"/>
      <c r="AK3" s="255"/>
      <c r="AL3" s="255"/>
      <c r="AM3" s="255"/>
      <c r="AN3" s="255"/>
      <c r="AO3" s="255"/>
      <c r="AP3" s="255"/>
      <c r="AQ3" s="255"/>
      <c r="AR3" s="255"/>
      <c r="AS3" s="255"/>
      <c r="AT3" s="255"/>
      <c r="AU3" s="255"/>
      <c r="AV3" s="255"/>
      <c r="AW3" s="255"/>
      <c r="AX3" s="255"/>
      <c r="AY3" s="255"/>
      <c r="AZ3" s="255"/>
      <c r="BA3" s="255"/>
      <c r="BB3" s="255"/>
      <c r="BC3" s="255"/>
      <c r="BD3" s="255"/>
      <c r="BE3" s="255"/>
      <c r="BF3" s="255"/>
      <c r="BG3" s="255"/>
      <c r="BH3" s="255"/>
      <c r="BJ3" s="256"/>
      <c r="BM3" s="285"/>
      <c r="BN3" s="286"/>
      <c r="BO3" s="285"/>
      <c r="BP3" s="332"/>
      <c r="BQ3" s="285"/>
    </row>
    <row r="4" spans="2:69" s="287" customFormat="1" ht="47.25" customHeight="1">
      <c r="B4" s="389" t="s">
        <v>15</v>
      </c>
      <c r="C4" s="389"/>
      <c r="D4" s="389"/>
      <c r="E4" s="389"/>
      <c r="F4" s="389"/>
      <c r="G4" s="389"/>
      <c r="H4" s="389"/>
      <c r="I4" s="389"/>
      <c r="J4" s="389"/>
      <c r="K4" s="389"/>
      <c r="L4" s="389"/>
      <c r="M4" s="389"/>
      <c r="N4" s="389"/>
      <c r="O4" s="389"/>
      <c r="P4" s="389"/>
      <c r="Q4" s="389"/>
      <c r="R4" s="389"/>
      <c r="S4" s="389"/>
      <c r="T4" s="389"/>
      <c r="U4" s="389"/>
      <c r="V4" s="389"/>
      <c r="W4" s="389"/>
      <c r="X4" s="389"/>
      <c r="Y4" s="389"/>
      <c r="Z4" s="389"/>
      <c r="AA4" s="389"/>
      <c r="AB4" s="389"/>
      <c r="AC4" s="389"/>
      <c r="AD4" s="389"/>
      <c r="AE4" s="389"/>
      <c r="AF4" s="389"/>
      <c r="AG4" s="389"/>
      <c r="AH4" s="389"/>
      <c r="AI4" s="389"/>
      <c r="AJ4" s="389"/>
      <c r="AK4" s="389"/>
      <c r="AL4" s="389"/>
      <c r="AM4" s="389"/>
      <c r="AN4" s="389"/>
      <c r="AO4" s="389"/>
      <c r="AP4" s="389"/>
      <c r="AQ4" s="389"/>
      <c r="AR4" s="389"/>
      <c r="AS4" s="389"/>
      <c r="AT4" s="389"/>
      <c r="AU4" s="389"/>
      <c r="AV4" s="389"/>
      <c r="AW4" s="389"/>
      <c r="AX4" s="389"/>
      <c r="AY4" s="389"/>
      <c r="AZ4" s="389"/>
      <c r="BA4" s="389"/>
      <c r="BB4" s="389"/>
      <c r="BC4" s="389"/>
      <c r="BD4" s="389"/>
      <c r="BE4" s="389"/>
      <c r="BF4" s="389"/>
      <c r="BG4" s="389"/>
      <c r="BH4" s="389"/>
      <c r="BI4" s="389"/>
      <c r="BJ4" s="389"/>
      <c r="BK4" s="389"/>
      <c r="BM4" s="285"/>
      <c r="BN4" s="288" t="s">
        <v>5794</v>
      </c>
      <c r="BO4" s="285"/>
      <c r="BP4" s="289" t="s">
        <v>5795</v>
      </c>
      <c r="BQ4" s="285"/>
    </row>
    <row r="5" spans="2:69" ht="18" thickBot="1">
      <c r="B5" s="290"/>
      <c r="C5" s="290"/>
      <c r="D5" s="290"/>
      <c r="E5" s="290"/>
      <c r="F5" s="290"/>
      <c r="G5" s="290"/>
      <c r="H5" s="290"/>
      <c r="I5" s="290"/>
      <c r="J5" s="290"/>
      <c r="K5" s="290"/>
      <c r="L5" s="290"/>
      <c r="M5" s="290"/>
      <c r="N5" s="290"/>
      <c r="O5" s="290"/>
      <c r="P5" s="290"/>
      <c r="Q5" s="290"/>
      <c r="R5" s="290"/>
      <c r="S5" s="290"/>
      <c r="T5" s="290"/>
      <c r="U5" s="290"/>
      <c r="V5" s="290"/>
      <c r="W5" s="290"/>
      <c r="X5" s="290"/>
      <c r="Y5" s="290"/>
      <c r="Z5" s="290"/>
      <c r="AA5" s="290"/>
      <c r="AB5" s="290"/>
      <c r="AC5" s="290"/>
      <c r="AD5" s="290"/>
      <c r="AE5" s="290"/>
      <c r="AF5" s="290"/>
      <c r="AG5" s="290"/>
      <c r="AH5" s="290"/>
      <c r="AI5" s="290"/>
      <c r="AJ5" s="290"/>
      <c r="AK5" s="290"/>
      <c r="AL5" s="290"/>
      <c r="AM5" s="290"/>
      <c r="AN5" s="290"/>
      <c r="AO5" s="290"/>
      <c r="AP5" s="290"/>
      <c r="AQ5" s="290"/>
      <c r="AR5" s="290"/>
      <c r="AS5" s="290"/>
      <c r="AT5" s="290"/>
      <c r="AU5" s="290"/>
      <c r="AV5" s="290"/>
      <c r="AW5" s="290"/>
      <c r="AX5" s="290"/>
      <c r="AY5" s="290"/>
      <c r="AZ5" s="290"/>
      <c r="BA5" s="290"/>
      <c r="BB5" s="290"/>
      <c r="BC5" s="290"/>
      <c r="BD5" s="290"/>
      <c r="BE5" s="290"/>
      <c r="BF5" s="290"/>
      <c r="BG5" s="290"/>
      <c r="BM5" s="285"/>
      <c r="BN5" s="332"/>
      <c r="BO5" s="285"/>
      <c r="BP5" s="192" t="s">
        <v>5796</v>
      </c>
      <c r="BQ5" s="285"/>
    </row>
    <row r="6" spans="2:69" s="186" customFormat="1" ht="53.85" customHeight="1" thickBot="1">
      <c r="B6" s="291" t="s">
        <v>18</v>
      </c>
      <c r="C6" s="292" t="s">
        <v>41</v>
      </c>
      <c r="D6" s="292" t="s">
        <v>5542</v>
      </c>
      <c r="E6" s="292" t="s">
        <v>5797</v>
      </c>
      <c r="F6" s="292" t="s">
        <v>5798</v>
      </c>
      <c r="G6" s="292" t="s">
        <v>5799</v>
      </c>
      <c r="H6" s="292" t="s">
        <v>5800</v>
      </c>
      <c r="I6" s="292" t="s">
        <v>5801</v>
      </c>
      <c r="J6" s="292" t="s">
        <v>5802</v>
      </c>
      <c r="K6" s="292" t="s">
        <v>5803</v>
      </c>
      <c r="L6" s="292" t="s">
        <v>5804</v>
      </c>
      <c r="M6" s="292" t="s">
        <v>5805</v>
      </c>
      <c r="N6" s="292" t="s">
        <v>5806</v>
      </c>
      <c r="O6" s="292" t="s">
        <v>5807</v>
      </c>
      <c r="P6" s="292" t="s">
        <v>5808</v>
      </c>
      <c r="Q6" s="292" t="s">
        <v>5809</v>
      </c>
      <c r="R6" s="292" t="s">
        <v>5810</v>
      </c>
      <c r="S6" s="292" t="s">
        <v>5811</v>
      </c>
      <c r="T6" s="292" t="s">
        <v>5812</v>
      </c>
      <c r="U6" s="292" t="s">
        <v>5813</v>
      </c>
      <c r="V6" s="292" t="s">
        <v>5814</v>
      </c>
      <c r="W6" s="292" t="s">
        <v>5815</v>
      </c>
      <c r="X6" s="292" t="s">
        <v>5816</v>
      </c>
      <c r="Y6" s="292" t="s">
        <v>5817</v>
      </c>
      <c r="Z6" s="292" t="s">
        <v>5818</v>
      </c>
      <c r="AA6" s="292" t="s">
        <v>5819</v>
      </c>
      <c r="AB6" s="292" t="s">
        <v>5820</v>
      </c>
      <c r="AC6" s="292" t="s">
        <v>5821</v>
      </c>
      <c r="AD6" s="292" t="s">
        <v>5822</v>
      </c>
      <c r="AE6" s="292" t="s">
        <v>5823</v>
      </c>
      <c r="AF6" s="292" t="s">
        <v>5824</v>
      </c>
      <c r="AG6" s="292" t="s">
        <v>5825</v>
      </c>
      <c r="AH6" s="292" t="s">
        <v>5826</v>
      </c>
      <c r="AI6" s="292" t="s">
        <v>5827</v>
      </c>
      <c r="AJ6" s="292" t="s">
        <v>5828</v>
      </c>
      <c r="AK6" s="292" t="s">
        <v>5829</v>
      </c>
      <c r="AL6" s="292" t="s">
        <v>5830</v>
      </c>
      <c r="AM6" s="292" t="s">
        <v>5831</v>
      </c>
      <c r="AN6" s="292" t="s">
        <v>5832</v>
      </c>
      <c r="AO6" s="292" t="s">
        <v>5833</v>
      </c>
      <c r="AP6" s="292" t="s">
        <v>5834</v>
      </c>
      <c r="AQ6" s="292" t="s">
        <v>5835</v>
      </c>
      <c r="AR6" s="292" t="s">
        <v>5836</v>
      </c>
      <c r="AS6" s="292" t="s">
        <v>5837</v>
      </c>
      <c r="AT6" s="292" t="s">
        <v>5838</v>
      </c>
      <c r="AU6" s="292" t="s">
        <v>5839</v>
      </c>
      <c r="AV6" s="292" t="s">
        <v>5840</v>
      </c>
      <c r="AW6" s="292" t="s">
        <v>5841</v>
      </c>
      <c r="AX6" s="292" t="s">
        <v>5842</v>
      </c>
      <c r="AY6" s="292" t="s">
        <v>5843</v>
      </c>
      <c r="AZ6" s="292" t="s">
        <v>5844</v>
      </c>
      <c r="BA6" s="292" t="s">
        <v>5845</v>
      </c>
      <c r="BB6" s="292" t="s">
        <v>5846</v>
      </c>
      <c r="BC6" s="292" t="s">
        <v>5847</v>
      </c>
      <c r="BD6" s="292" t="s">
        <v>5848</v>
      </c>
      <c r="BE6" s="292" t="s">
        <v>5849</v>
      </c>
      <c r="BF6" s="292" t="s">
        <v>5850</v>
      </c>
      <c r="BG6" s="292" t="s">
        <v>5851</v>
      </c>
      <c r="BH6" s="293" t="s">
        <v>5852</v>
      </c>
      <c r="BI6" s="294"/>
      <c r="BJ6" s="295" t="s">
        <v>39</v>
      </c>
      <c r="BM6" s="285"/>
      <c r="BN6" s="332"/>
      <c r="BO6" s="285"/>
      <c r="BP6" s="332"/>
      <c r="BQ6" s="285"/>
    </row>
    <row r="7" spans="2:69" s="186" customFormat="1" ht="21" customHeight="1" thickBot="1">
      <c r="B7" s="280"/>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4"/>
      <c r="AK7" s="294"/>
      <c r="AL7" s="294"/>
      <c r="AM7" s="294"/>
      <c r="AN7" s="294"/>
      <c r="AO7" s="294"/>
      <c r="AP7" s="294"/>
      <c r="AQ7" s="294"/>
      <c r="AR7" s="294"/>
      <c r="AS7" s="294"/>
      <c r="AT7" s="294"/>
      <c r="AU7" s="294"/>
      <c r="AV7" s="294"/>
      <c r="AW7" s="294"/>
      <c r="AX7" s="294"/>
      <c r="AY7" s="294"/>
      <c r="AZ7" s="294"/>
      <c r="BA7" s="294"/>
      <c r="BB7" s="294"/>
      <c r="BC7" s="294"/>
      <c r="BD7" s="294"/>
      <c r="BE7" s="294"/>
      <c r="BF7" s="294"/>
      <c r="BG7" s="294"/>
      <c r="BH7" s="294"/>
      <c r="BI7" s="294"/>
      <c r="BJ7" s="256"/>
      <c r="BM7" s="285"/>
      <c r="BN7" s="332"/>
      <c r="BO7" s="285"/>
      <c r="BP7" s="332"/>
      <c r="BQ7" s="285"/>
    </row>
    <row r="8" spans="2:69" s="186" customFormat="1" ht="30.75" customHeight="1" thickBot="1">
      <c r="B8" s="38" t="s">
        <v>5853</v>
      </c>
      <c r="C8" s="296"/>
      <c r="D8" s="296"/>
      <c r="E8" s="189"/>
      <c r="F8" s="189"/>
      <c r="G8" s="297"/>
      <c r="H8" s="297"/>
      <c r="I8" s="297"/>
      <c r="J8" s="297"/>
      <c r="K8" s="297"/>
      <c r="L8" s="297"/>
      <c r="M8" s="297"/>
      <c r="N8" s="297"/>
      <c r="O8" s="297"/>
      <c r="P8" s="297"/>
      <c r="Q8" s="297"/>
      <c r="R8" s="297"/>
      <c r="S8" s="297"/>
      <c r="T8" s="297"/>
      <c r="U8" s="297"/>
      <c r="V8" s="297"/>
      <c r="W8" s="297"/>
      <c r="X8" s="297"/>
      <c r="Y8" s="297"/>
      <c r="Z8" s="297"/>
      <c r="AA8" s="297"/>
      <c r="AB8" s="297"/>
      <c r="AC8" s="297"/>
      <c r="AD8" s="297"/>
      <c r="AE8" s="297"/>
      <c r="AF8" s="297"/>
      <c r="AG8" s="297"/>
      <c r="AH8" s="297"/>
      <c r="AI8" s="297"/>
      <c r="AJ8" s="297"/>
      <c r="AK8" s="297"/>
      <c r="AL8" s="297"/>
      <c r="AM8" s="297"/>
      <c r="AN8" s="297"/>
      <c r="AO8" s="297"/>
      <c r="AP8" s="297"/>
      <c r="AQ8" s="297"/>
      <c r="AR8" s="297"/>
      <c r="AS8" s="297"/>
      <c r="AT8" s="297"/>
      <c r="AU8" s="297"/>
      <c r="AV8" s="297"/>
      <c r="AW8" s="297"/>
      <c r="AX8" s="297"/>
      <c r="AY8" s="297"/>
      <c r="AZ8" s="297"/>
      <c r="BA8" s="297"/>
      <c r="BB8" s="297"/>
      <c r="BC8" s="297"/>
      <c r="BD8" s="297"/>
      <c r="BE8" s="297"/>
      <c r="BF8" s="297"/>
      <c r="BG8" s="297"/>
      <c r="BJ8" s="256"/>
      <c r="BM8" s="285"/>
      <c r="BN8" s="298"/>
      <c r="BO8" s="285"/>
      <c r="BP8" s="202"/>
      <c r="BQ8" s="285"/>
    </row>
    <row r="9" spans="2:69" s="186" customFormat="1" ht="33" customHeight="1">
      <c r="B9" s="299" t="s">
        <v>5854</v>
      </c>
      <c r="C9" s="300" t="s">
        <v>5855</v>
      </c>
      <c r="D9" s="300">
        <v>0</v>
      </c>
      <c r="E9" s="301" t="s">
        <v>6238</v>
      </c>
      <c r="F9" s="301" t="s">
        <v>6239</v>
      </c>
      <c r="G9" s="301" t="s">
        <v>6240</v>
      </c>
      <c r="H9" s="301" t="s">
        <v>6241</v>
      </c>
      <c r="I9" s="301" t="s">
        <v>6242</v>
      </c>
      <c r="J9" s="301" t="s">
        <v>6243</v>
      </c>
      <c r="K9" s="301" t="s">
        <v>6244</v>
      </c>
      <c r="L9" s="301" t="s">
        <v>6245</v>
      </c>
      <c r="M9" s="301" t="s">
        <v>6246</v>
      </c>
      <c r="N9" s="301" t="s">
        <v>6247</v>
      </c>
      <c r="O9" s="301" t="s">
        <v>6248</v>
      </c>
      <c r="P9" s="301" t="s">
        <v>6249</v>
      </c>
      <c r="Q9" s="301" t="s">
        <v>6250</v>
      </c>
      <c r="R9" s="301" t="s">
        <v>6251</v>
      </c>
      <c r="S9" s="301" t="s">
        <v>6252</v>
      </c>
      <c r="T9" s="301" t="s">
        <v>6253</v>
      </c>
      <c r="U9" s="301" t="s">
        <v>6254</v>
      </c>
      <c r="V9" s="301" t="s">
        <v>6255</v>
      </c>
      <c r="W9" s="301" t="s">
        <v>6256</v>
      </c>
      <c r="X9" s="301" t="s">
        <v>6257</v>
      </c>
      <c r="Y9" s="301" t="s">
        <v>6258</v>
      </c>
      <c r="Z9" s="301" t="s">
        <v>6259</v>
      </c>
      <c r="AA9" s="301" t="s">
        <v>6260</v>
      </c>
      <c r="AB9" s="301" t="s">
        <v>6261</v>
      </c>
      <c r="AC9" s="301" t="s">
        <v>6262</v>
      </c>
      <c r="AD9" s="301" t="s">
        <v>6263</v>
      </c>
      <c r="AE9" s="301" t="s">
        <v>6264</v>
      </c>
      <c r="AF9" s="301" t="s">
        <v>6265</v>
      </c>
      <c r="AG9" s="301" t="s">
        <v>6266</v>
      </c>
      <c r="AH9" s="301" t="s">
        <v>6267</v>
      </c>
      <c r="AI9" s="301" t="s">
        <v>6268</v>
      </c>
      <c r="AJ9" s="301" t="s">
        <v>6269</v>
      </c>
      <c r="AK9" s="301" t="s">
        <v>6270</v>
      </c>
      <c r="AL9" s="301" t="s">
        <v>6271</v>
      </c>
      <c r="AM9" s="301" t="s">
        <v>6272</v>
      </c>
      <c r="AN9" s="301" t="s">
        <v>6273</v>
      </c>
      <c r="AO9" s="301" t="s">
        <v>6274</v>
      </c>
      <c r="AP9" s="301" t="s">
        <v>6275</v>
      </c>
      <c r="AQ9" s="301" t="s">
        <v>6276</v>
      </c>
      <c r="AR9" s="301" t="s">
        <v>6277</v>
      </c>
      <c r="AS9" s="301" t="s">
        <v>6278</v>
      </c>
      <c r="AT9" s="301" t="s">
        <v>6279</v>
      </c>
      <c r="AU9" s="301" t="s">
        <v>6280</v>
      </c>
      <c r="AV9" s="301" t="s">
        <v>6281</v>
      </c>
      <c r="AW9" s="301" t="s">
        <v>6282</v>
      </c>
      <c r="AX9" s="301" t="s">
        <v>6283</v>
      </c>
      <c r="AY9" s="301" t="s">
        <v>6284</v>
      </c>
      <c r="AZ9" s="301" t="s">
        <v>6285</v>
      </c>
      <c r="BA9" s="301" t="s">
        <v>6286</v>
      </c>
      <c r="BB9" s="301" t="s">
        <v>6287</v>
      </c>
      <c r="BC9" s="301" t="s">
        <v>6288</v>
      </c>
      <c r="BD9" s="301" t="s">
        <v>6289</v>
      </c>
      <c r="BE9" s="301" t="s">
        <v>6290</v>
      </c>
      <c r="BF9" s="301" t="s">
        <v>6291</v>
      </c>
      <c r="BG9" s="301" t="s">
        <v>6292</v>
      </c>
      <c r="BH9" s="302"/>
      <c r="BI9" s="256"/>
      <c r="BJ9" s="390" t="s">
        <v>5856</v>
      </c>
      <c r="BM9" s="285"/>
      <c r="BN9" s="298"/>
      <c r="BO9" s="285"/>
      <c r="BP9" s="202" t="s">
        <v>5857</v>
      </c>
      <c r="BQ9" s="285"/>
    </row>
    <row r="10" spans="2:69" s="186" customFormat="1" ht="33" customHeight="1">
      <c r="B10" s="303" t="s">
        <v>5858</v>
      </c>
      <c r="C10" s="304" t="s">
        <v>5855</v>
      </c>
      <c r="D10" s="304">
        <v>0</v>
      </c>
      <c r="E10" s="305"/>
      <c r="F10" s="305"/>
      <c r="G10" s="305"/>
      <c r="H10" s="305"/>
      <c r="I10" s="305"/>
      <c r="J10" s="305"/>
      <c r="K10" s="305"/>
      <c r="L10" s="305"/>
      <c r="M10" s="305"/>
      <c r="N10" s="305"/>
      <c r="O10" s="305"/>
      <c r="P10" s="305"/>
      <c r="Q10" s="305"/>
      <c r="R10" s="305"/>
      <c r="S10" s="305"/>
      <c r="T10" s="305"/>
      <c r="U10" s="305"/>
      <c r="V10" s="305"/>
      <c r="W10" s="305"/>
      <c r="X10" s="305"/>
      <c r="Y10" s="305"/>
      <c r="Z10" s="305"/>
      <c r="AA10" s="305"/>
      <c r="AB10" s="305"/>
      <c r="AC10" s="305"/>
      <c r="AD10" s="305"/>
      <c r="AE10" s="305"/>
      <c r="AF10" s="305"/>
      <c r="AG10" s="305"/>
      <c r="AH10" s="305"/>
      <c r="AI10" s="305"/>
      <c r="AJ10" s="305"/>
      <c r="AK10" s="305"/>
      <c r="AL10" s="305"/>
      <c r="AM10" s="305"/>
      <c r="AN10" s="305"/>
      <c r="AO10" s="305"/>
      <c r="AP10" s="305"/>
      <c r="AQ10" s="305"/>
      <c r="AR10" s="305"/>
      <c r="AS10" s="305"/>
      <c r="AT10" s="305"/>
      <c r="AU10" s="305"/>
      <c r="AV10" s="305"/>
      <c r="AW10" s="305"/>
      <c r="AX10" s="305"/>
      <c r="AY10" s="305"/>
      <c r="AZ10" s="305"/>
      <c r="BA10" s="305"/>
      <c r="BB10" s="305"/>
      <c r="BC10" s="305"/>
      <c r="BD10" s="305"/>
      <c r="BE10" s="305"/>
      <c r="BF10" s="305"/>
      <c r="BG10" s="305"/>
      <c r="BH10" s="306"/>
      <c r="BI10" s="256"/>
      <c r="BJ10" s="391"/>
      <c r="BM10" s="285"/>
      <c r="BN10" s="298"/>
      <c r="BO10" s="285"/>
      <c r="BP10" s="202" t="s">
        <v>5859</v>
      </c>
      <c r="BQ10" s="285"/>
    </row>
    <row r="11" spans="2:69" s="186" customFormat="1" ht="33" customHeight="1" thickBot="1">
      <c r="B11" s="303" t="s">
        <v>5860</v>
      </c>
      <c r="C11" s="304" t="s">
        <v>5855</v>
      </c>
      <c r="D11" s="304">
        <v>0</v>
      </c>
      <c r="E11" s="307" t="str">
        <f>IFERROR(IF(IF(E9="Other (Specify Below)",E10,E9)=0,"",IF(E9="Other (Specify Below)",E10,E9)),"")</f>
        <v>Abingdon</v>
      </c>
      <c r="F11" s="307" t="str">
        <f t="shared" ref="F11:BG11" si="0">IFERROR(IF(IF(F9="Other",F10,F9)=0,"",IF(F9="Other",F10,F9)),"")</f>
        <v>Aldershot</v>
      </c>
      <c r="G11" s="307" t="str">
        <f t="shared" si="0"/>
        <v>Alton</v>
      </c>
      <c r="H11" s="307" t="str">
        <f t="shared" si="0"/>
        <v>Ascot</v>
      </c>
      <c r="I11" s="307" t="str">
        <f t="shared" si="0"/>
        <v>Aylesbury</v>
      </c>
      <c r="J11" s="307" t="str">
        <f t="shared" si="0"/>
        <v>Banbury</v>
      </c>
      <c r="K11" s="307" t="str">
        <f t="shared" si="0"/>
        <v>Basingstoke</v>
      </c>
      <c r="L11" s="307" t="str">
        <f t="shared" si="0"/>
        <v>Beckton</v>
      </c>
      <c r="M11" s="307" t="str">
        <f t="shared" si="0"/>
        <v>Beddington</v>
      </c>
      <c r="N11" s="307" t="str">
        <f t="shared" si="0"/>
        <v>Berkhamsted</v>
      </c>
      <c r="O11" s="307" t="str">
        <f t="shared" si="0"/>
        <v>Bicester</v>
      </c>
      <c r="P11" s="307" t="str">
        <f t="shared" si="0"/>
        <v>Bishops Stortford</v>
      </c>
      <c r="Q11" s="307" t="str">
        <f t="shared" si="0"/>
        <v>Blackbirds</v>
      </c>
      <c r="R11" s="307" t="str">
        <f t="shared" si="0"/>
        <v>Bordon</v>
      </c>
      <c r="S11" s="307" t="str">
        <f t="shared" si="0"/>
        <v>Bracknell</v>
      </c>
      <c r="T11" s="307" t="str">
        <f t="shared" si="0"/>
        <v>Camberley</v>
      </c>
      <c r="U11" s="307" t="str">
        <f t="shared" si="0"/>
        <v>Chertsey</v>
      </c>
      <c r="V11" s="307" t="str">
        <f t="shared" si="0"/>
        <v>Chesham</v>
      </c>
      <c r="W11" s="307" t="str">
        <f t="shared" si="0"/>
        <v>Cirencester</v>
      </c>
      <c r="X11" s="307" t="str">
        <f t="shared" si="0"/>
        <v>Crawley</v>
      </c>
      <c r="Y11" s="307" t="str">
        <f t="shared" si="0"/>
        <v>Crossness</v>
      </c>
      <c r="Z11" s="307" t="str">
        <f t="shared" si="0"/>
        <v>Deephams</v>
      </c>
      <c r="AA11" s="307" t="str">
        <f t="shared" si="0"/>
        <v>Didcot</v>
      </c>
      <c r="AB11" s="307" t="str">
        <f t="shared" si="0"/>
        <v>Dorking</v>
      </c>
      <c r="AC11" s="307" t="str">
        <f t="shared" si="0"/>
        <v>Reigate (Earlswood)</v>
      </c>
      <c r="AD11" s="307" t="str">
        <f t="shared" si="0"/>
        <v>Luton (East Hyde)</v>
      </c>
      <c r="AE11" s="307" t="str">
        <f t="shared" si="0"/>
        <v>Esher</v>
      </c>
      <c r="AF11" s="307" t="str">
        <f t="shared" si="0"/>
        <v>Farnham</v>
      </c>
      <c r="AG11" s="307" t="str">
        <f t="shared" si="0"/>
        <v>Fleet</v>
      </c>
      <c r="AH11" s="307" t="str">
        <f t="shared" si="0"/>
        <v>Godalming</v>
      </c>
      <c r="AI11" s="307" t="str">
        <f t="shared" si="0"/>
        <v>Guildford</v>
      </c>
      <c r="AJ11" s="307" t="str">
        <f t="shared" si="0"/>
        <v>Harpenden</v>
      </c>
      <c r="AK11" s="307" t="str">
        <f t="shared" si="0"/>
        <v>Hogsmill</v>
      </c>
      <c r="AL11" s="307" t="str">
        <f t="shared" si="0"/>
        <v>Horley (Surrey)</v>
      </c>
      <c r="AM11" s="307" t="str">
        <f t="shared" si="0"/>
        <v>Leatherhead</v>
      </c>
      <c r="AN11" s="307" t="str">
        <f t="shared" si="0"/>
        <v>Little Marlow</v>
      </c>
      <c r="AO11" s="307" t="str">
        <f t="shared" si="0"/>
        <v>Long Reach</v>
      </c>
      <c r="AP11" s="307" t="str">
        <f t="shared" si="0"/>
        <v>Maidenhead</v>
      </c>
      <c r="AQ11" s="307" t="str">
        <f t="shared" si="0"/>
        <v>Maple Lodge</v>
      </c>
      <c r="AR11" s="307" t="str">
        <f t="shared" si="0"/>
        <v>Mogden</v>
      </c>
      <c r="AS11" s="307" t="str">
        <f t="shared" si="0"/>
        <v>Brentwood</v>
      </c>
      <c r="AT11" s="307" t="str">
        <f t="shared" si="0"/>
        <v>Newbury</v>
      </c>
      <c r="AU11" s="307" t="str">
        <f t="shared" si="0"/>
        <v>Oxford</v>
      </c>
      <c r="AV11" s="307" t="str">
        <f t="shared" si="0"/>
        <v>Reading</v>
      </c>
      <c r="AW11" s="307" t="str">
        <f t="shared" si="0"/>
        <v>Riverside</v>
      </c>
      <c r="AX11" s="307" t="str">
        <f t="shared" si="0"/>
        <v>Rye Meads</v>
      </c>
      <c r="AY11" s="307" t="str">
        <f t="shared" si="0"/>
        <v>Sandhurst</v>
      </c>
      <c r="AZ11" s="307" t="str">
        <f t="shared" si="0"/>
        <v>Slough</v>
      </c>
      <c r="BA11" s="307" t="str">
        <f t="shared" si="0"/>
        <v>Swindon (Rodbourne)</v>
      </c>
      <c r="BB11" s="307" t="str">
        <f t="shared" si="0"/>
        <v>Wantage</v>
      </c>
      <c r="BC11" s="307" t="str">
        <f t="shared" si="0"/>
        <v>Wargrave</v>
      </c>
      <c r="BD11" s="307" t="str">
        <f t="shared" si="0"/>
        <v>Windsor</v>
      </c>
      <c r="BE11" s="307" t="str">
        <f t="shared" si="0"/>
        <v>Wisley</v>
      </c>
      <c r="BF11" s="307" t="str">
        <f t="shared" si="0"/>
        <v>Witney</v>
      </c>
      <c r="BG11" s="307" t="str">
        <f t="shared" si="0"/>
        <v>Woking</v>
      </c>
      <c r="BH11" s="308" t="str">
        <f>IFERROR(IF(IF(BH9="Other",BH10,BH9)=0,"",IF(BH9="Other",BH10,BH9)),"")</f>
        <v/>
      </c>
      <c r="BI11" s="256"/>
      <c r="BJ11" s="392"/>
      <c r="BM11" s="285"/>
      <c r="BN11" s="298"/>
      <c r="BO11" s="285"/>
      <c r="BP11" s="202" t="s">
        <v>5861</v>
      </c>
      <c r="BQ11" s="285"/>
    </row>
    <row r="12" spans="2:69" s="186" customFormat="1" ht="33" customHeight="1" thickBot="1">
      <c r="B12" s="303" t="s">
        <v>5862</v>
      </c>
      <c r="C12" s="304" t="s">
        <v>5855</v>
      </c>
      <c r="D12" s="304">
        <v>0</v>
      </c>
      <c r="E12" s="301" t="s">
        <v>6293</v>
      </c>
      <c r="F12" s="301" t="s">
        <v>6294</v>
      </c>
      <c r="G12" s="301" t="s">
        <v>6294</v>
      </c>
      <c r="H12" s="301" t="s">
        <v>6294</v>
      </c>
      <c r="I12" s="301" t="s">
        <v>6294</v>
      </c>
      <c r="J12" s="301" t="s">
        <v>6294</v>
      </c>
      <c r="K12" s="301" t="s">
        <v>6294</v>
      </c>
      <c r="L12" s="301" t="s">
        <v>6295</v>
      </c>
      <c r="M12" s="301" t="s">
        <v>6294</v>
      </c>
      <c r="N12" s="301" t="s">
        <v>6293</v>
      </c>
      <c r="O12" s="301" t="s">
        <v>6294</v>
      </c>
      <c r="P12" s="301" t="s">
        <v>6294</v>
      </c>
      <c r="Q12" s="301" t="s">
        <v>6294</v>
      </c>
      <c r="R12" s="301" t="s">
        <v>6294</v>
      </c>
      <c r="S12" s="301" t="s">
        <v>6293</v>
      </c>
      <c r="T12" s="301" t="s">
        <v>6294</v>
      </c>
      <c r="U12" s="301" t="s">
        <v>6293</v>
      </c>
      <c r="V12" s="301" t="s">
        <v>6294</v>
      </c>
      <c r="W12" s="301" t="s">
        <v>6294</v>
      </c>
      <c r="X12" s="301" t="s">
        <v>6294</v>
      </c>
      <c r="Y12" s="301" t="s">
        <v>6295</v>
      </c>
      <c r="Z12" s="301" t="s">
        <v>6294</v>
      </c>
      <c r="AA12" s="301" t="s">
        <v>6293</v>
      </c>
      <c r="AB12" s="301" t="s">
        <v>6294</v>
      </c>
      <c r="AC12" s="301" t="s">
        <v>6293</v>
      </c>
      <c r="AD12" s="301" t="s">
        <v>6294</v>
      </c>
      <c r="AE12" s="301" t="s">
        <v>6294</v>
      </c>
      <c r="AF12" s="301" t="s">
        <v>6294</v>
      </c>
      <c r="AG12" s="301" t="s">
        <v>6294</v>
      </c>
      <c r="AH12" s="301" t="s">
        <v>6293</v>
      </c>
      <c r="AI12" s="301" t="s">
        <v>6293</v>
      </c>
      <c r="AJ12" s="301" t="s">
        <v>6293</v>
      </c>
      <c r="AK12" s="301" t="s">
        <v>6294</v>
      </c>
      <c r="AL12" s="301" t="s">
        <v>6294</v>
      </c>
      <c r="AM12" s="301" t="s">
        <v>6294</v>
      </c>
      <c r="AN12" s="301" t="s">
        <v>6294</v>
      </c>
      <c r="AO12" s="301" t="s">
        <v>6295</v>
      </c>
      <c r="AP12" s="301" t="s">
        <v>6294</v>
      </c>
      <c r="AQ12" s="301" t="s">
        <v>6296</v>
      </c>
      <c r="AR12" s="301" t="s">
        <v>6295</v>
      </c>
      <c r="AS12" s="301" t="s">
        <v>6296</v>
      </c>
      <c r="AT12" s="301" t="s">
        <v>6294</v>
      </c>
      <c r="AU12" s="301" t="s">
        <v>6294</v>
      </c>
      <c r="AV12" s="301" t="s">
        <v>6294</v>
      </c>
      <c r="AW12" s="301" t="s">
        <v>6295</v>
      </c>
      <c r="AX12" s="301" t="s">
        <v>6297</v>
      </c>
      <c r="AY12" s="301" t="s">
        <v>6297</v>
      </c>
      <c r="AZ12" s="301" t="s">
        <v>6294</v>
      </c>
      <c r="BA12" s="301" t="s">
        <v>6294</v>
      </c>
      <c r="BB12" s="301" t="s">
        <v>6296</v>
      </c>
      <c r="BC12" s="301" t="s">
        <v>6294</v>
      </c>
      <c r="BD12" s="301" t="s">
        <v>6293</v>
      </c>
      <c r="BE12" s="301" t="s">
        <v>6293</v>
      </c>
      <c r="BF12" s="301" t="s">
        <v>6294</v>
      </c>
      <c r="BG12" s="301" t="s">
        <v>6293</v>
      </c>
      <c r="BH12" s="308" t="str">
        <f>IFERROR(IF(IF(BH10="Other",BH11,BH10)=0,"",IF(BH10="Other",BH11,BH10)),"")</f>
        <v/>
      </c>
      <c r="BI12" s="256"/>
      <c r="BJ12" s="310" t="s">
        <v>5863</v>
      </c>
      <c r="BM12" s="285"/>
      <c r="BN12" s="298"/>
      <c r="BO12" s="285"/>
      <c r="BP12" s="202" t="s">
        <v>5864</v>
      </c>
      <c r="BQ12" s="285"/>
    </row>
    <row r="13" spans="2:69" s="186" customFormat="1" ht="33" customHeight="1" thickBot="1">
      <c r="B13" s="303" t="s">
        <v>5865</v>
      </c>
      <c r="C13" s="304" t="s">
        <v>5866</v>
      </c>
      <c r="D13" s="304">
        <v>2</v>
      </c>
      <c r="E13" s="311">
        <v>44.19</v>
      </c>
      <c r="F13" s="311">
        <v>41.4</v>
      </c>
      <c r="G13" s="311">
        <v>26.64</v>
      </c>
      <c r="H13" s="311">
        <v>34.76</v>
      </c>
      <c r="I13" s="311">
        <v>129.85</v>
      </c>
      <c r="J13" s="311">
        <v>84.82</v>
      </c>
      <c r="K13" s="311">
        <v>140.81</v>
      </c>
      <c r="L13" s="311">
        <v>2822.67</v>
      </c>
      <c r="M13" s="311">
        <v>468.2</v>
      </c>
      <c r="N13" s="311">
        <v>27</v>
      </c>
      <c r="O13" s="311">
        <v>55.27</v>
      </c>
      <c r="P13" s="311">
        <v>72.37</v>
      </c>
      <c r="Q13" s="311">
        <v>100.21</v>
      </c>
      <c r="R13" s="311">
        <v>39.03</v>
      </c>
      <c r="S13" s="311">
        <v>86.22</v>
      </c>
      <c r="T13" s="311">
        <v>155.68</v>
      </c>
      <c r="U13" s="311">
        <v>105.04</v>
      </c>
      <c r="V13" s="311">
        <v>39.01</v>
      </c>
      <c r="W13" s="311">
        <v>33.39</v>
      </c>
      <c r="X13" s="311">
        <v>166.19</v>
      </c>
      <c r="Y13" s="311">
        <v>2117.31</v>
      </c>
      <c r="Z13" s="311">
        <v>1061.43</v>
      </c>
      <c r="AA13" s="311">
        <v>49.39</v>
      </c>
      <c r="AB13" s="311">
        <v>30.98</v>
      </c>
      <c r="AC13" s="311">
        <v>73.400000000000006</v>
      </c>
      <c r="AD13" s="311">
        <v>183.8</v>
      </c>
      <c r="AE13" s="311">
        <v>117.68</v>
      </c>
      <c r="AF13" s="311">
        <v>48.32</v>
      </c>
      <c r="AG13" s="311">
        <v>51.52</v>
      </c>
      <c r="AH13" s="311">
        <v>33.39</v>
      </c>
      <c r="AI13" s="311">
        <v>106.25</v>
      </c>
      <c r="AJ13" s="311">
        <v>40.17</v>
      </c>
      <c r="AK13" s="311">
        <v>434.49</v>
      </c>
      <c r="AL13" s="311">
        <v>41.43</v>
      </c>
      <c r="AM13" s="311">
        <v>52.79</v>
      </c>
      <c r="AN13" s="311">
        <v>197.09</v>
      </c>
      <c r="AO13" s="311">
        <v>899.85</v>
      </c>
      <c r="AP13" s="311">
        <v>88.9</v>
      </c>
      <c r="AQ13" s="311">
        <v>589.72</v>
      </c>
      <c r="AR13" s="311">
        <v>1816.18</v>
      </c>
      <c r="AS13" s="311">
        <v>38.58</v>
      </c>
      <c r="AT13" s="311">
        <v>92.56</v>
      </c>
      <c r="AU13" s="311">
        <v>247.35</v>
      </c>
      <c r="AV13" s="311">
        <v>220.58</v>
      </c>
      <c r="AW13" s="311">
        <v>423.84</v>
      </c>
      <c r="AX13" s="311">
        <v>390.91</v>
      </c>
      <c r="AY13" s="311">
        <v>35.729999999999997</v>
      </c>
      <c r="AZ13" s="311">
        <v>236.05</v>
      </c>
      <c r="BA13" s="311">
        <v>235.16</v>
      </c>
      <c r="BB13" s="311">
        <v>31.5</v>
      </c>
      <c r="BC13" s="311">
        <v>130.43</v>
      </c>
      <c r="BD13" s="311">
        <v>37.49</v>
      </c>
      <c r="BE13" s="311">
        <v>24.83</v>
      </c>
      <c r="BF13" s="311">
        <v>50.15</v>
      </c>
      <c r="BG13" s="311">
        <v>82.27</v>
      </c>
      <c r="BH13" s="312">
        <f t="shared" ref="BH13:BH18" si="1">IFERROR(SUM(E13:BG13),0)</f>
        <v>14984.27</v>
      </c>
      <c r="BI13" s="256"/>
      <c r="BJ13" s="310" t="s">
        <v>5867</v>
      </c>
      <c r="BM13" s="285"/>
      <c r="BN13" s="298"/>
      <c r="BO13" s="285"/>
      <c r="BP13" s="202" t="s">
        <v>5868</v>
      </c>
      <c r="BQ13" s="285"/>
    </row>
    <row r="14" spans="2:69" s="186" customFormat="1" ht="33" customHeight="1" thickBot="1">
      <c r="B14" s="303" t="s">
        <v>5869</v>
      </c>
      <c r="C14" s="304" t="s">
        <v>5870</v>
      </c>
      <c r="D14" s="304">
        <v>0</v>
      </c>
      <c r="E14" s="301">
        <v>25</v>
      </c>
      <c r="F14" s="301">
        <v>20</v>
      </c>
      <c r="G14" s="301">
        <v>25</v>
      </c>
      <c r="H14" s="301">
        <v>30</v>
      </c>
      <c r="I14" s="301">
        <v>15</v>
      </c>
      <c r="J14" s="301">
        <v>15</v>
      </c>
      <c r="K14" s="301">
        <v>10</v>
      </c>
      <c r="L14" s="301">
        <v>45</v>
      </c>
      <c r="M14" s="301">
        <v>15</v>
      </c>
      <c r="N14" s="301">
        <v>25</v>
      </c>
      <c r="O14" s="301">
        <v>25</v>
      </c>
      <c r="P14" s="301">
        <v>22</v>
      </c>
      <c r="Q14" s="301">
        <v>10</v>
      </c>
      <c r="R14" s="301">
        <v>25</v>
      </c>
      <c r="S14" s="301">
        <v>30</v>
      </c>
      <c r="T14" s="301">
        <v>20</v>
      </c>
      <c r="U14" s="301">
        <v>30</v>
      </c>
      <c r="V14" s="301">
        <v>20</v>
      </c>
      <c r="W14" s="301">
        <v>25</v>
      </c>
      <c r="X14" s="301">
        <v>10</v>
      </c>
      <c r="Y14" s="301">
        <v>45</v>
      </c>
      <c r="Z14" s="301">
        <v>10</v>
      </c>
      <c r="AA14" s="301">
        <v>20</v>
      </c>
      <c r="AB14" s="301">
        <v>40</v>
      </c>
      <c r="AC14" s="301">
        <v>30</v>
      </c>
      <c r="AD14" s="301">
        <v>15</v>
      </c>
      <c r="AE14" s="301">
        <v>25</v>
      </c>
      <c r="AF14" s="301">
        <v>20</v>
      </c>
      <c r="AG14" s="301">
        <v>25</v>
      </c>
      <c r="AH14" s="301">
        <v>25</v>
      </c>
      <c r="AI14" s="301">
        <v>45</v>
      </c>
      <c r="AJ14" s="301">
        <v>20</v>
      </c>
      <c r="AK14" s="301">
        <v>25</v>
      </c>
      <c r="AL14" s="301">
        <v>30</v>
      </c>
      <c r="AM14" s="301">
        <v>25</v>
      </c>
      <c r="AN14" s="301">
        <v>15</v>
      </c>
      <c r="AO14" s="301">
        <v>50</v>
      </c>
      <c r="AP14" s="301">
        <v>15</v>
      </c>
      <c r="AQ14" s="301">
        <v>15</v>
      </c>
      <c r="AR14" s="301">
        <v>45</v>
      </c>
      <c r="AS14" s="301">
        <v>20</v>
      </c>
      <c r="AT14" s="301">
        <v>30</v>
      </c>
      <c r="AU14" s="301">
        <v>45</v>
      </c>
      <c r="AV14" s="301">
        <v>30</v>
      </c>
      <c r="AW14" s="301">
        <v>45</v>
      </c>
      <c r="AX14" s="301">
        <v>15</v>
      </c>
      <c r="AY14" s="301">
        <v>20</v>
      </c>
      <c r="AZ14" s="301">
        <v>15</v>
      </c>
      <c r="BA14" s="301">
        <v>17</v>
      </c>
      <c r="BB14" s="301">
        <v>40</v>
      </c>
      <c r="BC14" s="301">
        <v>45</v>
      </c>
      <c r="BD14" s="301">
        <v>30</v>
      </c>
      <c r="BE14" s="301">
        <v>45</v>
      </c>
      <c r="BF14" s="301">
        <v>15</v>
      </c>
      <c r="BG14" s="301">
        <v>45</v>
      </c>
      <c r="BH14" s="313">
        <f t="shared" si="1"/>
        <v>1439</v>
      </c>
      <c r="BI14" s="256"/>
      <c r="BJ14" s="310" t="s">
        <v>5871</v>
      </c>
      <c r="BM14" s="285"/>
      <c r="BN14" s="298"/>
      <c r="BO14" s="285"/>
      <c r="BP14" s="202" t="s">
        <v>5872</v>
      </c>
      <c r="BQ14" s="285"/>
    </row>
    <row r="15" spans="2:69" s="186" customFormat="1" ht="33" customHeight="1" thickBot="1">
      <c r="B15" s="303" t="s">
        <v>5873</v>
      </c>
      <c r="C15" s="304" t="s">
        <v>5870</v>
      </c>
      <c r="D15" s="304">
        <v>0</v>
      </c>
      <c r="E15" s="301">
        <v>10</v>
      </c>
      <c r="F15" s="301">
        <v>9</v>
      </c>
      <c r="G15" s="301">
        <v>11</v>
      </c>
      <c r="H15" s="301">
        <v>10</v>
      </c>
      <c r="I15" s="301">
        <v>10</v>
      </c>
      <c r="J15" s="301">
        <v>11</v>
      </c>
      <c r="K15" s="301">
        <v>10</v>
      </c>
      <c r="L15" s="301">
        <v>18</v>
      </c>
      <c r="M15" s="301">
        <v>10</v>
      </c>
      <c r="N15" s="301">
        <v>10</v>
      </c>
      <c r="O15" s="301">
        <v>10</v>
      </c>
      <c r="P15" s="301">
        <v>9</v>
      </c>
      <c r="Q15" s="301">
        <v>7</v>
      </c>
      <c r="R15" s="301">
        <v>10</v>
      </c>
      <c r="S15" s="301">
        <v>18</v>
      </c>
      <c r="T15" s="301">
        <v>10</v>
      </c>
      <c r="U15" s="301">
        <v>12</v>
      </c>
      <c r="V15" s="301">
        <v>7</v>
      </c>
      <c r="W15" s="301">
        <v>8</v>
      </c>
      <c r="X15" s="301">
        <v>7</v>
      </c>
      <c r="Y15" s="301">
        <v>18</v>
      </c>
      <c r="Z15" s="301">
        <v>5</v>
      </c>
      <c r="AA15" s="301">
        <v>10</v>
      </c>
      <c r="AB15" s="301">
        <v>40</v>
      </c>
      <c r="AC15" s="301">
        <v>17</v>
      </c>
      <c r="AD15" s="301">
        <v>8</v>
      </c>
      <c r="AE15" s="301">
        <v>12</v>
      </c>
      <c r="AF15" s="301">
        <v>10</v>
      </c>
      <c r="AG15" s="301">
        <v>12</v>
      </c>
      <c r="AH15" s="301">
        <v>10</v>
      </c>
      <c r="AI15" s="301">
        <v>20</v>
      </c>
      <c r="AJ15" s="301">
        <v>13</v>
      </c>
      <c r="AK15" s="301">
        <v>9</v>
      </c>
      <c r="AL15" s="301">
        <v>15</v>
      </c>
      <c r="AM15" s="301">
        <v>10</v>
      </c>
      <c r="AN15" s="301">
        <v>9</v>
      </c>
      <c r="AO15" s="301">
        <v>22</v>
      </c>
      <c r="AP15" s="301">
        <v>12</v>
      </c>
      <c r="AQ15" s="301">
        <v>15</v>
      </c>
      <c r="AR15" s="301">
        <v>18</v>
      </c>
      <c r="AS15" s="301">
        <v>8</v>
      </c>
      <c r="AT15" s="301">
        <v>10</v>
      </c>
      <c r="AU15" s="301">
        <v>10</v>
      </c>
      <c r="AV15" s="301">
        <v>5</v>
      </c>
      <c r="AW15" s="301">
        <v>18</v>
      </c>
      <c r="AX15" s="301">
        <v>6</v>
      </c>
      <c r="AY15" s="301">
        <v>9</v>
      </c>
      <c r="AZ15" s="301">
        <v>10</v>
      </c>
      <c r="BA15" s="301">
        <v>11</v>
      </c>
      <c r="BB15" s="301">
        <v>30</v>
      </c>
      <c r="BC15" s="301">
        <v>18</v>
      </c>
      <c r="BD15" s="301">
        <v>20</v>
      </c>
      <c r="BE15" s="301">
        <v>8</v>
      </c>
      <c r="BF15" s="301">
        <v>8</v>
      </c>
      <c r="BG15" s="301">
        <v>25</v>
      </c>
      <c r="BH15" s="313">
        <f t="shared" si="1"/>
        <v>688</v>
      </c>
      <c r="BI15" s="256"/>
      <c r="BJ15" s="310" t="s">
        <v>5874</v>
      </c>
      <c r="BM15" s="285"/>
      <c r="BN15" s="298"/>
      <c r="BO15" s="285"/>
      <c r="BP15" s="202" t="s">
        <v>5875</v>
      </c>
      <c r="BQ15" s="285"/>
    </row>
    <row r="16" spans="2:69" s="186" customFormat="1" ht="33" customHeight="1" thickBot="1">
      <c r="B16" s="303" t="s">
        <v>5876</v>
      </c>
      <c r="C16" s="304" t="s">
        <v>5870</v>
      </c>
      <c r="D16" s="304">
        <v>0</v>
      </c>
      <c r="E16" s="301">
        <v>3</v>
      </c>
      <c r="F16" s="301">
        <v>2</v>
      </c>
      <c r="G16" s="301">
        <v>4</v>
      </c>
      <c r="H16" s="301">
        <v>5</v>
      </c>
      <c r="I16" s="301">
        <v>2</v>
      </c>
      <c r="J16" s="301">
        <v>2</v>
      </c>
      <c r="K16" s="301">
        <v>1</v>
      </c>
      <c r="L16" s="301">
        <v>3</v>
      </c>
      <c r="M16" s="301">
        <v>3</v>
      </c>
      <c r="N16" s="301">
        <v>2</v>
      </c>
      <c r="O16" s="301">
        <v>2</v>
      </c>
      <c r="P16" s="301">
        <v>2</v>
      </c>
      <c r="Q16" s="301">
        <v>1</v>
      </c>
      <c r="R16" s="301">
        <v>4</v>
      </c>
      <c r="S16" s="301">
        <v>2</v>
      </c>
      <c r="T16" s="301">
        <v>3</v>
      </c>
      <c r="U16" s="301">
        <v>1</v>
      </c>
      <c r="V16" s="301">
        <v>1</v>
      </c>
      <c r="W16" s="301">
        <v>4</v>
      </c>
      <c r="X16" s="301">
        <v>3</v>
      </c>
      <c r="Y16" s="301">
        <v>3</v>
      </c>
      <c r="Z16" s="301">
        <v>1</v>
      </c>
      <c r="AA16" s="301">
        <v>3</v>
      </c>
      <c r="AB16" s="301">
        <v>5</v>
      </c>
      <c r="AC16" s="301">
        <v>5</v>
      </c>
      <c r="AD16" s="301">
        <v>2</v>
      </c>
      <c r="AE16" s="301">
        <v>2</v>
      </c>
      <c r="AF16" s="301">
        <v>3</v>
      </c>
      <c r="AG16" s="301">
        <v>3</v>
      </c>
      <c r="AH16" s="301">
        <v>4</v>
      </c>
      <c r="AI16" s="301">
        <v>6</v>
      </c>
      <c r="AJ16" s="301">
        <v>6</v>
      </c>
      <c r="AK16" s="301">
        <v>3</v>
      </c>
      <c r="AL16" s="301">
        <v>4</v>
      </c>
      <c r="AM16" s="301">
        <v>2</v>
      </c>
      <c r="AN16" s="301">
        <v>5</v>
      </c>
      <c r="AO16" s="301">
        <v>5</v>
      </c>
      <c r="AP16" s="301">
        <v>2</v>
      </c>
      <c r="AQ16" s="301">
        <v>1</v>
      </c>
      <c r="AR16" s="301">
        <v>3</v>
      </c>
      <c r="AS16" s="301">
        <v>1</v>
      </c>
      <c r="AT16" s="301">
        <v>2</v>
      </c>
      <c r="AU16" s="301">
        <v>3</v>
      </c>
      <c r="AV16" s="301">
        <v>2</v>
      </c>
      <c r="AW16" s="301">
        <v>3</v>
      </c>
      <c r="AX16" s="301">
        <v>2</v>
      </c>
      <c r="AY16" s="301">
        <v>5</v>
      </c>
      <c r="AZ16" s="301">
        <v>3</v>
      </c>
      <c r="BA16" s="301">
        <v>1</v>
      </c>
      <c r="BB16" s="301">
        <v>5</v>
      </c>
      <c r="BC16" s="301">
        <v>15</v>
      </c>
      <c r="BD16" s="301">
        <v>10</v>
      </c>
      <c r="BE16" s="301">
        <v>7</v>
      </c>
      <c r="BF16" s="301">
        <v>3</v>
      </c>
      <c r="BG16" s="301">
        <v>3</v>
      </c>
      <c r="BH16" s="313">
        <f t="shared" si="1"/>
        <v>183</v>
      </c>
      <c r="BI16" s="256"/>
      <c r="BJ16" s="310" t="s">
        <v>5877</v>
      </c>
      <c r="BM16" s="285"/>
      <c r="BN16" s="332"/>
      <c r="BO16" s="285"/>
      <c r="BQ16" s="285"/>
    </row>
    <row r="17" spans="2:69" s="186" customFormat="1" ht="33" customHeight="1">
      <c r="B17" s="303" t="s">
        <v>5878</v>
      </c>
      <c r="C17" s="304" t="s">
        <v>5870</v>
      </c>
      <c r="D17" s="304">
        <v>0</v>
      </c>
      <c r="E17" s="301">
        <v>2</v>
      </c>
      <c r="F17" s="301">
        <v>2</v>
      </c>
      <c r="G17" s="301">
        <v>2</v>
      </c>
      <c r="H17" s="301">
        <v>2</v>
      </c>
      <c r="I17" s="301">
        <v>1</v>
      </c>
      <c r="J17" s="301">
        <v>2</v>
      </c>
      <c r="K17" s="301">
        <v>1</v>
      </c>
      <c r="L17" s="301">
        <v>0</v>
      </c>
      <c r="M17" s="301">
        <v>1</v>
      </c>
      <c r="N17" s="301">
        <v>2</v>
      </c>
      <c r="O17" s="301">
        <v>2</v>
      </c>
      <c r="P17" s="301">
        <v>2</v>
      </c>
      <c r="Q17" s="301">
        <v>2</v>
      </c>
      <c r="R17" s="301">
        <v>2</v>
      </c>
      <c r="S17" s="301">
        <v>2</v>
      </c>
      <c r="T17" s="301">
        <v>1</v>
      </c>
      <c r="U17" s="301">
        <v>2</v>
      </c>
      <c r="V17" s="301">
        <v>2</v>
      </c>
      <c r="W17" s="301">
        <v>2</v>
      </c>
      <c r="X17" s="301">
        <v>1</v>
      </c>
      <c r="Y17" s="301">
        <v>0</v>
      </c>
      <c r="Z17" s="301">
        <v>1</v>
      </c>
      <c r="AA17" s="301">
        <v>2</v>
      </c>
      <c r="AB17" s="301">
        <v>2</v>
      </c>
      <c r="AC17" s="301">
        <v>2</v>
      </c>
      <c r="AD17" s="301">
        <v>1</v>
      </c>
      <c r="AE17" s="301">
        <v>1</v>
      </c>
      <c r="AF17" s="301">
        <v>2</v>
      </c>
      <c r="AG17" s="301">
        <v>1</v>
      </c>
      <c r="AH17" s="301">
        <v>2</v>
      </c>
      <c r="AI17" s="301">
        <v>2</v>
      </c>
      <c r="AJ17" s="301">
        <v>2</v>
      </c>
      <c r="AK17" s="301">
        <v>1</v>
      </c>
      <c r="AL17" s="301">
        <v>2</v>
      </c>
      <c r="AM17" s="301">
        <v>2</v>
      </c>
      <c r="AN17" s="301">
        <v>1</v>
      </c>
      <c r="AO17" s="301">
        <v>0</v>
      </c>
      <c r="AP17" s="301">
        <v>2</v>
      </c>
      <c r="AQ17" s="301">
        <v>1</v>
      </c>
      <c r="AR17" s="301">
        <v>0</v>
      </c>
      <c r="AS17" s="301">
        <v>0</v>
      </c>
      <c r="AT17" s="301">
        <v>1</v>
      </c>
      <c r="AU17" s="301">
        <v>1</v>
      </c>
      <c r="AV17" s="301">
        <v>1</v>
      </c>
      <c r="AW17" s="301">
        <v>0</v>
      </c>
      <c r="AX17" s="301">
        <v>1</v>
      </c>
      <c r="AY17" s="301">
        <v>1</v>
      </c>
      <c r="AZ17" s="301">
        <v>1</v>
      </c>
      <c r="BA17" s="301">
        <v>1</v>
      </c>
      <c r="BB17" s="301">
        <v>2</v>
      </c>
      <c r="BC17" s="301">
        <v>1</v>
      </c>
      <c r="BD17" s="301">
        <v>2</v>
      </c>
      <c r="BE17" s="301">
        <v>2</v>
      </c>
      <c r="BF17" s="301">
        <v>2</v>
      </c>
      <c r="BG17" s="301">
        <v>2</v>
      </c>
      <c r="BH17" s="313">
        <f t="shared" si="1"/>
        <v>78</v>
      </c>
      <c r="BI17" s="256"/>
      <c r="BJ17" s="310" t="s">
        <v>5879</v>
      </c>
      <c r="BM17" s="285"/>
      <c r="BN17" s="332"/>
      <c r="BO17" s="285"/>
      <c r="BQ17" s="285"/>
    </row>
    <row r="18" spans="2:69" s="186" customFormat="1" ht="33" customHeight="1">
      <c r="B18" s="303" t="s">
        <v>5880</v>
      </c>
      <c r="C18" s="304" t="s">
        <v>5881</v>
      </c>
      <c r="D18" s="304">
        <v>0</v>
      </c>
      <c r="E18" s="309" t="s">
        <v>5882</v>
      </c>
      <c r="F18" s="309" t="s">
        <v>5882</v>
      </c>
      <c r="G18" s="309" t="s">
        <v>5882</v>
      </c>
      <c r="H18" s="309" t="s">
        <v>5882</v>
      </c>
      <c r="I18" s="309" t="s">
        <v>5882</v>
      </c>
      <c r="J18" s="309" t="s">
        <v>5882</v>
      </c>
      <c r="K18" s="309" t="s">
        <v>5882</v>
      </c>
      <c r="L18" s="309" t="s">
        <v>5882</v>
      </c>
      <c r="M18" s="309" t="s">
        <v>5882</v>
      </c>
      <c r="N18" s="309" t="s">
        <v>5882</v>
      </c>
      <c r="O18" s="309" t="s">
        <v>5882</v>
      </c>
      <c r="P18" s="309" t="s">
        <v>5882</v>
      </c>
      <c r="Q18" s="309" t="s">
        <v>5882</v>
      </c>
      <c r="R18" s="309" t="s">
        <v>5882</v>
      </c>
      <c r="S18" s="309" t="s">
        <v>5882</v>
      </c>
      <c r="T18" s="309" t="s">
        <v>5882</v>
      </c>
      <c r="U18" s="309" t="s">
        <v>5882</v>
      </c>
      <c r="V18" s="309" t="s">
        <v>5882</v>
      </c>
      <c r="W18" s="309" t="s">
        <v>5882</v>
      </c>
      <c r="X18" s="309" t="s">
        <v>5882</v>
      </c>
      <c r="Y18" s="309" t="s">
        <v>5882</v>
      </c>
      <c r="Z18" s="309" t="s">
        <v>5882</v>
      </c>
      <c r="AA18" s="309" t="s">
        <v>5882</v>
      </c>
      <c r="AB18" s="309" t="s">
        <v>5882</v>
      </c>
      <c r="AC18" s="309" t="s">
        <v>5882</v>
      </c>
      <c r="AD18" s="309" t="s">
        <v>5882</v>
      </c>
      <c r="AE18" s="309" t="s">
        <v>5882</v>
      </c>
      <c r="AF18" s="309" t="s">
        <v>5882</v>
      </c>
      <c r="AG18" s="309" t="s">
        <v>5882</v>
      </c>
      <c r="AH18" s="309" t="s">
        <v>5882</v>
      </c>
      <c r="AI18" s="309" t="s">
        <v>5882</v>
      </c>
      <c r="AJ18" s="309" t="s">
        <v>5882</v>
      </c>
      <c r="AK18" s="309" t="s">
        <v>5882</v>
      </c>
      <c r="AL18" s="309" t="s">
        <v>5882</v>
      </c>
      <c r="AM18" s="309" t="s">
        <v>5882</v>
      </c>
      <c r="AN18" s="309" t="s">
        <v>5882</v>
      </c>
      <c r="AO18" s="309" t="s">
        <v>5882</v>
      </c>
      <c r="AP18" s="309" t="s">
        <v>5882</v>
      </c>
      <c r="AQ18" s="309" t="s">
        <v>5882</v>
      </c>
      <c r="AR18" s="309" t="s">
        <v>5882</v>
      </c>
      <c r="AS18" s="309" t="s">
        <v>5882</v>
      </c>
      <c r="AT18" s="309" t="s">
        <v>5882</v>
      </c>
      <c r="AU18" s="309" t="s">
        <v>5882</v>
      </c>
      <c r="AV18" s="309" t="s">
        <v>5882</v>
      </c>
      <c r="AW18" s="309" t="s">
        <v>5882</v>
      </c>
      <c r="AX18" s="309" t="s">
        <v>5882</v>
      </c>
      <c r="AY18" s="309" t="s">
        <v>5882</v>
      </c>
      <c r="AZ18" s="309" t="s">
        <v>5882</v>
      </c>
      <c r="BA18" s="309" t="s">
        <v>5882</v>
      </c>
      <c r="BB18" s="309" t="s">
        <v>5882</v>
      </c>
      <c r="BC18" s="309" t="s">
        <v>5882</v>
      </c>
      <c r="BD18" s="309" t="s">
        <v>5882</v>
      </c>
      <c r="BE18" s="309" t="s">
        <v>5882</v>
      </c>
      <c r="BF18" s="309" t="s">
        <v>5882</v>
      </c>
      <c r="BG18" s="309" t="s">
        <v>5882</v>
      </c>
      <c r="BH18" s="313">
        <f t="shared" si="1"/>
        <v>0</v>
      </c>
      <c r="BI18" s="256"/>
      <c r="BJ18" s="310" t="s">
        <v>5883</v>
      </c>
      <c r="BM18" s="285"/>
      <c r="BN18" s="332"/>
      <c r="BO18" s="285"/>
      <c r="BP18" s="332"/>
      <c r="BQ18" s="285"/>
    </row>
    <row r="19" spans="2:69" s="186" customFormat="1" ht="33" customHeight="1" thickBot="1">
      <c r="B19" s="303" t="s">
        <v>5884</v>
      </c>
      <c r="C19" s="304" t="s">
        <v>5885</v>
      </c>
      <c r="D19" s="304">
        <v>0</v>
      </c>
      <c r="E19" s="307">
        <f>IFERROR(E13*0.06*1000,0)</f>
        <v>2651.3999999999996</v>
      </c>
      <c r="F19" s="307">
        <f t="shared" ref="F19:BG19" si="2">IFERROR(F13*0.06*1000,0)</f>
        <v>2484</v>
      </c>
      <c r="G19" s="307">
        <f t="shared" si="2"/>
        <v>1598.4</v>
      </c>
      <c r="H19" s="307">
        <f t="shared" si="2"/>
        <v>2085.6</v>
      </c>
      <c r="I19" s="307">
        <f t="shared" si="2"/>
        <v>7790.9999999999991</v>
      </c>
      <c r="J19" s="307">
        <f t="shared" si="2"/>
        <v>5089.1999999999989</v>
      </c>
      <c r="K19" s="307">
        <f t="shared" si="2"/>
        <v>8448.5999999999985</v>
      </c>
      <c r="L19" s="307">
        <f t="shared" si="2"/>
        <v>169360.19999999998</v>
      </c>
      <c r="M19" s="307">
        <f t="shared" si="2"/>
        <v>28092</v>
      </c>
      <c r="N19" s="307">
        <f t="shared" si="2"/>
        <v>1619.9999999999998</v>
      </c>
      <c r="O19" s="307">
        <f t="shared" si="2"/>
        <v>3316.2000000000003</v>
      </c>
      <c r="P19" s="307">
        <f t="shared" si="2"/>
        <v>4342.2</v>
      </c>
      <c r="Q19" s="307">
        <f t="shared" si="2"/>
        <v>6012.5999999999995</v>
      </c>
      <c r="R19" s="307">
        <f t="shared" si="2"/>
        <v>2341.8000000000002</v>
      </c>
      <c r="S19" s="307">
        <f t="shared" si="2"/>
        <v>5173.2</v>
      </c>
      <c r="T19" s="307">
        <f t="shared" si="2"/>
        <v>9340.7999999999993</v>
      </c>
      <c r="U19" s="307">
        <f t="shared" si="2"/>
        <v>6302.4000000000005</v>
      </c>
      <c r="V19" s="307">
        <f t="shared" si="2"/>
        <v>2340.6</v>
      </c>
      <c r="W19" s="307">
        <f t="shared" si="2"/>
        <v>2003.4</v>
      </c>
      <c r="X19" s="307">
        <f t="shared" si="2"/>
        <v>9971.4</v>
      </c>
      <c r="Y19" s="307">
        <f t="shared" si="2"/>
        <v>127038.59999999999</v>
      </c>
      <c r="Z19" s="307">
        <f t="shared" si="2"/>
        <v>63685.8</v>
      </c>
      <c r="AA19" s="307">
        <f t="shared" si="2"/>
        <v>2963.4</v>
      </c>
      <c r="AB19" s="307">
        <f t="shared" si="2"/>
        <v>1858.8</v>
      </c>
      <c r="AC19" s="307">
        <f t="shared" si="2"/>
        <v>4404</v>
      </c>
      <c r="AD19" s="307">
        <f t="shared" si="2"/>
        <v>11028</v>
      </c>
      <c r="AE19" s="307">
        <f t="shared" si="2"/>
        <v>7060.8</v>
      </c>
      <c r="AF19" s="307">
        <f t="shared" si="2"/>
        <v>2899.2</v>
      </c>
      <c r="AG19" s="307">
        <f t="shared" si="2"/>
        <v>3091.2000000000003</v>
      </c>
      <c r="AH19" s="307">
        <f t="shared" si="2"/>
        <v>2003.4</v>
      </c>
      <c r="AI19" s="307">
        <f t="shared" si="2"/>
        <v>6375</v>
      </c>
      <c r="AJ19" s="307">
        <f t="shared" si="2"/>
        <v>2410.2000000000003</v>
      </c>
      <c r="AK19" s="307">
        <f t="shared" si="2"/>
        <v>26069.399999999998</v>
      </c>
      <c r="AL19" s="307">
        <f t="shared" si="2"/>
        <v>2485.7999999999997</v>
      </c>
      <c r="AM19" s="307">
        <f t="shared" si="2"/>
        <v>3167.3999999999996</v>
      </c>
      <c r="AN19" s="307">
        <f t="shared" si="2"/>
        <v>11825.4</v>
      </c>
      <c r="AO19" s="307">
        <f t="shared" si="2"/>
        <v>53991</v>
      </c>
      <c r="AP19" s="307">
        <f t="shared" si="2"/>
        <v>5334.0000000000009</v>
      </c>
      <c r="AQ19" s="307">
        <f t="shared" si="2"/>
        <v>35383.200000000004</v>
      </c>
      <c r="AR19" s="307">
        <f t="shared" si="2"/>
        <v>108970.8</v>
      </c>
      <c r="AS19" s="307">
        <f t="shared" si="2"/>
        <v>2314.8000000000002</v>
      </c>
      <c r="AT19" s="307">
        <f t="shared" si="2"/>
        <v>5553.6</v>
      </c>
      <c r="AU19" s="307">
        <f t="shared" si="2"/>
        <v>14841</v>
      </c>
      <c r="AV19" s="307">
        <f t="shared" si="2"/>
        <v>13234.8</v>
      </c>
      <c r="AW19" s="307">
        <f t="shared" si="2"/>
        <v>25430.399999999998</v>
      </c>
      <c r="AX19" s="307">
        <f t="shared" si="2"/>
        <v>23454.6</v>
      </c>
      <c r="AY19" s="307">
        <f t="shared" si="2"/>
        <v>2143.7999999999997</v>
      </c>
      <c r="AZ19" s="307">
        <f t="shared" si="2"/>
        <v>14163</v>
      </c>
      <c r="BA19" s="307">
        <f t="shared" si="2"/>
        <v>14109.599999999999</v>
      </c>
      <c r="BB19" s="307">
        <f t="shared" si="2"/>
        <v>1890</v>
      </c>
      <c r="BC19" s="307">
        <f t="shared" si="2"/>
        <v>7825.8</v>
      </c>
      <c r="BD19" s="307">
        <f t="shared" si="2"/>
        <v>2249.4</v>
      </c>
      <c r="BE19" s="307">
        <f t="shared" si="2"/>
        <v>1489.7999999999997</v>
      </c>
      <c r="BF19" s="307">
        <f t="shared" si="2"/>
        <v>3009</v>
      </c>
      <c r="BG19" s="307">
        <f t="shared" si="2"/>
        <v>4936.2</v>
      </c>
      <c r="BH19" s="314">
        <f>IFERROR(BH13*0.06*1000,0)</f>
        <v>899056.2</v>
      </c>
      <c r="BI19" s="315"/>
      <c r="BJ19" s="310" t="s">
        <v>5886</v>
      </c>
      <c r="BK19" s="315"/>
      <c r="BL19" s="315"/>
      <c r="BM19" s="285"/>
      <c r="BN19" s="332"/>
      <c r="BO19" s="285"/>
      <c r="BP19" s="332"/>
      <c r="BQ19" s="285"/>
    </row>
    <row r="20" spans="2:69" s="186" customFormat="1" ht="33" customHeight="1" thickBot="1">
      <c r="B20" s="316" t="s">
        <v>5887</v>
      </c>
      <c r="C20" s="317" t="s">
        <v>5888</v>
      </c>
      <c r="D20" s="317">
        <v>0</v>
      </c>
      <c r="E20" s="301">
        <v>14208</v>
      </c>
      <c r="F20" s="301">
        <v>12152</v>
      </c>
      <c r="G20" s="301">
        <v>14313</v>
      </c>
      <c r="H20" s="301">
        <v>8502</v>
      </c>
      <c r="I20" s="301">
        <v>37626</v>
      </c>
      <c r="J20" s="301">
        <v>19681</v>
      </c>
      <c r="K20" s="301">
        <v>25256</v>
      </c>
      <c r="L20" s="301">
        <v>1128841</v>
      </c>
      <c r="M20" s="301">
        <v>139341</v>
      </c>
      <c r="N20" s="301">
        <v>17938</v>
      </c>
      <c r="O20" s="301">
        <v>18495</v>
      </c>
      <c r="P20" s="301">
        <v>15400</v>
      </c>
      <c r="Q20" s="301">
        <v>24064</v>
      </c>
      <c r="R20" s="301">
        <v>9059</v>
      </c>
      <c r="S20" s="301">
        <v>20170</v>
      </c>
      <c r="T20" s="301">
        <v>33961</v>
      </c>
      <c r="U20" s="301">
        <v>30231</v>
      </c>
      <c r="V20" s="301">
        <v>19280</v>
      </c>
      <c r="W20" s="301">
        <v>14571</v>
      </c>
      <c r="X20" s="301">
        <v>36150</v>
      </c>
      <c r="Y20" s="301">
        <v>489198</v>
      </c>
      <c r="Z20" s="301">
        <v>224126</v>
      </c>
      <c r="AA20" s="301">
        <v>18335</v>
      </c>
      <c r="AB20" s="301">
        <v>7478</v>
      </c>
      <c r="AC20" s="301">
        <v>17867</v>
      </c>
      <c r="AD20" s="301">
        <v>40355</v>
      </c>
      <c r="AE20" s="301">
        <v>35908</v>
      </c>
      <c r="AF20" s="301">
        <v>12844</v>
      </c>
      <c r="AG20" s="301">
        <v>14005</v>
      </c>
      <c r="AH20" s="301">
        <v>8076</v>
      </c>
      <c r="AI20" s="301">
        <v>31445</v>
      </c>
      <c r="AJ20" s="301">
        <v>6557</v>
      </c>
      <c r="AK20" s="301">
        <v>78129</v>
      </c>
      <c r="AL20" s="301">
        <v>8276</v>
      </c>
      <c r="AM20" s="301">
        <v>11261</v>
      </c>
      <c r="AN20" s="301">
        <v>76177</v>
      </c>
      <c r="AO20" s="301">
        <v>221417</v>
      </c>
      <c r="AP20" s="301">
        <v>20871</v>
      </c>
      <c r="AQ20" s="301">
        <v>176261</v>
      </c>
      <c r="AR20" s="301">
        <v>573036</v>
      </c>
      <c r="AS20" s="301">
        <v>9437</v>
      </c>
      <c r="AT20" s="301">
        <v>31255</v>
      </c>
      <c r="AU20" s="301">
        <v>53338</v>
      </c>
      <c r="AV20" s="301">
        <v>68603</v>
      </c>
      <c r="AW20" s="301">
        <v>118281</v>
      </c>
      <c r="AX20" s="301">
        <v>125767</v>
      </c>
      <c r="AY20" s="301">
        <v>8443</v>
      </c>
      <c r="AZ20" s="301">
        <v>66188</v>
      </c>
      <c r="BA20" s="301">
        <v>67649</v>
      </c>
      <c r="BB20" s="301">
        <v>10662</v>
      </c>
      <c r="BC20" s="301">
        <v>40321</v>
      </c>
      <c r="BD20" s="301">
        <v>11680</v>
      </c>
      <c r="BE20" s="301">
        <v>10111</v>
      </c>
      <c r="BF20" s="301">
        <v>15852</v>
      </c>
      <c r="BG20" s="301">
        <v>21658</v>
      </c>
      <c r="BH20" s="314">
        <f>IFERROR(SUM(E20:BG20),0)</f>
        <v>4370106</v>
      </c>
      <c r="BI20" s="256"/>
      <c r="BJ20" s="318" t="s">
        <v>5889</v>
      </c>
      <c r="BM20" s="285"/>
      <c r="BN20" s="332"/>
      <c r="BO20" s="285"/>
      <c r="BP20" s="332"/>
      <c r="BQ20" s="285"/>
    </row>
    <row r="21" spans="2:69" s="186" customFormat="1" ht="17.25" customHeight="1" thickBot="1">
      <c r="B21" s="319"/>
      <c r="C21" s="320"/>
      <c r="D21" s="320"/>
      <c r="E21" s="189"/>
      <c r="F21" s="189"/>
      <c r="G21" s="297"/>
      <c r="H21" s="297"/>
      <c r="I21" s="297"/>
      <c r="J21" s="297"/>
      <c r="K21" s="297"/>
      <c r="L21" s="297"/>
      <c r="M21" s="297"/>
      <c r="N21" s="297"/>
      <c r="O21" s="297"/>
      <c r="P21" s="297"/>
      <c r="Q21" s="297"/>
      <c r="R21" s="297"/>
      <c r="S21" s="297"/>
      <c r="T21" s="297"/>
      <c r="U21" s="297"/>
      <c r="V21" s="297"/>
      <c r="W21" s="297"/>
      <c r="X21" s="297"/>
      <c r="Y21" s="297"/>
      <c r="Z21" s="297"/>
      <c r="AA21" s="297"/>
      <c r="AB21" s="297"/>
      <c r="AC21" s="297"/>
      <c r="AD21" s="297"/>
      <c r="AE21" s="297"/>
      <c r="AF21" s="297"/>
      <c r="AG21" s="297"/>
      <c r="AH21" s="297"/>
      <c r="AI21" s="297"/>
      <c r="AJ21" s="297"/>
      <c r="AK21" s="297"/>
      <c r="AL21" s="297"/>
      <c r="AM21" s="297"/>
      <c r="AN21" s="297"/>
      <c r="AO21" s="297"/>
      <c r="AP21" s="297"/>
      <c r="AQ21" s="297"/>
      <c r="AR21" s="297"/>
      <c r="AS21" s="297"/>
      <c r="AT21" s="297"/>
      <c r="AU21" s="297"/>
      <c r="AV21" s="297"/>
      <c r="AW21" s="297"/>
      <c r="AX21" s="297"/>
      <c r="AY21" s="297"/>
      <c r="AZ21" s="297"/>
      <c r="BA21" s="297"/>
      <c r="BB21" s="297"/>
      <c r="BC21" s="297"/>
      <c r="BD21" s="297"/>
      <c r="BE21" s="297"/>
      <c r="BF21" s="297"/>
      <c r="BG21" s="297"/>
      <c r="BH21" s="321"/>
      <c r="BI21" s="256"/>
      <c r="BM21" s="285"/>
      <c r="BN21" s="332"/>
      <c r="BO21" s="285"/>
      <c r="BP21" s="332"/>
      <c r="BQ21" s="285"/>
    </row>
    <row r="22" spans="2:69" s="186" customFormat="1" ht="33" customHeight="1" thickBot="1">
      <c r="B22" s="38" t="s">
        <v>5890</v>
      </c>
      <c r="C22" s="296"/>
      <c r="D22" s="296"/>
      <c r="E22" s="189"/>
      <c r="F22" s="189"/>
      <c r="G22" s="297"/>
      <c r="H22" s="297"/>
      <c r="I22" s="297"/>
      <c r="J22" s="297"/>
      <c r="K22" s="297"/>
      <c r="L22" s="297"/>
      <c r="M22" s="297"/>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7"/>
      <c r="AL22" s="297"/>
      <c r="AM22" s="297"/>
      <c r="AN22" s="297"/>
      <c r="AO22" s="297"/>
      <c r="AP22" s="297"/>
      <c r="AQ22" s="297"/>
      <c r="AR22" s="297"/>
      <c r="AS22" s="297"/>
      <c r="AT22" s="297"/>
      <c r="AU22" s="297"/>
      <c r="AV22" s="297"/>
      <c r="AW22" s="297"/>
      <c r="AX22" s="297"/>
      <c r="AY22" s="297"/>
      <c r="AZ22" s="297"/>
      <c r="BA22" s="297"/>
      <c r="BB22" s="297"/>
      <c r="BC22" s="297"/>
      <c r="BD22" s="297"/>
      <c r="BE22" s="297"/>
      <c r="BF22" s="297"/>
      <c r="BG22" s="297"/>
      <c r="BH22" s="321"/>
      <c r="BI22" s="256"/>
      <c r="BJ22" s="256"/>
      <c r="BM22" s="285"/>
      <c r="BN22" s="332"/>
      <c r="BO22" s="285"/>
      <c r="BP22" s="332"/>
      <c r="BQ22" s="285"/>
    </row>
    <row r="23" spans="2:69" s="186" customFormat="1" ht="33" customHeight="1" thickBot="1">
      <c r="B23" s="299" t="s">
        <v>5891</v>
      </c>
      <c r="C23" s="300" t="s">
        <v>5892</v>
      </c>
      <c r="D23" s="300">
        <v>0</v>
      </c>
      <c r="E23" s="301">
        <v>10</v>
      </c>
      <c r="F23" s="301">
        <v>10</v>
      </c>
      <c r="G23" s="301">
        <v>6</v>
      </c>
      <c r="H23" s="301">
        <v>8</v>
      </c>
      <c r="I23" s="301">
        <v>18</v>
      </c>
      <c r="J23" s="301">
        <v>13</v>
      </c>
      <c r="K23" s="301">
        <v>39</v>
      </c>
      <c r="L23" s="301">
        <v>577</v>
      </c>
      <c r="M23" s="301">
        <v>132</v>
      </c>
      <c r="N23" s="301">
        <v>8</v>
      </c>
      <c r="O23" s="301">
        <v>8</v>
      </c>
      <c r="P23" s="301">
        <v>16</v>
      </c>
      <c r="Q23" s="301">
        <v>18</v>
      </c>
      <c r="R23" s="301">
        <v>12</v>
      </c>
      <c r="S23" s="301">
        <v>12</v>
      </c>
      <c r="T23" s="301">
        <v>30</v>
      </c>
      <c r="U23" s="301">
        <v>62</v>
      </c>
      <c r="V23" s="301">
        <v>10</v>
      </c>
      <c r="W23" s="301">
        <v>5</v>
      </c>
      <c r="X23" s="301">
        <v>50</v>
      </c>
      <c r="Y23" s="301">
        <v>260</v>
      </c>
      <c r="Z23" s="301">
        <v>137</v>
      </c>
      <c r="AA23" s="301">
        <v>12</v>
      </c>
      <c r="AB23" s="301">
        <v>6</v>
      </c>
      <c r="AC23" s="301">
        <v>30</v>
      </c>
      <c r="AD23" s="301">
        <v>31</v>
      </c>
      <c r="AE23" s="301">
        <v>17</v>
      </c>
      <c r="AF23" s="301">
        <v>32</v>
      </c>
      <c r="AG23" s="301">
        <v>10</v>
      </c>
      <c r="AH23" s="301">
        <v>8</v>
      </c>
      <c r="AI23" s="301">
        <v>16</v>
      </c>
      <c r="AJ23" s="301">
        <v>10</v>
      </c>
      <c r="AK23" s="301">
        <v>109</v>
      </c>
      <c r="AL23" s="301">
        <v>10</v>
      </c>
      <c r="AM23" s="301">
        <v>12</v>
      </c>
      <c r="AN23" s="301">
        <v>29</v>
      </c>
      <c r="AO23" s="301">
        <v>254</v>
      </c>
      <c r="AP23" s="301">
        <v>22</v>
      </c>
      <c r="AQ23" s="301">
        <v>92</v>
      </c>
      <c r="AR23" s="301">
        <v>301</v>
      </c>
      <c r="AS23" s="301">
        <v>9</v>
      </c>
      <c r="AT23" s="301">
        <v>14</v>
      </c>
      <c r="AU23" s="301">
        <v>35</v>
      </c>
      <c r="AV23" s="301">
        <v>32</v>
      </c>
      <c r="AW23" s="301">
        <v>244</v>
      </c>
      <c r="AX23" s="301">
        <v>74</v>
      </c>
      <c r="AY23" s="301">
        <v>0</v>
      </c>
      <c r="AZ23" s="301">
        <v>31</v>
      </c>
      <c r="BA23" s="301">
        <v>34</v>
      </c>
      <c r="BB23" s="301">
        <v>8</v>
      </c>
      <c r="BC23" s="301">
        <v>19</v>
      </c>
      <c r="BD23" s="301">
        <v>10</v>
      </c>
      <c r="BE23" s="301">
        <v>6</v>
      </c>
      <c r="BF23" s="322">
        <v>7</v>
      </c>
      <c r="BG23" s="322">
        <v>26</v>
      </c>
      <c r="BH23" s="323">
        <f t="shared" ref="BH23:BH28" si="3">IFERROR(SUM(E23:BG23),0)</f>
        <v>2991</v>
      </c>
      <c r="BI23" s="315"/>
      <c r="BJ23" s="324" t="s">
        <v>5893</v>
      </c>
      <c r="BM23" s="285"/>
      <c r="BN23" s="332"/>
      <c r="BO23" s="285"/>
      <c r="BP23" s="332"/>
      <c r="BQ23" s="285"/>
    </row>
    <row r="24" spans="2:69" s="186" customFormat="1" ht="33" customHeight="1" thickBot="1">
      <c r="B24" s="303" t="s">
        <v>5894</v>
      </c>
      <c r="C24" s="304" t="s">
        <v>5892</v>
      </c>
      <c r="D24" s="304">
        <v>0</v>
      </c>
      <c r="E24" s="301">
        <v>0</v>
      </c>
      <c r="F24" s="301">
        <v>0</v>
      </c>
      <c r="G24" s="301">
        <v>0</v>
      </c>
      <c r="H24" s="301">
        <v>0</v>
      </c>
      <c r="I24" s="301">
        <v>0</v>
      </c>
      <c r="J24" s="301">
        <v>0</v>
      </c>
      <c r="K24" s="301">
        <v>0</v>
      </c>
      <c r="L24" s="301">
        <v>0</v>
      </c>
      <c r="M24" s="301">
        <v>86</v>
      </c>
      <c r="N24" s="301">
        <v>0</v>
      </c>
      <c r="O24" s="301">
        <v>0</v>
      </c>
      <c r="P24" s="301">
        <v>140</v>
      </c>
      <c r="Q24" s="301">
        <v>0</v>
      </c>
      <c r="R24" s="301">
        <v>0</v>
      </c>
      <c r="S24" s="301">
        <v>0</v>
      </c>
      <c r="T24" s="301">
        <v>0</v>
      </c>
      <c r="U24" s="301">
        <v>0</v>
      </c>
      <c r="V24" s="301">
        <v>0</v>
      </c>
      <c r="W24" s="301">
        <v>0</v>
      </c>
      <c r="X24" s="301">
        <v>0</v>
      </c>
      <c r="Y24" s="301">
        <v>0</v>
      </c>
      <c r="Z24" s="301">
        <v>0</v>
      </c>
      <c r="AA24" s="301">
        <v>0</v>
      </c>
      <c r="AB24" s="301">
        <v>0</v>
      </c>
      <c r="AC24" s="301">
        <v>0</v>
      </c>
      <c r="AD24" s="301">
        <v>0</v>
      </c>
      <c r="AE24" s="301">
        <v>0</v>
      </c>
      <c r="AF24" s="301">
        <v>0</v>
      </c>
      <c r="AG24" s="301">
        <v>0</v>
      </c>
      <c r="AH24" s="301">
        <v>0</v>
      </c>
      <c r="AI24" s="301">
        <v>0</v>
      </c>
      <c r="AJ24" s="301">
        <v>0</v>
      </c>
      <c r="AK24" s="301">
        <v>69</v>
      </c>
      <c r="AL24" s="301">
        <v>0</v>
      </c>
      <c r="AM24" s="301">
        <v>0</v>
      </c>
      <c r="AN24" s="301">
        <v>0</v>
      </c>
      <c r="AO24" s="301">
        <v>0</v>
      </c>
      <c r="AP24" s="301">
        <v>0</v>
      </c>
      <c r="AQ24" s="301">
        <v>243</v>
      </c>
      <c r="AR24" s="301">
        <v>0</v>
      </c>
      <c r="AS24" s="301">
        <v>0</v>
      </c>
      <c r="AT24" s="301">
        <v>127</v>
      </c>
      <c r="AU24" s="301">
        <v>541</v>
      </c>
      <c r="AV24" s="301">
        <v>0</v>
      </c>
      <c r="AW24" s="301">
        <v>0</v>
      </c>
      <c r="AX24" s="301">
        <v>0</v>
      </c>
      <c r="AY24" s="301">
        <v>0</v>
      </c>
      <c r="AZ24" s="301">
        <v>0</v>
      </c>
      <c r="BA24" s="301">
        <v>0</v>
      </c>
      <c r="BB24" s="301">
        <v>0</v>
      </c>
      <c r="BC24" s="301">
        <v>0</v>
      </c>
      <c r="BD24" s="301">
        <v>0</v>
      </c>
      <c r="BE24" s="301">
        <v>0</v>
      </c>
      <c r="BF24" s="322">
        <v>0</v>
      </c>
      <c r="BG24" s="322">
        <v>0</v>
      </c>
      <c r="BH24" s="313">
        <f t="shared" si="3"/>
        <v>1206</v>
      </c>
      <c r="BI24" s="315"/>
      <c r="BJ24" s="310" t="s">
        <v>5895</v>
      </c>
      <c r="BM24" s="285"/>
      <c r="BN24" s="332"/>
      <c r="BO24" s="285"/>
      <c r="BP24" s="332"/>
      <c r="BQ24" s="285"/>
    </row>
    <row r="25" spans="2:69" s="186" customFormat="1" ht="33" customHeight="1">
      <c r="B25" s="303" t="s">
        <v>5896</v>
      </c>
      <c r="C25" s="304" t="s">
        <v>5892</v>
      </c>
      <c r="D25" s="304">
        <v>0</v>
      </c>
      <c r="E25" s="301">
        <v>488</v>
      </c>
      <c r="F25" s="301">
        <v>672</v>
      </c>
      <c r="G25" s="301">
        <v>401</v>
      </c>
      <c r="H25" s="301">
        <v>452</v>
      </c>
      <c r="I25" s="301">
        <v>1754</v>
      </c>
      <c r="J25" s="301">
        <v>1296</v>
      </c>
      <c r="K25" s="301">
        <v>1867</v>
      </c>
      <c r="L25" s="301">
        <v>19771</v>
      </c>
      <c r="M25" s="301">
        <v>1812</v>
      </c>
      <c r="N25" s="301">
        <v>435</v>
      </c>
      <c r="O25" s="301">
        <v>723</v>
      </c>
      <c r="P25" s="301">
        <v>1200</v>
      </c>
      <c r="Q25" s="301">
        <v>1020</v>
      </c>
      <c r="R25" s="301">
        <v>593</v>
      </c>
      <c r="S25" s="301">
        <v>1005</v>
      </c>
      <c r="T25" s="301">
        <v>1758</v>
      </c>
      <c r="U25" s="301">
        <v>2237</v>
      </c>
      <c r="V25" s="301">
        <v>533</v>
      </c>
      <c r="W25" s="301">
        <v>859</v>
      </c>
      <c r="X25" s="301">
        <v>2664</v>
      </c>
      <c r="Y25" s="301">
        <v>14954</v>
      </c>
      <c r="Z25" s="301">
        <v>6105</v>
      </c>
      <c r="AA25" s="301">
        <v>889</v>
      </c>
      <c r="AB25" s="301">
        <v>382</v>
      </c>
      <c r="AC25" s="301">
        <v>643</v>
      </c>
      <c r="AD25" s="301">
        <v>2703</v>
      </c>
      <c r="AE25" s="301">
        <v>1500</v>
      </c>
      <c r="AF25" s="301">
        <v>1010</v>
      </c>
      <c r="AG25" s="301">
        <v>612</v>
      </c>
      <c r="AH25" s="301">
        <v>355</v>
      </c>
      <c r="AI25" s="301">
        <v>942</v>
      </c>
      <c r="AJ25" s="301">
        <v>401</v>
      </c>
      <c r="AK25" s="301">
        <v>2092</v>
      </c>
      <c r="AL25" s="301">
        <v>623</v>
      </c>
      <c r="AM25" s="301">
        <v>677</v>
      </c>
      <c r="AN25" s="301">
        <v>1970</v>
      </c>
      <c r="AO25" s="301">
        <v>5603</v>
      </c>
      <c r="AP25" s="301">
        <v>946</v>
      </c>
      <c r="AQ25" s="301">
        <v>3159</v>
      </c>
      <c r="AR25" s="301">
        <v>12753</v>
      </c>
      <c r="AS25" s="301">
        <v>521</v>
      </c>
      <c r="AT25" s="301">
        <v>1446</v>
      </c>
      <c r="AU25" s="301">
        <v>3646</v>
      </c>
      <c r="AV25" s="301">
        <v>3012</v>
      </c>
      <c r="AW25" s="301">
        <v>5174</v>
      </c>
      <c r="AX25" s="301">
        <v>2941</v>
      </c>
      <c r="AY25" s="301">
        <v>361</v>
      </c>
      <c r="AZ25" s="301">
        <v>2023</v>
      </c>
      <c r="BA25" s="301">
        <v>2893</v>
      </c>
      <c r="BB25" s="301">
        <v>500</v>
      </c>
      <c r="BC25" s="301">
        <v>786</v>
      </c>
      <c r="BD25" s="301">
        <v>548</v>
      </c>
      <c r="BE25" s="301">
        <v>296</v>
      </c>
      <c r="BF25" s="322">
        <v>967</v>
      </c>
      <c r="BG25" s="322">
        <v>728</v>
      </c>
      <c r="BH25" s="313">
        <f t="shared" si="3"/>
        <v>125701</v>
      </c>
      <c r="BI25" s="315"/>
      <c r="BJ25" s="310" t="s">
        <v>5897</v>
      </c>
      <c r="BM25" s="285"/>
      <c r="BN25" s="332"/>
      <c r="BO25" s="285"/>
      <c r="BP25" s="332"/>
      <c r="BQ25" s="285"/>
    </row>
    <row r="26" spans="2:69" s="186" customFormat="1" ht="33" customHeight="1" thickBot="1">
      <c r="B26" s="303" t="s">
        <v>5898</v>
      </c>
      <c r="C26" s="304" t="s">
        <v>5892</v>
      </c>
      <c r="D26" s="304">
        <v>0</v>
      </c>
      <c r="E26" s="307">
        <f t="shared" ref="E26:BG26" si="4">IFERROR(SUM(E23:E25),0)</f>
        <v>498</v>
      </c>
      <c r="F26" s="307">
        <f t="shared" si="4"/>
        <v>682</v>
      </c>
      <c r="G26" s="307">
        <f t="shared" si="4"/>
        <v>407</v>
      </c>
      <c r="H26" s="307">
        <f t="shared" si="4"/>
        <v>460</v>
      </c>
      <c r="I26" s="307">
        <f t="shared" si="4"/>
        <v>1772</v>
      </c>
      <c r="J26" s="307">
        <f t="shared" si="4"/>
        <v>1309</v>
      </c>
      <c r="K26" s="307">
        <f t="shared" si="4"/>
        <v>1906</v>
      </c>
      <c r="L26" s="307">
        <f t="shared" si="4"/>
        <v>20348</v>
      </c>
      <c r="M26" s="307">
        <f t="shared" si="4"/>
        <v>2030</v>
      </c>
      <c r="N26" s="307">
        <f t="shared" si="4"/>
        <v>443</v>
      </c>
      <c r="O26" s="307">
        <f t="shared" si="4"/>
        <v>731</v>
      </c>
      <c r="P26" s="307">
        <f t="shared" si="4"/>
        <v>1356</v>
      </c>
      <c r="Q26" s="307">
        <f t="shared" si="4"/>
        <v>1038</v>
      </c>
      <c r="R26" s="307">
        <f t="shared" si="4"/>
        <v>605</v>
      </c>
      <c r="S26" s="307">
        <f t="shared" si="4"/>
        <v>1017</v>
      </c>
      <c r="T26" s="307">
        <f t="shared" si="4"/>
        <v>1788</v>
      </c>
      <c r="U26" s="307">
        <f t="shared" si="4"/>
        <v>2299</v>
      </c>
      <c r="V26" s="307">
        <f t="shared" si="4"/>
        <v>543</v>
      </c>
      <c r="W26" s="307">
        <f t="shared" si="4"/>
        <v>864</v>
      </c>
      <c r="X26" s="307">
        <f t="shared" si="4"/>
        <v>2714</v>
      </c>
      <c r="Y26" s="307">
        <f t="shared" si="4"/>
        <v>15214</v>
      </c>
      <c r="Z26" s="307">
        <f t="shared" si="4"/>
        <v>6242</v>
      </c>
      <c r="AA26" s="307">
        <f t="shared" si="4"/>
        <v>901</v>
      </c>
      <c r="AB26" s="307">
        <f t="shared" si="4"/>
        <v>388</v>
      </c>
      <c r="AC26" s="307">
        <f t="shared" si="4"/>
        <v>673</v>
      </c>
      <c r="AD26" s="307">
        <f t="shared" si="4"/>
        <v>2734</v>
      </c>
      <c r="AE26" s="307">
        <f t="shared" si="4"/>
        <v>1517</v>
      </c>
      <c r="AF26" s="307">
        <f t="shared" si="4"/>
        <v>1042</v>
      </c>
      <c r="AG26" s="307">
        <f t="shared" si="4"/>
        <v>622</v>
      </c>
      <c r="AH26" s="307">
        <f t="shared" si="4"/>
        <v>363</v>
      </c>
      <c r="AI26" s="307">
        <f t="shared" si="4"/>
        <v>958</v>
      </c>
      <c r="AJ26" s="307">
        <f t="shared" si="4"/>
        <v>411</v>
      </c>
      <c r="AK26" s="307">
        <f t="shared" si="4"/>
        <v>2270</v>
      </c>
      <c r="AL26" s="307">
        <f t="shared" si="4"/>
        <v>633</v>
      </c>
      <c r="AM26" s="307">
        <f t="shared" si="4"/>
        <v>689</v>
      </c>
      <c r="AN26" s="307">
        <f t="shared" si="4"/>
        <v>1999</v>
      </c>
      <c r="AO26" s="307">
        <f t="shared" si="4"/>
        <v>5857</v>
      </c>
      <c r="AP26" s="307">
        <f t="shared" si="4"/>
        <v>968</v>
      </c>
      <c r="AQ26" s="307">
        <f t="shared" si="4"/>
        <v>3494</v>
      </c>
      <c r="AR26" s="307">
        <f t="shared" si="4"/>
        <v>13054</v>
      </c>
      <c r="AS26" s="307">
        <f t="shared" si="4"/>
        <v>530</v>
      </c>
      <c r="AT26" s="307">
        <f t="shared" si="4"/>
        <v>1587</v>
      </c>
      <c r="AU26" s="307">
        <f t="shared" si="4"/>
        <v>4222</v>
      </c>
      <c r="AV26" s="307">
        <f t="shared" si="4"/>
        <v>3044</v>
      </c>
      <c r="AW26" s="307">
        <f t="shared" si="4"/>
        <v>5418</v>
      </c>
      <c r="AX26" s="307">
        <f t="shared" si="4"/>
        <v>3015</v>
      </c>
      <c r="AY26" s="307">
        <f t="shared" si="4"/>
        <v>361</v>
      </c>
      <c r="AZ26" s="307">
        <f t="shared" si="4"/>
        <v>2054</v>
      </c>
      <c r="BA26" s="307">
        <f t="shared" si="4"/>
        <v>2927</v>
      </c>
      <c r="BB26" s="307">
        <f t="shared" si="4"/>
        <v>508</v>
      </c>
      <c r="BC26" s="307">
        <f t="shared" si="4"/>
        <v>805</v>
      </c>
      <c r="BD26" s="307">
        <f t="shared" si="4"/>
        <v>558</v>
      </c>
      <c r="BE26" s="307">
        <f t="shared" si="4"/>
        <v>302</v>
      </c>
      <c r="BF26" s="307">
        <f t="shared" si="4"/>
        <v>974</v>
      </c>
      <c r="BG26" s="307">
        <f t="shared" si="4"/>
        <v>754</v>
      </c>
      <c r="BH26" s="313">
        <f t="shared" si="3"/>
        <v>129898</v>
      </c>
      <c r="BI26" s="315"/>
      <c r="BJ26" s="310" t="s">
        <v>5899</v>
      </c>
      <c r="BM26" s="285"/>
      <c r="BN26" s="332"/>
      <c r="BO26" s="285"/>
      <c r="BP26" s="332"/>
      <c r="BQ26" s="285"/>
    </row>
    <row r="27" spans="2:69" s="186" customFormat="1" ht="33" customHeight="1">
      <c r="B27" s="303" t="s">
        <v>5900</v>
      </c>
      <c r="C27" s="304" t="s">
        <v>5892</v>
      </c>
      <c r="D27" s="304">
        <v>0</v>
      </c>
      <c r="E27" s="301">
        <v>85</v>
      </c>
      <c r="F27" s="301">
        <v>116</v>
      </c>
      <c r="G27" s="301">
        <v>69</v>
      </c>
      <c r="H27" s="301">
        <v>79</v>
      </c>
      <c r="I27" s="301">
        <v>303</v>
      </c>
      <c r="J27" s="301">
        <v>233</v>
      </c>
      <c r="K27" s="301">
        <v>330</v>
      </c>
      <c r="L27" s="301">
        <v>3542</v>
      </c>
      <c r="M27" s="301">
        <v>346</v>
      </c>
      <c r="N27" s="301">
        <v>76</v>
      </c>
      <c r="O27" s="301">
        <v>125</v>
      </c>
      <c r="P27" s="301">
        <v>236</v>
      </c>
      <c r="Q27" s="301">
        <v>177</v>
      </c>
      <c r="R27" s="301">
        <v>103</v>
      </c>
      <c r="S27" s="301">
        <v>178</v>
      </c>
      <c r="T27" s="301">
        <v>305</v>
      </c>
      <c r="U27" s="301">
        <v>395</v>
      </c>
      <c r="V27" s="301">
        <v>94</v>
      </c>
      <c r="W27" s="301">
        <v>154</v>
      </c>
      <c r="X27" s="301">
        <v>467</v>
      </c>
      <c r="Y27" s="301">
        <v>2604</v>
      </c>
      <c r="Z27" s="301">
        <v>1055</v>
      </c>
      <c r="AA27" s="301">
        <v>154</v>
      </c>
      <c r="AB27" s="301">
        <v>67</v>
      </c>
      <c r="AC27" s="301">
        <v>115</v>
      </c>
      <c r="AD27" s="301">
        <v>469</v>
      </c>
      <c r="AE27" s="301">
        <v>272</v>
      </c>
      <c r="AF27" s="301">
        <v>185</v>
      </c>
      <c r="AG27" s="301">
        <v>106</v>
      </c>
      <c r="AH27" s="301">
        <v>62</v>
      </c>
      <c r="AI27" s="301">
        <v>165</v>
      </c>
      <c r="AJ27" s="301">
        <v>70</v>
      </c>
      <c r="AK27" s="301">
        <v>388</v>
      </c>
      <c r="AL27" s="301">
        <v>108</v>
      </c>
      <c r="AM27" s="301">
        <v>122</v>
      </c>
      <c r="AN27" s="301">
        <v>342</v>
      </c>
      <c r="AO27" s="301">
        <v>1003</v>
      </c>
      <c r="AP27" s="301">
        <v>165</v>
      </c>
      <c r="AQ27" s="301">
        <v>503</v>
      </c>
      <c r="AR27" s="301">
        <v>2260</v>
      </c>
      <c r="AS27" s="301">
        <v>90</v>
      </c>
      <c r="AT27" s="301">
        <v>273</v>
      </c>
      <c r="AU27" s="301">
        <v>720</v>
      </c>
      <c r="AV27" s="301">
        <v>524</v>
      </c>
      <c r="AW27" s="301">
        <v>949</v>
      </c>
      <c r="AX27" s="301">
        <v>517</v>
      </c>
      <c r="AY27" s="301">
        <v>62</v>
      </c>
      <c r="AZ27" s="301">
        <v>330</v>
      </c>
      <c r="BA27" s="301">
        <v>501</v>
      </c>
      <c r="BB27" s="301">
        <v>87</v>
      </c>
      <c r="BC27" s="301">
        <v>138</v>
      </c>
      <c r="BD27" s="301">
        <v>95</v>
      </c>
      <c r="BE27" s="301">
        <v>52</v>
      </c>
      <c r="BF27" s="322">
        <v>169</v>
      </c>
      <c r="BG27" s="322">
        <v>129</v>
      </c>
      <c r="BH27" s="313">
        <f t="shared" si="3"/>
        <v>22264</v>
      </c>
      <c r="BI27" s="315"/>
      <c r="BJ27" s="310" t="s">
        <v>5901</v>
      </c>
      <c r="BM27" s="285"/>
      <c r="BN27" s="332"/>
      <c r="BO27" s="285"/>
      <c r="BP27" s="332"/>
      <c r="BQ27" s="285"/>
    </row>
    <row r="28" spans="2:69" s="186" customFormat="1" ht="33" customHeight="1" thickBot="1">
      <c r="B28" s="316" t="s">
        <v>5902</v>
      </c>
      <c r="C28" s="317" t="s">
        <v>5892</v>
      </c>
      <c r="D28" s="317">
        <v>0</v>
      </c>
      <c r="E28" s="325">
        <f t="shared" ref="E28:BG28" si="5">IFERROR(SUM(E26:E27),0)</f>
        <v>583</v>
      </c>
      <c r="F28" s="325">
        <f t="shared" si="5"/>
        <v>798</v>
      </c>
      <c r="G28" s="325">
        <f t="shared" si="5"/>
        <v>476</v>
      </c>
      <c r="H28" s="325">
        <f t="shared" si="5"/>
        <v>539</v>
      </c>
      <c r="I28" s="325">
        <f t="shared" si="5"/>
        <v>2075</v>
      </c>
      <c r="J28" s="325">
        <f t="shared" si="5"/>
        <v>1542</v>
      </c>
      <c r="K28" s="325">
        <f t="shared" si="5"/>
        <v>2236</v>
      </c>
      <c r="L28" s="325">
        <f t="shared" si="5"/>
        <v>23890</v>
      </c>
      <c r="M28" s="325">
        <f t="shared" si="5"/>
        <v>2376</v>
      </c>
      <c r="N28" s="325">
        <f t="shared" si="5"/>
        <v>519</v>
      </c>
      <c r="O28" s="325">
        <f t="shared" si="5"/>
        <v>856</v>
      </c>
      <c r="P28" s="325">
        <f t="shared" si="5"/>
        <v>1592</v>
      </c>
      <c r="Q28" s="325">
        <f t="shared" si="5"/>
        <v>1215</v>
      </c>
      <c r="R28" s="325">
        <f t="shared" si="5"/>
        <v>708</v>
      </c>
      <c r="S28" s="325">
        <f t="shared" si="5"/>
        <v>1195</v>
      </c>
      <c r="T28" s="325">
        <f t="shared" si="5"/>
        <v>2093</v>
      </c>
      <c r="U28" s="325">
        <f t="shared" si="5"/>
        <v>2694</v>
      </c>
      <c r="V28" s="325">
        <f t="shared" si="5"/>
        <v>637</v>
      </c>
      <c r="W28" s="325">
        <f t="shared" si="5"/>
        <v>1018</v>
      </c>
      <c r="X28" s="325">
        <f t="shared" si="5"/>
        <v>3181</v>
      </c>
      <c r="Y28" s="325">
        <f t="shared" si="5"/>
        <v>17818</v>
      </c>
      <c r="Z28" s="325">
        <f t="shared" si="5"/>
        <v>7297</v>
      </c>
      <c r="AA28" s="325">
        <f t="shared" si="5"/>
        <v>1055</v>
      </c>
      <c r="AB28" s="325">
        <f t="shared" si="5"/>
        <v>455</v>
      </c>
      <c r="AC28" s="325">
        <f t="shared" si="5"/>
        <v>788</v>
      </c>
      <c r="AD28" s="325">
        <f t="shared" si="5"/>
        <v>3203</v>
      </c>
      <c r="AE28" s="325">
        <f t="shared" si="5"/>
        <v>1789</v>
      </c>
      <c r="AF28" s="325">
        <f t="shared" si="5"/>
        <v>1227</v>
      </c>
      <c r="AG28" s="325">
        <f t="shared" si="5"/>
        <v>728</v>
      </c>
      <c r="AH28" s="325">
        <f t="shared" si="5"/>
        <v>425</v>
      </c>
      <c r="AI28" s="325">
        <f t="shared" si="5"/>
        <v>1123</v>
      </c>
      <c r="AJ28" s="325">
        <f t="shared" si="5"/>
        <v>481</v>
      </c>
      <c r="AK28" s="325">
        <f t="shared" si="5"/>
        <v>2658</v>
      </c>
      <c r="AL28" s="325">
        <f t="shared" si="5"/>
        <v>741</v>
      </c>
      <c r="AM28" s="325">
        <f t="shared" si="5"/>
        <v>811</v>
      </c>
      <c r="AN28" s="325">
        <f t="shared" si="5"/>
        <v>2341</v>
      </c>
      <c r="AO28" s="325">
        <f t="shared" si="5"/>
        <v>6860</v>
      </c>
      <c r="AP28" s="325">
        <f t="shared" si="5"/>
        <v>1133</v>
      </c>
      <c r="AQ28" s="325">
        <f t="shared" si="5"/>
        <v>3997</v>
      </c>
      <c r="AR28" s="325">
        <f t="shared" si="5"/>
        <v>15314</v>
      </c>
      <c r="AS28" s="325">
        <f t="shared" si="5"/>
        <v>620</v>
      </c>
      <c r="AT28" s="325">
        <f t="shared" si="5"/>
        <v>1860</v>
      </c>
      <c r="AU28" s="325">
        <f t="shared" si="5"/>
        <v>4942</v>
      </c>
      <c r="AV28" s="325">
        <f t="shared" si="5"/>
        <v>3568</v>
      </c>
      <c r="AW28" s="325">
        <f t="shared" si="5"/>
        <v>6367</v>
      </c>
      <c r="AX28" s="325">
        <f t="shared" si="5"/>
        <v>3532</v>
      </c>
      <c r="AY28" s="325">
        <f t="shared" si="5"/>
        <v>423</v>
      </c>
      <c r="AZ28" s="325">
        <f t="shared" si="5"/>
        <v>2384</v>
      </c>
      <c r="BA28" s="325">
        <f t="shared" si="5"/>
        <v>3428</v>
      </c>
      <c r="BB28" s="325">
        <f t="shared" si="5"/>
        <v>595</v>
      </c>
      <c r="BC28" s="325">
        <f t="shared" si="5"/>
        <v>943</v>
      </c>
      <c r="BD28" s="325">
        <f t="shared" si="5"/>
        <v>653</v>
      </c>
      <c r="BE28" s="325">
        <f t="shared" si="5"/>
        <v>354</v>
      </c>
      <c r="BF28" s="325">
        <f t="shared" si="5"/>
        <v>1143</v>
      </c>
      <c r="BG28" s="325">
        <f t="shared" si="5"/>
        <v>883</v>
      </c>
      <c r="BH28" s="326">
        <f t="shared" si="3"/>
        <v>152162</v>
      </c>
      <c r="BI28" s="315"/>
      <c r="BJ28" s="318" t="s">
        <v>5903</v>
      </c>
      <c r="BM28" s="285"/>
      <c r="BO28" s="285"/>
      <c r="BP28" s="260"/>
      <c r="BQ28" s="285"/>
    </row>
    <row r="29" spans="2:69" s="186" customFormat="1" ht="9.75" customHeight="1">
      <c r="B29" s="327"/>
      <c r="C29" s="328"/>
      <c r="D29" s="328"/>
      <c r="E29" s="315"/>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5"/>
      <c r="AM29" s="315"/>
      <c r="AN29" s="315"/>
      <c r="AO29" s="315"/>
      <c r="AP29" s="315"/>
      <c r="AQ29" s="315"/>
      <c r="AR29" s="315"/>
      <c r="AS29" s="315"/>
      <c r="AT29" s="315"/>
      <c r="AU29" s="315"/>
      <c r="AV29" s="315"/>
      <c r="AW29" s="315"/>
      <c r="AX29" s="315"/>
      <c r="AY29" s="315"/>
      <c r="AZ29" s="315"/>
      <c r="BA29" s="315"/>
      <c r="BB29" s="315"/>
      <c r="BC29" s="315"/>
      <c r="BD29" s="315"/>
      <c r="BE29" s="315"/>
      <c r="BF29" s="315"/>
      <c r="BG29" s="315"/>
      <c r="BH29" s="315"/>
      <c r="BI29" s="256"/>
      <c r="BJ29" s="256"/>
    </row>
    <row r="30" spans="2:69" s="186" customFormat="1" ht="23.25" customHeight="1">
      <c r="B30" s="329"/>
      <c r="C30" s="330"/>
      <c r="D30" s="330"/>
      <c r="E30" s="315"/>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5"/>
      <c r="AM30" s="315"/>
      <c r="AN30" s="315"/>
      <c r="AO30" s="315"/>
      <c r="AP30" s="315"/>
      <c r="AQ30" s="315"/>
      <c r="AR30" s="315"/>
      <c r="AS30" s="315"/>
      <c r="AT30" s="315"/>
      <c r="AU30" s="315"/>
      <c r="AV30" s="315"/>
      <c r="AW30" s="315"/>
      <c r="AX30" s="315"/>
      <c r="AY30" s="315"/>
      <c r="AZ30" s="315"/>
      <c r="BA30" s="315"/>
      <c r="BB30" s="315"/>
      <c r="BC30" s="315"/>
      <c r="BD30" s="315"/>
      <c r="BE30" s="315"/>
      <c r="BF30" s="315"/>
      <c r="BG30" s="315"/>
      <c r="BH30" s="256"/>
      <c r="BI30" s="256"/>
      <c r="BJ30" s="256"/>
    </row>
    <row r="31" spans="2:69">
      <c r="B31" s="340" t="s">
        <v>5538</v>
      </c>
      <c r="C31" s="340"/>
    </row>
    <row r="32" spans="2:69" ht="16.5" thickBot="1">
      <c r="B32" s="1"/>
      <c r="C32" s="2"/>
    </row>
    <row r="33" spans="2:3">
      <c r="B33" s="196"/>
      <c r="C33" s="3" t="s">
        <v>5539</v>
      </c>
    </row>
    <row r="34" spans="2:3">
      <c r="B34" s="1"/>
      <c r="C34" s="2"/>
    </row>
    <row r="35" spans="2:3">
      <c r="B35" s="207"/>
      <c r="C35" s="3" t="s">
        <v>5540</v>
      </c>
    </row>
    <row r="54" spans="3:9">
      <c r="F54"/>
    </row>
    <row r="55" spans="3:9">
      <c r="F55"/>
    </row>
    <row r="56" spans="3:9">
      <c r="F56"/>
    </row>
    <row r="57" spans="3:9">
      <c r="F57"/>
    </row>
    <row r="58" spans="3:9">
      <c r="F58"/>
    </row>
    <row r="59" spans="3:9">
      <c r="F59"/>
    </row>
    <row r="60" spans="3:9">
      <c r="C60"/>
      <c r="F60"/>
    </row>
    <row r="61" spans="3:9">
      <c r="C61"/>
      <c r="F61"/>
    </row>
    <row r="62" spans="3:9">
      <c r="C62"/>
      <c r="F62"/>
    </row>
    <row r="63" spans="3:9">
      <c r="C63"/>
      <c r="F63"/>
      <c r="H63"/>
    </row>
    <row r="64" spans="3:9">
      <c r="C64"/>
      <c r="F64"/>
      <c r="H64"/>
      <c r="I64"/>
    </row>
    <row r="65" spans="3:9">
      <c r="C65"/>
      <c r="F65"/>
      <c r="H65"/>
      <c r="I65"/>
    </row>
    <row r="66" spans="3:9">
      <c r="C66"/>
      <c r="F66"/>
      <c r="H66"/>
      <c r="I66"/>
    </row>
    <row r="67" spans="3:9">
      <c r="C67"/>
      <c r="F67"/>
      <c r="H67"/>
      <c r="I67"/>
    </row>
    <row r="68" spans="3:9">
      <c r="C68"/>
      <c r="F68"/>
      <c r="H68"/>
      <c r="I68"/>
    </row>
    <row r="69" spans="3:9">
      <c r="C69"/>
      <c r="F69"/>
      <c r="H69"/>
      <c r="I69"/>
    </row>
    <row r="70" spans="3:9">
      <c r="C70"/>
      <c r="F70"/>
      <c r="H70"/>
      <c r="I70"/>
    </row>
    <row r="71" spans="3:9">
      <c r="C71"/>
      <c r="F71"/>
      <c r="H71"/>
      <c r="I71"/>
    </row>
    <row r="72" spans="3:9">
      <c r="C72"/>
      <c r="F72"/>
      <c r="H72"/>
      <c r="I72"/>
    </row>
    <row r="73" spans="3:9">
      <c r="C73"/>
      <c r="F73"/>
      <c r="H73"/>
      <c r="I73"/>
    </row>
    <row r="74" spans="3:9">
      <c r="C74"/>
      <c r="F74"/>
      <c r="H74"/>
      <c r="I74"/>
    </row>
    <row r="75" spans="3:9">
      <c r="C75"/>
      <c r="F75"/>
      <c r="H75"/>
      <c r="I75"/>
    </row>
    <row r="76" spans="3:9">
      <c r="C76"/>
      <c r="F76"/>
      <c r="H76"/>
      <c r="I76"/>
    </row>
    <row r="77" spans="3:9">
      <c r="C77"/>
      <c r="F77"/>
      <c r="H77"/>
      <c r="I77"/>
    </row>
    <row r="78" spans="3:9">
      <c r="C78"/>
      <c r="F78"/>
      <c r="H78"/>
      <c r="I78"/>
    </row>
    <row r="79" spans="3:9">
      <c r="C79"/>
      <c r="F79"/>
      <c r="H79"/>
      <c r="I79"/>
    </row>
    <row r="80" spans="3:9">
      <c r="C80"/>
      <c r="F80"/>
      <c r="H80"/>
      <c r="I80"/>
    </row>
    <row r="81" spans="2:10">
      <c r="C81"/>
      <c r="F81"/>
      <c r="H81"/>
      <c r="I81"/>
    </row>
    <row r="82" spans="2:10">
      <c r="C82"/>
      <c r="F82"/>
      <c r="H82"/>
      <c r="I82"/>
    </row>
    <row r="83" spans="2:10">
      <c r="C83"/>
      <c r="F83"/>
      <c r="H83"/>
      <c r="I83"/>
    </row>
    <row r="84" spans="2:10">
      <c r="C84"/>
      <c r="F84"/>
      <c r="H84"/>
      <c r="I84"/>
      <c r="J84"/>
    </row>
    <row r="85" spans="2:10">
      <c r="C85"/>
      <c r="F85"/>
      <c r="H85"/>
      <c r="I85"/>
      <c r="J85"/>
    </row>
    <row r="86" spans="2:10">
      <c r="C86"/>
      <c r="F86"/>
      <c r="H86"/>
      <c r="I86"/>
      <c r="J86"/>
    </row>
    <row r="87" spans="2:10">
      <c r="C87"/>
      <c r="F87"/>
      <c r="H87"/>
      <c r="I87"/>
      <c r="J87"/>
    </row>
    <row r="88" spans="2:10">
      <c r="C88"/>
      <c r="F88"/>
      <c r="H88"/>
      <c r="I88"/>
      <c r="J88"/>
    </row>
    <row r="89" spans="2:10">
      <c r="C89"/>
      <c r="F89"/>
      <c r="H89"/>
      <c r="I89"/>
      <c r="J89"/>
    </row>
    <row r="90" spans="2:10">
      <c r="C90"/>
      <c r="F90"/>
      <c r="H90"/>
      <c r="I90"/>
      <c r="J90"/>
    </row>
    <row r="91" spans="2:10">
      <c r="B91"/>
      <c r="C91"/>
      <c r="F91"/>
      <c r="H91"/>
      <c r="I91"/>
      <c r="J91"/>
    </row>
    <row r="92" spans="2:10">
      <c r="B92"/>
      <c r="C92"/>
      <c r="F92"/>
      <c r="G92"/>
      <c r="H92"/>
      <c r="I92"/>
      <c r="J92"/>
    </row>
    <row r="93" spans="2:10">
      <c r="B93"/>
      <c r="C93"/>
      <c r="F93"/>
      <c r="G93"/>
      <c r="H93"/>
      <c r="I93"/>
      <c r="J93"/>
    </row>
    <row r="94" spans="2:10">
      <c r="B94"/>
      <c r="C94"/>
      <c r="F94"/>
      <c r="G94"/>
      <c r="H94"/>
      <c r="I94"/>
      <c r="J94"/>
    </row>
    <row r="95" spans="2:10">
      <c r="B95"/>
      <c r="C95"/>
      <c r="F95"/>
      <c r="G95"/>
      <c r="H95"/>
      <c r="I95"/>
      <c r="J95"/>
    </row>
    <row r="96" spans="2:10">
      <c r="B96"/>
      <c r="C96"/>
      <c r="F96"/>
      <c r="G96"/>
      <c r="H96"/>
      <c r="I96"/>
      <c r="J96"/>
    </row>
    <row r="97" spans="2:10">
      <c r="B97"/>
      <c r="C97"/>
      <c r="F97"/>
      <c r="G97"/>
      <c r="H97"/>
      <c r="I97"/>
      <c r="J97"/>
    </row>
    <row r="98" spans="2:10">
      <c r="B98"/>
      <c r="C98"/>
      <c r="F98"/>
      <c r="G98"/>
      <c r="H98"/>
      <c r="I98"/>
      <c r="J98"/>
    </row>
    <row r="99" spans="2:10">
      <c r="B99"/>
      <c r="C99"/>
      <c r="F99"/>
      <c r="G99"/>
      <c r="H99"/>
      <c r="I99"/>
      <c r="J99"/>
    </row>
    <row r="100" spans="2:10">
      <c r="B100"/>
      <c r="C100"/>
      <c r="F100"/>
      <c r="G100"/>
      <c r="H100"/>
      <c r="I100"/>
      <c r="J100"/>
    </row>
    <row r="101" spans="2:10">
      <c r="B101"/>
      <c r="C101"/>
      <c r="D101"/>
      <c r="F101"/>
      <c r="G101"/>
      <c r="H101"/>
      <c r="I101"/>
      <c r="J101"/>
    </row>
    <row r="102" spans="2:10">
      <c r="B102"/>
      <c r="C102"/>
      <c r="D102"/>
      <c r="F102"/>
      <c r="G102"/>
      <c r="H102"/>
      <c r="I102"/>
      <c r="J102"/>
    </row>
    <row r="103" spans="2:10">
      <c r="B103"/>
      <c r="C103"/>
      <c r="D103"/>
      <c r="F103"/>
      <c r="G103"/>
      <c r="H103"/>
      <c r="I103"/>
      <c r="J103"/>
    </row>
    <row r="104" spans="2:10">
      <c r="B104"/>
      <c r="C104"/>
      <c r="D104"/>
      <c r="F104"/>
      <c r="G104"/>
      <c r="H104"/>
      <c r="I104"/>
      <c r="J104"/>
    </row>
    <row r="105" spans="2:10">
      <c r="B105"/>
      <c r="C105"/>
      <c r="D105"/>
      <c r="F105"/>
      <c r="G105"/>
      <c r="H105"/>
      <c r="I105"/>
      <c r="J105"/>
    </row>
    <row r="106" spans="2:10">
      <c r="B106"/>
      <c r="C106"/>
      <c r="D106"/>
      <c r="F106"/>
      <c r="G106"/>
      <c r="H106"/>
      <c r="I106"/>
      <c r="J106"/>
    </row>
    <row r="107" spans="2:10">
      <c r="B107"/>
      <c r="C107"/>
      <c r="D107"/>
      <c r="F107"/>
      <c r="G107"/>
      <c r="H107"/>
      <c r="I107"/>
      <c r="J107"/>
    </row>
    <row r="108" spans="2:10">
      <c r="B108"/>
      <c r="C108"/>
      <c r="D108"/>
      <c r="F108"/>
      <c r="G108"/>
      <c r="H108"/>
      <c r="I108"/>
      <c r="J108"/>
    </row>
    <row r="109" spans="2:10">
      <c r="B109"/>
      <c r="C109"/>
      <c r="D109"/>
      <c r="F109"/>
      <c r="G109"/>
      <c r="H109"/>
      <c r="I109"/>
      <c r="J109"/>
    </row>
    <row r="110" spans="2:10">
      <c r="B110"/>
      <c r="C110"/>
      <c r="D110"/>
      <c r="F110"/>
      <c r="G110"/>
      <c r="H110"/>
      <c r="I110"/>
      <c r="J110"/>
    </row>
    <row r="111" spans="2:10">
      <c r="B111"/>
      <c r="C111"/>
      <c r="D111"/>
      <c r="F111"/>
      <c r="G111"/>
      <c r="H111"/>
      <c r="I111"/>
      <c r="J111"/>
    </row>
    <row r="112" spans="2:10">
      <c r="B112"/>
      <c r="C112"/>
      <c r="D112"/>
      <c r="E112"/>
      <c r="F112"/>
      <c r="G112"/>
      <c r="H112"/>
      <c r="I112"/>
      <c r="J112"/>
    </row>
    <row r="113" spans="2:10">
      <c r="B113"/>
      <c r="C113"/>
      <c r="D113"/>
      <c r="E113"/>
      <c r="F113"/>
      <c r="G113"/>
      <c r="H113"/>
      <c r="I113"/>
      <c r="J113"/>
    </row>
    <row r="114" spans="2:10">
      <c r="B114"/>
      <c r="C114"/>
      <c r="D114"/>
      <c r="E114"/>
      <c r="F114"/>
      <c r="G114"/>
      <c r="H114"/>
      <c r="I114"/>
      <c r="J114"/>
    </row>
    <row r="115" spans="2:10">
      <c r="B115"/>
      <c r="C115"/>
      <c r="D115"/>
      <c r="E115"/>
      <c r="F115"/>
      <c r="G115"/>
      <c r="H115"/>
      <c r="I115"/>
      <c r="J115"/>
    </row>
    <row r="116" spans="2:10">
      <c r="B116"/>
      <c r="C116"/>
      <c r="D116"/>
      <c r="E116"/>
      <c r="F116"/>
      <c r="G116"/>
      <c r="H116"/>
      <c r="I116"/>
      <c r="J116"/>
    </row>
    <row r="117" spans="2:10">
      <c r="B117"/>
      <c r="C117"/>
      <c r="D117"/>
      <c r="E117"/>
      <c r="F117"/>
      <c r="G117"/>
      <c r="H117"/>
      <c r="I117"/>
      <c r="J117"/>
    </row>
    <row r="118" spans="2:10">
      <c r="B118"/>
      <c r="C118"/>
      <c r="D118"/>
      <c r="E118"/>
      <c r="F118"/>
      <c r="G118"/>
      <c r="H118"/>
      <c r="I118"/>
      <c r="J118"/>
    </row>
    <row r="119" spans="2:10">
      <c r="B119"/>
      <c r="C119"/>
      <c r="D119"/>
      <c r="E119"/>
      <c r="F119"/>
      <c r="G119"/>
      <c r="H119"/>
      <c r="I119"/>
      <c r="J119"/>
    </row>
    <row r="120" spans="2:10">
      <c r="B120"/>
      <c r="C120"/>
      <c r="D120"/>
      <c r="E120"/>
      <c r="F120"/>
      <c r="G120"/>
      <c r="H120"/>
      <c r="I120"/>
      <c r="J120"/>
    </row>
    <row r="121" spans="2:10">
      <c r="B121"/>
      <c r="C121"/>
      <c r="D121"/>
      <c r="E121"/>
      <c r="F121"/>
      <c r="G121"/>
      <c r="H121"/>
      <c r="I121"/>
      <c r="J121"/>
    </row>
    <row r="122" spans="2:10">
      <c r="B122"/>
      <c r="C122"/>
      <c r="D122"/>
      <c r="E122"/>
      <c r="F122"/>
      <c r="G122"/>
      <c r="H122"/>
      <c r="I122"/>
      <c r="J122"/>
    </row>
    <row r="123" spans="2:10">
      <c r="B123"/>
      <c r="C123"/>
      <c r="D123"/>
      <c r="E123"/>
      <c r="F123"/>
      <c r="G123"/>
      <c r="H123"/>
      <c r="I123"/>
      <c r="J123"/>
    </row>
    <row r="124" spans="2:10">
      <c r="B124"/>
      <c r="C124"/>
      <c r="D124"/>
      <c r="E124"/>
      <c r="F124"/>
      <c r="G124"/>
      <c r="H124"/>
      <c r="I124"/>
      <c r="J124"/>
    </row>
    <row r="125" spans="2:10">
      <c r="B125"/>
      <c r="C125"/>
      <c r="D125"/>
      <c r="E125"/>
      <c r="F125"/>
      <c r="G125"/>
      <c r="H125"/>
      <c r="I125"/>
      <c r="J125"/>
    </row>
    <row r="126" spans="2:10">
      <c r="B126"/>
      <c r="C126"/>
      <c r="D126"/>
      <c r="E126"/>
      <c r="F126"/>
      <c r="G126"/>
      <c r="H126"/>
      <c r="I126"/>
      <c r="J126"/>
    </row>
    <row r="127" spans="2:10">
      <c r="B127"/>
      <c r="C127"/>
      <c r="D127"/>
      <c r="E127"/>
      <c r="F127"/>
      <c r="G127"/>
      <c r="H127"/>
      <c r="I127"/>
      <c r="J127"/>
    </row>
    <row r="128" spans="2:10">
      <c r="B128"/>
      <c r="C128"/>
      <c r="D128"/>
      <c r="E128"/>
      <c r="F128"/>
      <c r="G128"/>
      <c r="H128"/>
      <c r="I128"/>
      <c r="J128"/>
    </row>
    <row r="129" spans="2:10">
      <c r="B129"/>
      <c r="C129"/>
      <c r="D129"/>
      <c r="E129"/>
      <c r="F129"/>
      <c r="G129"/>
      <c r="H129"/>
      <c r="I129"/>
      <c r="J129"/>
    </row>
    <row r="130" spans="2:10">
      <c r="B130"/>
      <c r="C130"/>
      <c r="D130"/>
      <c r="E130"/>
      <c r="F130"/>
      <c r="G130"/>
      <c r="H130"/>
      <c r="I130"/>
      <c r="J130"/>
    </row>
    <row r="131" spans="2:10">
      <c r="B131"/>
      <c r="C131"/>
      <c r="D131"/>
      <c r="E131"/>
      <c r="F131"/>
      <c r="G131"/>
      <c r="H131"/>
      <c r="I131"/>
      <c r="J131"/>
    </row>
    <row r="132" spans="2:10">
      <c r="B132"/>
      <c r="C132"/>
      <c r="D132"/>
      <c r="E132"/>
      <c r="F132"/>
      <c r="G132"/>
      <c r="H132"/>
      <c r="I132"/>
      <c r="J132"/>
    </row>
    <row r="133" spans="2:10">
      <c r="B133"/>
      <c r="C133"/>
      <c r="D133"/>
      <c r="E133"/>
      <c r="F133"/>
      <c r="G133"/>
      <c r="H133"/>
      <c r="I133"/>
      <c r="J133"/>
    </row>
    <row r="134" spans="2:10">
      <c r="B134"/>
      <c r="C134"/>
      <c r="D134"/>
      <c r="E134"/>
      <c r="F134"/>
      <c r="G134"/>
      <c r="H134"/>
      <c r="I134"/>
      <c r="J134"/>
    </row>
    <row r="135" spans="2:10">
      <c r="B135"/>
      <c r="C135"/>
      <c r="D135"/>
      <c r="E135"/>
      <c r="F135"/>
      <c r="G135"/>
      <c r="H135"/>
      <c r="I135"/>
      <c r="J135"/>
    </row>
    <row r="136" spans="2:10">
      <c r="B136"/>
      <c r="C136"/>
      <c r="D136"/>
      <c r="E136"/>
      <c r="F136"/>
      <c r="G136"/>
      <c r="H136"/>
      <c r="I136"/>
      <c r="J136"/>
    </row>
    <row r="137" spans="2:10">
      <c r="B137"/>
      <c r="C137"/>
      <c r="D137"/>
      <c r="E137"/>
      <c r="F137"/>
      <c r="G137"/>
      <c r="H137"/>
      <c r="I137"/>
      <c r="J137"/>
    </row>
    <row r="138" spans="2:10">
      <c r="B138"/>
      <c r="C138"/>
      <c r="D138"/>
      <c r="E138"/>
      <c r="F138"/>
      <c r="G138"/>
      <c r="H138"/>
      <c r="I138"/>
      <c r="J138"/>
    </row>
    <row r="139" spans="2:10">
      <c r="B139"/>
      <c r="C139"/>
      <c r="D139"/>
      <c r="E139"/>
      <c r="F139"/>
      <c r="G139"/>
      <c r="H139"/>
      <c r="I139"/>
      <c r="J139"/>
    </row>
    <row r="140" spans="2:10">
      <c r="B140"/>
      <c r="C140"/>
      <c r="D140"/>
      <c r="E140"/>
      <c r="F140"/>
      <c r="G140"/>
      <c r="H140"/>
      <c r="I140"/>
      <c r="J140"/>
    </row>
    <row r="141" spans="2:10">
      <c r="B141"/>
      <c r="C141"/>
      <c r="D141"/>
      <c r="E141"/>
      <c r="F141"/>
      <c r="G141"/>
      <c r="H141"/>
      <c r="I141"/>
      <c r="J141"/>
    </row>
    <row r="142" spans="2:10">
      <c r="B142"/>
      <c r="C142"/>
      <c r="D142"/>
      <c r="E142"/>
      <c r="F142"/>
      <c r="G142"/>
      <c r="H142"/>
      <c r="I142"/>
      <c r="J142"/>
    </row>
    <row r="143" spans="2:10">
      <c r="B143"/>
      <c r="C143"/>
      <c r="D143"/>
      <c r="E143"/>
      <c r="F143"/>
      <c r="G143"/>
      <c r="H143"/>
      <c r="I143"/>
      <c r="J143"/>
    </row>
    <row r="144" spans="2:10">
      <c r="B144"/>
      <c r="C144"/>
      <c r="D144"/>
      <c r="E144"/>
      <c r="F144"/>
      <c r="G144"/>
      <c r="H144"/>
      <c r="I144"/>
      <c r="J144"/>
    </row>
    <row r="145" spans="2:10">
      <c r="B145"/>
      <c r="C145"/>
      <c r="D145"/>
      <c r="E145"/>
      <c r="F145"/>
      <c r="G145"/>
      <c r="H145"/>
      <c r="I145"/>
      <c r="J145"/>
    </row>
    <row r="146" spans="2:10">
      <c r="B146"/>
      <c r="C146"/>
      <c r="D146"/>
      <c r="E146"/>
      <c r="F146"/>
      <c r="G146"/>
      <c r="H146"/>
      <c r="I146"/>
      <c r="J146"/>
    </row>
    <row r="147" spans="2:10">
      <c r="B147"/>
      <c r="C147"/>
      <c r="D147"/>
      <c r="E147"/>
      <c r="F147"/>
      <c r="G147"/>
      <c r="H147"/>
      <c r="I147"/>
      <c r="J147"/>
    </row>
    <row r="148" spans="2:10">
      <c r="B148"/>
      <c r="C148"/>
      <c r="D148"/>
      <c r="E148"/>
      <c r="F148"/>
      <c r="G148"/>
      <c r="H148"/>
      <c r="I148"/>
      <c r="J148"/>
    </row>
    <row r="149" spans="2:10">
      <c r="B149"/>
      <c r="C149"/>
      <c r="D149"/>
      <c r="E149"/>
      <c r="F149"/>
      <c r="G149"/>
      <c r="H149"/>
      <c r="I149"/>
      <c r="J149"/>
    </row>
    <row r="150" spans="2:10">
      <c r="B150"/>
      <c r="C150"/>
      <c r="D150"/>
      <c r="E150"/>
      <c r="F150"/>
      <c r="G150"/>
      <c r="H150"/>
      <c r="I150"/>
      <c r="J150"/>
    </row>
    <row r="151" spans="2:10">
      <c r="B151"/>
      <c r="C151"/>
      <c r="D151"/>
      <c r="E151"/>
      <c r="F151"/>
      <c r="G151"/>
      <c r="H151"/>
      <c r="I151"/>
      <c r="J151"/>
    </row>
    <row r="152" spans="2:10">
      <c r="B152"/>
      <c r="C152"/>
      <c r="D152"/>
      <c r="E152"/>
      <c r="F152"/>
      <c r="G152"/>
      <c r="H152"/>
      <c r="I152"/>
      <c r="J152"/>
    </row>
    <row r="153" spans="2:10">
      <c r="B153"/>
      <c r="C153"/>
      <c r="D153"/>
      <c r="E153"/>
      <c r="F153"/>
      <c r="G153"/>
      <c r="H153"/>
      <c r="I153"/>
      <c r="J153"/>
    </row>
    <row r="154" spans="2:10">
      <c r="B154"/>
      <c r="C154"/>
      <c r="D154"/>
      <c r="E154"/>
      <c r="F154"/>
      <c r="G154"/>
      <c r="H154"/>
      <c r="I154"/>
      <c r="J154"/>
    </row>
    <row r="155" spans="2:10">
      <c r="B155"/>
      <c r="C155"/>
      <c r="D155"/>
      <c r="E155"/>
      <c r="F155"/>
      <c r="G155"/>
      <c r="H155"/>
      <c r="I155"/>
      <c r="J155"/>
    </row>
    <row r="156" spans="2:10">
      <c r="B156"/>
      <c r="C156"/>
      <c r="D156"/>
      <c r="E156"/>
      <c r="F156"/>
      <c r="G156"/>
      <c r="H156"/>
      <c r="I156"/>
      <c r="J156"/>
    </row>
    <row r="157" spans="2:10">
      <c r="B157"/>
      <c r="C157"/>
      <c r="D157"/>
      <c r="E157"/>
      <c r="F157"/>
      <c r="G157"/>
      <c r="H157"/>
      <c r="I157"/>
      <c r="J157"/>
    </row>
    <row r="158" spans="2:10">
      <c r="B158"/>
      <c r="C158"/>
      <c r="D158"/>
      <c r="E158"/>
      <c r="F158"/>
      <c r="G158"/>
      <c r="H158"/>
      <c r="I158"/>
      <c r="J158"/>
    </row>
    <row r="159" spans="2:10">
      <c r="B159"/>
      <c r="C159"/>
      <c r="D159"/>
      <c r="E159"/>
      <c r="F159"/>
      <c r="G159"/>
      <c r="H159"/>
      <c r="I159"/>
      <c r="J159"/>
    </row>
    <row r="160" spans="2:10">
      <c r="B160"/>
      <c r="C160"/>
      <c r="D160"/>
      <c r="E160"/>
      <c r="F160"/>
      <c r="G160"/>
      <c r="H160"/>
      <c r="I160"/>
      <c r="J160"/>
    </row>
    <row r="161" spans="2:10">
      <c r="B161"/>
      <c r="C161"/>
      <c r="D161"/>
      <c r="E161"/>
      <c r="F161"/>
      <c r="G161"/>
      <c r="H161"/>
      <c r="I161"/>
      <c r="J161"/>
    </row>
    <row r="162" spans="2:10">
      <c r="B162"/>
      <c r="C162"/>
      <c r="D162"/>
      <c r="E162"/>
      <c r="F162"/>
      <c r="G162"/>
      <c r="H162"/>
      <c r="I162"/>
      <c r="J162"/>
    </row>
    <row r="163" spans="2:10">
      <c r="B163"/>
      <c r="C163"/>
      <c r="D163"/>
      <c r="E163"/>
      <c r="F163"/>
      <c r="G163"/>
      <c r="H163"/>
      <c r="I163"/>
      <c r="J163"/>
    </row>
    <row r="164" spans="2:10">
      <c r="B164"/>
      <c r="C164"/>
      <c r="D164"/>
      <c r="E164"/>
      <c r="F164"/>
      <c r="G164"/>
      <c r="H164"/>
      <c r="I164"/>
      <c r="J164"/>
    </row>
    <row r="165" spans="2:10">
      <c r="B165"/>
      <c r="C165"/>
      <c r="D165"/>
      <c r="E165"/>
      <c r="F165"/>
      <c r="G165"/>
      <c r="H165"/>
      <c r="I165"/>
      <c r="J165"/>
    </row>
    <row r="166" spans="2:10">
      <c r="B166"/>
      <c r="C166"/>
      <c r="D166"/>
      <c r="E166"/>
      <c r="F166"/>
      <c r="G166"/>
      <c r="H166"/>
      <c r="I166"/>
      <c r="J166"/>
    </row>
    <row r="167" spans="2:10">
      <c r="B167"/>
      <c r="C167"/>
      <c r="D167"/>
      <c r="E167"/>
      <c r="F167"/>
      <c r="G167"/>
      <c r="H167"/>
      <c r="I167"/>
      <c r="J167"/>
    </row>
    <row r="168" spans="2:10">
      <c r="B168"/>
      <c r="C168"/>
      <c r="D168"/>
      <c r="E168"/>
      <c r="F168"/>
      <c r="G168"/>
      <c r="H168"/>
      <c r="I168"/>
      <c r="J168"/>
    </row>
    <row r="169" spans="2:10">
      <c r="B169"/>
      <c r="C169"/>
      <c r="D169"/>
      <c r="E169"/>
      <c r="F169"/>
      <c r="G169"/>
      <c r="H169"/>
      <c r="I169"/>
      <c r="J169"/>
    </row>
    <row r="170" spans="2:10">
      <c r="B170"/>
      <c r="C170"/>
      <c r="D170"/>
      <c r="E170"/>
      <c r="F170"/>
      <c r="G170"/>
      <c r="H170"/>
      <c r="I170"/>
      <c r="J170"/>
    </row>
    <row r="171" spans="2:10">
      <c r="B171"/>
      <c r="C171"/>
      <c r="D171"/>
      <c r="E171"/>
      <c r="F171"/>
      <c r="G171"/>
      <c r="H171"/>
      <c r="I171"/>
      <c r="J171"/>
    </row>
    <row r="172" spans="2:10">
      <c r="B172"/>
      <c r="C172"/>
      <c r="D172"/>
      <c r="E172"/>
      <c r="F172"/>
      <c r="G172"/>
      <c r="H172"/>
      <c r="I172"/>
      <c r="J172"/>
    </row>
    <row r="173" spans="2:10">
      <c r="B173"/>
      <c r="C173"/>
      <c r="D173"/>
      <c r="E173"/>
      <c r="F173"/>
      <c r="G173"/>
      <c r="H173"/>
      <c r="I173"/>
      <c r="J173"/>
    </row>
    <row r="174" spans="2:10">
      <c r="B174"/>
      <c r="C174"/>
      <c r="D174"/>
      <c r="E174"/>
      <c r="F174"/>
      <c r="G174"/>
      <c r="H174"/>
      <c r="I174"/>
      <c r="J174"/>
    </row>
    <row r="175" spans="2:10">
      <c r="B175"/>
      <c r="C175"/>
      <c r="D175"/>
      <c r="E175"/>
      <c r="F175"/>
      <c r="G175"/>
      <c r="H175"/>
      <c r="I175"/>
      <c r="J175"/>
    </row>
    <row r="176" spans="2:10">
      <c r="B176"/>
      <c r="C176"/>
      <c r="D176"/>
      <c r="E176"/>
      <c r="F176"/>
      <c r="G176"/>
      <c r="H176"/>
      <c r="I176"/>
      <c r="J176"/>
    </row>
    <row r="177" spans="2:10">
      <c r="B177"/>
      <c r="C177"/>
      <c r="D177"/>
      <c r="E177"/>
      <c r="F177"/>
      <c r="G177"/>
      <c r="H177"/>
      <c r="I177"/>
      <c r="J177"/>
    </row>
    <row r="178" spans="2:10">
      <c r="B178"/>
      <c r="C178"/>
      <c r="D178"/>
      <c r="E178"/>
      <c r="F178"/>
      <c r="G178"/>
      <c r="H178"/>
      <c r="I178"/>
      <c r="J178"/>
    </row>
    <row r="179" spans="2:10">
      <c r="B179"/>
      <c r="C179"/>
      <c r="D179"/>
      <c r="E179"/>
      <c r="F179"/>
      <c r="G179"/>
      <c r="H179"/>
      <c r="I179"/>
      <c r="J179"/>
    </row>
    <row r="180" spans="2:10">
      <c r="B180"/>
      <c r="C180"/>
      <c r="D180"/>
      <c r="E180"/>
      <c r="F180"/>
      <c r="G180"/>
      <c r="H180"/>
      <c r="I180"/>
      <c r="J180"/>
    </row>
    <row r="181" spans="2:10">
      <c r="B181"/>
      <c r="C181"/>
      <c r="D181"/>
      <c r="E181"/>
      <c r="F181"/>
      <c r="G181"/>
      <c r="H181"/>
      <c r="I181"/>
      <c r="J181"/>
    </row>
    <row r="182" spans="2:10">
      <c r="B182"/>
      <c r="C182"/>
      <c r="D182"/>
      <c r="E182"/>
      <c r="F182"/>
      <c r="G182"/>
      <c r="H182"/>
      <c r="I182"/>
      <c r="J182"/>
    </row>
    <row r="183" spans="2:10">
      <c r="B183"/>
      <c r="C183"/>
      <c r="D183"/>
      <c r="E183"/>
      <c r="F183"/>
      <c r="G183"/>
      <c r="H183"/>
      <c r="I183"/>
      <c r="J183"/>
    </row>
    <row r="184" spans="2:10">
      <c r="B184"/>
      <c r="C184"/>
      <c r="D184"/>
      <c r="E184"/>
      <c r="F184"/>
      <c r="G184"/>
      <c r="H184"/>
      <c r="I184"/>
      <c r="J184"/>
    </row>
    <row r="185" spans="2:10">
      <c r="B185"/>
      <c r="C185"/>
      <c r="D185"/>
      <c r="E185"/>
      <c r="F185"/>
      <c r="G185"/>
      <c r="H185"/>
      <c r="I185"/>
      <c r="J185"/>
    </row>
    <row r="186" spans="2:10">
      <c r="B186"/>
      <c r="C186"/>
      <c r="D186"/>
      <c r="E186"/>
      <c r="F186"/>
      <c r="G186"/>
      <c r="H186"/>
      <c r="I186"/>
      <c r="J186"/>
    </row>
    <row r="187" spans="2:10">
      <c r="B187"/>
      <c r="C187"/>
      <c r="D187"/>
      <c r="E187"/>
      <c r="F187"/>
      <c r="G187"/>
      <c r="H187"/>
      <c r="I187"/>
      <c r="J187"/>
    </row>
    <row r="188" spans="2:10">
      <c r="B188"/>
      <c r="C188"/>
      <c r="D188"/>
      <c r="E188"/>
      <c r="F188"/>
      <c r="G188"/>
      <c r="H188"/>
      <c r="I188"/>
      <c r="J188"/>
    </row>
    <row r="189" spans="2:10">
      <c r="B189"/>
      <c r="C189"/>
      <c r="D189"/>
      <c r="E189"/>
      <c r="F189"/>
      <c r="G189"/>
      <c r="H189"/>
      <c r="I189"/>
      <c r="J189"/>
    </row>
    <row r="190" spans="2:10">
      <c r="B190"/>
      <c r="C190"/>
      <c r="D190"/>
      <c r="E190"/>
      <c r="F190"/>
      <c r="G190"/>
      <c r="H190"/>
      <c r="I190"/>
      <c r="J190"/>
    </row>
    <row r="191" spans="2:10">
      <c r="B191"/>
      <c r="C191"/>
      <c r="D191"/>
      <c r="E191"/>
      <c r="F191"/>
      <c r="G191"/>
      <c r="H191"/>
      <c r="I191"/>
      <c r="J191"/>
    </row>
    <row r="192" spans="2:10">
      <c r="B192"/>
      <c r="C192"/>
      <c r="D192"/>
      <c r="E192"/>
      <c r="F192"/>
      <c r="G192"/>
      <c r="H192"/>
      <c r="I192"/>
      <c r="J192"/>
    </row>
    <row r="193" spans="2:10">
      <c r="B193"/>
      <c r="C193"/>
      <c r="D193"/>
      <c r="E193"/>
      <c r="F193"/>
      <c r="G193"/>
      <c r="H193"/>
      <c r="I193"/>
      <c r="J193"/>
    </row>
    <row r="194" spans="2:10">
      <c r="B194"/>
      <c r="C194"/>
      <c r="D194"/>
      <c r="E194"/>
      <c r="F194"/>
      <c r="G194"/>
      <c r="H194"/>
      <c r="I194"/>
      <c r="J194"/>
    </row>
    <row r="195" spans="2:10">
      <c r="B195"/>
      <c r="C195"/>
      <c r="D195"/>
      <c r="E195"/>
      <c r="F195"/>
      <c r="G195"/>
      <c r="H195"/>
      <c r="I195"/>
      <c r="J195"/>
    </row>
    <row r="196" spans="2:10">
      <c r="B196"/>
      <c r="C196"/>
      <c r="D196"/>
      <c r="E196"/>
      <c r="F196"/>
      <c r="G196"/>
      <c r="H196"/>
      <c r="I196"/>
      <c r="J196"/>
    </row>
    <row r="197" spans="2:10">
      <c r="B197"/>
      <c r="C197"/>
      <c r="D197"/>
      <c r="E197"/>
      <c r="F197"/>
      <c r="G197"/>
      <c r="H197"/>
      <c r="I197"/>
      <c r="J197"/>
    </row>
    <row r="198" spans="2:10">
      <c r="B198"/>
      <c r="C198"/>
      <c r="D198"/>
      <c r="E198"/>
      <c r="F198"/>
      <c r="G198"/>
      <c r="H198"/>
      <c r="I198"/>
      <c r="J198"/>
    </row>
    <row r="199" spans="2:10">
      <c r="B199"/>
      <c r="C199"/>
      <c r="D199"/>
      <c r="E199"/>
      <c r="F199"/>
      <c r="G199"/>
      <c r="H199"/>
      <c r="I199"/>
      <c r="J199"/>
    </row>
    <row r="200" spans="2:10">
      <c r="B200"/>
      <c r="C200"/>
      <c r="D200"/>
      <c r="E200"/>
      <c r="F200"/>
      <c r="G200"/>
      <c r="H200"/>
      <c r="I200"/>
      <c r="J200"/>
    </row>
    <row r="201" spans="2:10">
      <c r="B201"/>
      <c r="C201"/>
      <c r="D201"/>
      <c r="E201"/>
      <c r="F201"/>
      <c r="G201"/>
      <c r="H201"/>
      <c r="I201"/>
      <c r="J201"/>
    </row>
    <row r="202" spans="2:10">
      <c r="B202"/>
      <c r="C202"/>
      <c r="D202"/>
      <c r="E202"/>
      <c r="F202"/>
      <c r="G202"/>
      <c r="H202"/>
      <c r="I202"/>
      <c r="J202"/>
    </row>
    <row r="203" spans="2:10">
      <c r="B203"/>
      <c r="C203"/>
      <c r="D203"/>
      <c r="E203"/>
      <c r="F203"/>
      <c r="G203"/>
      <c r="H203"/>
      <c r="I203"/>
      <c r="J203"/>
    </row>
    <row r="204" spans="2:10">
      <c r="B204"/>
      <c r="C204"/>
      <c r="D204"/>
      <c r="E204"/>
      <c r="F204"/>
      <c r="G204"/>
      <c r="H204"/>
      <c r="I204"/>
      <c r="J204"/>
    </row>
    <row r="205" spans="2:10">
      <c r="B205"/>
      <c r="C205"/>
      <c r="D205"/>
      <c r="E205"/>
      <c r="F205"/>
      <c r="G205"/>
      <c r="H205"/>
      <c r="I205"/>
      <c r="J205"/>
    </row>
    <row r="206" spans="2:10">
      <c r="B206"/>
      <c r="C206"/>
      <c r="D206"/>
      <c r="E206"/>
      <c r="F206"/>
      <c r="G206"/>
      <c r="H206"/>
      <c r="I206"/>
      <c r="J206"/>
    </row>
    <row r="207" spans="2:10">
      <c r="B207"/>
      <c r="C207"/>
      <c r="D207"/>
      <c r="E207"/>
      <c r="F207"/>
      <c r="G207"/>
      <c r="H207"/>
      <c r="I207"/>
      <c r="J207"/>
    </row>
    <row r="208" spans="2:10">
      <c r="B208"/>
      <c r="C208"/>
      <c r="D208"/>
      <c r="E208"/>
      <c r="F208"/>
      <c r="G208"/>
      <c r="H208"/>
      <c r="I208"/>
      <c r="J208"/>
    </row>
    <row r="209" spans="2:10">
      <c r="B209"/>
      <c r="C209"/>
      <c r="D209"/>
      <c r="E209"/>
      <c r="F209"/>
      <c r="G209"/>
      <c r="H209"/>
      <c r="I209"/>
      <c r="J209"/>
    </row>
    <row r="210" spans="2:10">
      <c r="B210"/>
      <c r="C210"/>
      <c r="D210"/>
      <c r="E210"/>
      <c r="F210"/>
      <c r="G210"/>
      <c r="H210"/>
      <c r="I210"/>
      <c r="J210"/>
    </row>
    <row r="211" spans="2:10">
      <c r="B211"/>
      <c r="C211"/>
      <c r="D211"/>
      <c r="E211"/>
      <c r="F211"/>
      <c r="G211"/>
      <c r="H211"/>
      <c r="I211"/>
      <c r="J211"/>
    </row>
    <row r="212" spans="2:10">
      <c r="B212"/>
      <c r="C212"/>
      <c r="D212"/>
      <c r="E212"/>
      <c r="F212"/>
      <c r="G212"/>
      <c r="H212"/>
      <c r="I212"/>
      <c r="J212"/>
    </row>
    <row r="213" spans="2:10">
      <c r="B213"/>
      <c r="C213"/>
      <c r="D213"/>
      <c r="E213"/>
      <c r="F213"/>
      <c r="G213"/>
      <c r="H213"/>
      <c r="I213"/>
      <c r="J213"/>
    </row>
    <row r="214" spans="2:10">
      <c r="B214"/>
      <c r="C214"/>
      <c r="D214"/>
      <c r="E214"/>
      <c r="F214"/>
      <c r="G214"/>
      <c r="H214"/>
      <c r="I214"/>
      <c r="J214"/>
    </row>
    <row r="215" spans="2:10">
      <c r="B215"/>
      <c r="C215"/>
      <c r="D215"/>
      <c r="E215"/>
      <c r="F215"/>
      <c r="G215"/>
      <c r="H215"/>
      <c r="I215"/>
      <c r="J215"/>
    </row>
    <row r="216" spans="2:10">
      <c r="B216"/>
      <c r="C216"/>
      <c r="D216"/>
      <c r="E216"/>
      <c r="F216"/>
      <c r="G216"/>
      <c r="H216"/>
      <c r="I216"/>
      <c r="J216"/>
    </row>
    <row r="217" spans="2:10">
      <c r="B217"/>
      <c r="C217"/>
      <c r="D217"/>
      <c r="E217"/>
      <c r="F217"/>
      <c r="G217"/>
      <c r="H217"/>
      <c r="I217"/>
      <c r="J217"/>
    </row>
    <row r="218" spans="2:10">
      <c r="B218"/>
      <c r="C218"/>
      <c r="D218"/>
      <c r="E218"/>
      <c r="F218"/>
      <c r="G218"/>
      <c r="H218"/>
      <c r="I218"/>
      <c r="J218"/>
    </row>
    <row r="219" spans="2:10">
      <c r="B219"/>
      <c r="C219"/>
      <c r="D219"/>
      <c r="E219"/>
      <c r="F219"/>
      <c r="G219"/>
      <c r="H219"/>
      <c r="I219"/>
      <c r="J219"/>
    </row>
    <row r="220" spans="2:10">
      <c r="B220"/>
      <c r="C220"/>
      <c r="D220"/>
      <c r="E220"/>
      <c r="F220"/>
      <c r="G220"/>
      <c r="H220"/>
      <c r="I220"/>
      <c r="J220"/>
    </row>
    <row r="221" spans="2:10">
      <c r="B221"/>
      <c r="C221"/>
      <c r="D221"/>
      <c r="E221"/>
      <c r="F221"/>
      <c r="G221"/>
      <c r="H221"/>
      <c r="I221"/>
      <c r="J221"/>
    </row>
    <row r="222" spans="2:10">
      <c r="B222"/>
      <c r="C222"/>
      <c r="D222"/>
      <c r="E222"/>
      <c r="F222"/>
      <c r="G222"/>
      <c r="H222"/>
      <c r="I222"/>
      <c r="J222"/>
    </row>
    <row r="223" spans="2:10">
      <c r="B223"/>
      <c r="C223"/>
      <c r="D223"/>
      <c r="E223"/>
      <c r="F223"/>
      <c r="G223"/>
      <c r="H223"/>
      <c r="I223"/>
      <c r="J223"/>
    </row>
    <row r="224" spans="2:10">
      <c r="B224"/>
      <c r="C224"/>
      <c r="D224"/>
      <c r="E224"/>
      <c r="F224"/>
      <c r="G224"/>
      <c r="H224"/>
      <c r="I224"/>
      <c r="J224"/>
    </row>
    <row r="225" spans="2:10">
      <c r="B225"/>
      <c r="C225"/>
      <c r="D225"/>
      <c r="E225"/>
      <c r="F225"/>
      <c r="G225"/>
      <c r="H225"/>
      <c r="I225"/>
      <c r="J225"/>
    </row>
    <row r="226" spans="2:10">
      <c r="B226"/>
      <c r="C226"/>
      <c r="D226"/>
      <c r="E226"/>
      <c r="F226"/>
      <c r="G226"/>
      <c r="H226"/>
      <c r="I226"/>
      <c r="J226"/>
    </row>
    <row r="227" spans="2:10">
      <c r="B227"/>
      <c r="C227"/>
      <c r="D227"/>
      <c r="E227"/>
      <c r="F227"/>
      <c r="G227"/>
      <c r="H227"/>
      <c r="I227"/>
      <c r="J227"/>
    </row>
    <row r="228" spans="2:10">
      <c r="B228"/>
      <c r="C228"/>
      <c r="D228"/>
      <c r="E228"/>
      <c r="F228"/>
      <c r="G228"/>
      <c r="H228"/>
      <c r="I228"/>
      <c r="J228"/>
    </row>
    <row r="229" spans="2:10">
      <c r="B229"/>
      <c r="C229"/>
      <c r="D229"/>
      <c r="E229"/>
      <c r="F229"/>
      <c r="G229"/>
      <c r="H229"/>
      <c r="I229"/>
      <c r="J229"/>
    </row>
    <row r="230" spans="2:10">
      <c r="B230"/>
      <c r="C230"/>
      <c r="D230"/>
      <c r="E230"/>
      <c r="F230"/>
      <c r="G230"/>
      <c r="H230"/>
      <c r="I230"/>
      <c r="J230"/>
    </row>
    <row r="231" spans="2:10">
      <c r="B231"/>
      <c r="C231"/>
      <c r="D231"/>
      <c r="E231"/>
      <c r="F231"/>
      <c r="G231"/>
      <c r="H231"/>
      <c r="I231"/>
      <c r="J231"/>
    </row>
    <row r="232" spans="2:10">
      <c r="B232"/>
      <c r="C232"/>
      <c r="D232"/>
      <c r="E232"/>
      <c r="F232"/>
      <c r="G232"/>
      <c r="H232"/>
      <c r="I232"/>
      <c r="J232"/>
    </row>
    <row r="233" spans="2:10">
      <c r="B233"/>
      <c r="C233"/>
      <c r="D233"/>
      <c r="E233"/>
      <c r="F233"/>
      <c r="G233"/>
      <c r="H233"/>
      <c r="I233"/>
      <c r="J233"/>
    </row>
    <row r="234" spans="2:10">
      <c r="B234"/>
      <c r="C234"/>
      <c r="D234"/>
      <c r="E234"/>
      <c r="F234"/>
      <c r="G234"/>
      <c r="H234"/>
      <c r="I234"/>
      <c r="J234"/>
    </row>
    <row r="235" spans="2:10">
      <c r="B235"/>
      <c r="C235"/>
      <c r="D235"/>
      <c r="E235"/>
      <c r="F235"/>
      <c r="G235"/>
      <c r="H235"/>
      <c r="I235"/>
      <c r="J235"/>
    </row>
    <row r="236" spans="2:10">
      <c r="B236"/>
      <c r="C236"/>
      <c r="D236"/>
      <c r="E236"/>
      <c r="F236"/>
      <c r="G236"/>
      <c r="H236"/>
      <c r="I236"/>
      <c r="J236"/>
    </row>
    <row r="237" spans="2:10">
      <c r="B237"/>
      <c r="C237"/>
      <c r="D237"/>
      <c r="E237"/>
      <c r="F237"/>
      <c r="G237"/>
      <c r="H237"/>
      <c r="I237"/>
      <c r="J237"/>
    </row>
    <row r="238" spans="2:10">
      <c r="B238"/>
      <c r="C238"/>
      <c r="D238"/>
      <c r="E238"/>
      <c r="F238"/>
      <c r="G238"/>
      <c r="H238"/>
      <c r="I238"/>
      <c r="J238"/>
    </row>
    <row r="239" spans="2:10">
      <c r="B239"/>
      <c r="C239"/>
      <c r="D239"/>
      <c r="E239"/>
      <c r="F239"/>
      <c r="G239"/>
      <c r="H239"/>
      <c r="I239"/>
      <c r="J239"/>
    </row>
    <row r="240" spans="2:10">
      <c r="B240"/>
      <c r="C240"/>
      <c r="D240"/>
      <c r="E240"/>
      <c r="F240"/>
      <c r="G240"/>
      <c r="H240"/>
      <c r="I240"/>
      <c r="J240"/>
    </row>
    <row r="241" spans="2:10">
      <c r="B241"/>
      <c r="C241"/>
      <c r="D241"/>
      <c r="E241"/>
      <c r="F241"/>
      <c r="G241"/>
      <c r="H241"/>
      <c r="I241"/>
      <c r="J241"/>
    </row>
    <row r="242" spans="2:10">
      <c r="B242"/>
      <c r="C242"/>
      <c r="D242"/>
      <c r="E242"/>
      <c r="F242"/>
      <c r="G242"/>
      <c r="H242"/>
      <c r="I242"/>
      <c r="J242"/>
    </row>
    <row r="243" spans="2:10">
      <c r="B243"/>
      <c r="C243"/>
      <c r="D243"/>
      <c r="E243"/>
      <c r="F243"/>
      <c r="G243"/>
      <c r="H243"/>
      <c r="I243"/>
      <c r="J243"/>
    </row>
    <row r="244" spans="2:10">
      <c r="B244"/>
      <c r="C244"/>
      <c r="D244"/>
      <c r="E244"/>
      <c r="F244"/>
      <c r="G244"/>
      <c r="H244"/>
      <c r="I244"/>
      <c r="J244"/>
    </row>
    <row r="245" spans="2:10">
      <c r="B245"/>
      <c r="C245"/>
      <c r="D245"/>
      <c r="E245"/>
      <c r="F245"/>
      <c r="G245"/>
      <c r="H245"/>
      <c r="I245"/>
      <c r="J245"/>
    </row>
    <row r="246" spans="2:10">
      <c r="B246"/>
      <c r="C246"/>
      <c r="D246"/>
      <c r="E246"/>
      <c r="F246"/>
      <c r="G246"/>
      <c r="H246"/>
      <c r="I246"/>
      <c r="J246"/>
    </row>
    <row r="247" spans="2:10">
      <c r="B247"/>
      <c r="C247"/>
      <c r="D247"/>
      <c r="E247"/>
      <c r="F247"/>
      <c r="G247"/>
      <c r="H247"/>
      <c r="I247"/>
      <c r="J247"/>
    </row>
    <row r="248" spans="2:10">
      <c r="B248"/>
      <c r="C248"/>
      <c r="D248"/>
      <c r="E248"/>
      <c r="F248"/>
      <c r="G248"/>
      <c r="H248"/>
      <c r="I248"/>
      <c r="J248"/>
    </row>
    <row r="249" spans="2:10">
      <c r="B249"/>
      <c r="C249"/>
      <c r="D249"/>
      <c r="E249"/>
      <c r="F249"/>
      <c r="G249"/>
      <c r="H249"/>
      <c r="I249"/>
      <c r="J249"/>
    </row>
    <row r="250" spans="2:10">
      <c r="B250"/>
      <c r="C250"/>
      <c r="D250"/>
      <c r="E250"/>
      <c r="F250"/>
      <c r="G250"/>
      <c r="H250"/>
      <c r="I250"/>
      <c r="J250"/>
    </row>
    <row r="251" spans="2:10">
      <c r="B251"/>
      <c r="C251"/>
      <c r="D251"/>
      <c r="E251"/>
      <c r="F251"/>
      <c r="G251"/>
      <c r="H251"/>
      <c r="I251"/>
      <c r="J251"/>
    </row>
    <row r="252" spans="2:10">
      <c r="B252"/>
      <c r="C252"/>
      <c r="D252"/>
      <c r="E252"/>
      <c r="F252"/>
      <c r="G252"/>
      <c r="H252"/>
      <c r="I252"/>
      <c r="J252"/>
    </row>
    <row r="253" spans="2:10">
      <c r="B253"/>
      <c r="C253"/>
      <c r="D253"/>
      <c r="E253"/>
      <c r="F253"/>
      <c r="G253"/>
      <c r="H253"/>
      <c r="I253"/>
      <c r="J253"/>
    </row>
    <row r="254" spans="2:10">
      <c r="B254"/>
      <c r="C254"/>
      <c r="D254"/>
      <c r="E254"/>
      <c r="F254"/>
      <c r="G254"/>
      <c r="H254"/>
      <c r="I254"/>
      <c r="J254"/>
    </row>
    <row r="255" spans="2:10">
      <c r="B255"/>
      <c r="C255"/>
      <c r="D255"/>
      <c r="E255"/>
      <c r="F255"/>
      <c r="G255"/>
      <c r="H255"/>
      <c r="I255"/>
      <c r="J255"/>
    </row>
    <row r="256" spans="2:10">
      <c r="B256"/>
      <c r="C256"/>
      <c r="D256"/>
      <c r="E256"/>
      <c r="F256"/>
      <c r="G256"/>
      <c r="H256"/>
      <c r="I256"/>
      <c r="J256"/>
    </row>
    <row r="257" spans="2:10">
      <c r="B257"/>
      <c r="C257"/>
      <c r="D257"/>
      <c r="E257"/>
      <c r="F257"/>
      <c r="G257"/>
      <c r="H257"/>
      <c r="I257"/>
      <c r="J257"/>
    </row>
    <row r="258" spans="2:10">
      <c r="B258"/>
      <c r="C258"/>
      <c r="D258"/>
      <c r="E258"/>
      <c r="F258"/>
      <c r="G258"/>
      <c r="H258"/>
      <c r="I258"/>
      <c r="J258"/>
    </row>
    <row r="259" spans="2:10">
      <c r="B259"/>
      <c r="C259"/>
      <c r="D259"/>
      <c r="E259"/>
      <c r="F259"/>
      <c r="G259"/>
      <c r="H259"/>
      <c r="I259"/>
      <c r="J259"/>
    </row>
    <row r="260" spans="2:10">
      <c r="B260"/>
      <c r="C260"/>
      <c r="D260"/>
      <c r="E260"/>
      <c r="F260"/>
      <c r="G260"/>
      <c r="H260"/>
      <c r="I260"/>
      <c r="J260"/>
    </row>
    <row r="261" spans="2:10">
      <c r="B261"/>
      <c r="C261"/>
      <c r="D261"/>
      <c r="E261"/>
      <c r="F261"/>
      <c r="G261"/>
      <c r="H261"/>
      <c r="I261"/>
      <c r="J261"/>
    </row>
    <row r="262" spans="2:10">
      <c r="B262"/>
      <c r="C262"/>
      <c r="D262"/>
      <c r="E262"/>
      <c r="F262"/>
      <c r="G262"/>
      <c r="H262"/>
      <c r="I262"/>
      <c r="J262"/>
    </row>
    <row r="263" spans="2:10">
      <c r="B263"/>
      <c r="C263"/>
      <c r="D263"/>
      <c r="E263"/>
      <c r="F263"/>
      <c r="G263"/>
      <c r="H263"/>
      <c r="I263"/>
      <c r="J263"/>
    </row>
    <row r="264" spans="2:10">
      <c r="B264"/>
      <c r="C264"/>
      <c r="D264"/>
      <c r="E264"/>
      <c r="F264"/>
      <c r="G264"/>
      <c r="H264"/>
      <c r="I264"/>
      <c r="J264"/>
    </row>
    <row r="265" spans="2:10">
      <c r="B265"/>
      <c r="C265"/>
      <c r="D265"/>
      <c r="E265"/>
      <c r="F265"/>
      <c r="G265"/>
      <c r="H265"/>
      <c r="I265"/>
      <c r="J265"/>
    </row>
    <row r="266" spans="2:10">
      <c r="B266"/>
      <c r="C266"/>
      <c r="D266"/>
      <c r="E266"/>
      <c r="F266"/>
      <c r="G266"/>
      <c r="H266"/>
      <c r="I266"/>
      <c r="J266"/>
    </row>
    <row r="267" spans="2:10">
      <c r="B267"/>
      <c r="C267"/>
      <c r="D267"/>
      <c r="E267"/>
      <c r="F267"/>
      <c r="G267"/>
      <c r="H267"/>
      <c r="I267"/>
      <c r="J267"/>
    </row>
    <row r="268" spans="2:10">
      <c r="B268"/>
      <c r="C268"/>
      <c r="D268"/>
      <c r="E268"/>
      <c r="F268"/>
      <c r="G268"/>
      <c r="H268"/>
      <c r="I268"/>
      <c r="J268"/>
    </row>
    <row r="269" spans="2:10">
      <c r="B269"/>
      <c r="C269"/>
      <c r="D269"/>
      <c r="E269"/>
      <c r="F269"/>
      <c r="G269"/>
      <c r="H269"/>
      <c r="I269"/>
      <c r="J269"/>
    </row>
    <row r="270" spans="2:10">
      <c r="B270"/>
      <c r="C270"/>
      <c r="D270"/>
      <c r="E270"/>
      <c r="F270"/>
      <c r="G270"/>
      <c r="H270"/>
      <c r="I270"/>
      <c r="J270"/>
    </row>
    <row r="271" spans="2:10">
      <c r="B271"/>
      <c r="C271"/>
      <c r="D271"/>
      <c r="E271"/>
      <c r="F271"/>
      <c r="G271"/>
      <c r="H271"/>
      <c r="I271"/>
      <c r="J271"/>
    </row>
    <row r="272" spans="2:10">
      <c r="B272"/>
      <c r="C272"/>
      <c r="D272"/>
      <c r="E272"/>
      <c r="F272"/>
      <c r="G272"/>
      <c r="H272"/>
      <c r="I272"/>
      <c r="J272"/>
    </row>
    <row r="273" spans="2:10">
      <c r="B273"/>
      <c r="C273"/>
      <c r="D273"/>
      <c r="E273"/>
      <c r="F273"/>
      <c r="G273"/>
      <c r="H273"/>
      <c r="I273"/>
      <c r="J273"/>
    </row>
    <row r="274" spans="2:10">
      <c r="B274"/>
      <c r="C274"/>
      <c r="D274"/>
      <c r="E274"/>
      <c r="F274"/>
      <c r="G274"/>
      <c r="H274"/>
      <c r="I274"/>
      <c r="J274"/>
    </row>
    <row r="275" spans="2:10">
      <c r="B275"/>
      <c r="C275"/>
      <c r="D275"/>
      <c r="E275"/>
      <c r="F275"/>
      <c r="G275"/>
      <c r="H275"/>
      <c r="I275"/>
      <c r="J275"/>
    </row>
    <row r="276" spans="2:10">
      <c r="B276"/>
      <c r="C276"/>
      <c r="D276"/>
      <c r="E276"/>
      <c r="F276"/>
      <c r="G276"/>
      <c r="H276"/>
      <c r="I276"/>
      <c r="J276"/>
    </row>
    <row r="277" spans="2:10">
      <c r="B277"/>
      <c r="C277"/>
      <c r="D277"/>
      <c r="E277"/>
      <c r="F277"/>
      <c r="G277"/>
      <c r="H277"/>
      <c r="I277"/>
      <c r="J277"/>
    </row>
    <row r="278" spans="2:10">
      <c r="B278"/>
      <c r="C278"/>
      <c r="D278"/>
      <c r="E278"/>
      <c r="F278"/>
      <c r="G278"/>
      <c r="H278"/>
      <c r="I278"/>
      <c r="J278"/>
    </row>
    <row r="279" spans="2:10">
      <c r="B279"/>
      <c r="C279"/>
      <c r="D279"/>
      <c r="E279"/>
      <c r="F279"/>
      <c r="G279"/>
      <c r="H279"/>
      <c r="I279"/>
      <c r="J279"/>
    </row>
    <row r="280" spans="2:10">
      <c r="B280"/>
      <c r="C280"/>
      <c r="D280"/>
      <c r="E280"/>
      <c r="F280"/>
      <c r="G280"/>
      <c r="H280"/>
      <c r="I280"/>
      <c r="J280"/>
    </row>
    <row r="281" spans="2:10">
      <c r="B281"/>
      <c r="C281"/>
      <c r="D281"/>
      <c r="E281"/>
      <c r="F281"/>
      <c r="G281"/>
      <c r="H281"/>
      <c r="I281"/>
      <c r="J281"/>
    </row>
    <row r="282" spans="2:10">
      <c r="B282"/>
      <c r="C282"/>
      <c r="D282"/>
      <c r="E282"/>
      <c r="F282"/>
      <c r="G282"/>
      <c r="H282"/>
      <c r="I282"/>
      <c r="J282"/>
    </row>
    <row r="283" spans="2:10">
      <c r="B283"/>
      <c r="C283"/>
      <c r="D283"/>
      <c r="E283"/>
      <c r="F283"/>
      <c r="G283"/>
      <c r="H283"/>
      <c r="I283"/>
      <c r="J283"/>
    </row>
    <row r="284" spans="2:10">
      <c r="B284"/>
      <c r="C284"/>
      <c r="D284"/>
      <c r="E284"/>
      <c r="F284"/>
      <c r="G284"/>
      <c r="H284"/>
      <c r="I284"/>
      <c r="J284"/>
    </row>
    <row r="285" spans="2:10">
      <c r="B285"/>
      <c r="C285"/>
      <c r="D285"/>
      <c r="E285"/>
      <c r="F285"/>
      <c r="G285"/>
      <c r="H285"/>
      <c r="I285"/>
      <c r="J285"/>
    </row>
    <row r="286" spans="2:10">
      <c r="B286"/>
      <c r="C286"/>
      <c r="D286"/>
      <c r="E286"/>
      <c r="F286"/>
      <c r="G286"/>
      <c r="H286"/>
      <c r="I286"/>
      <c r="J286"/>
    </row>
    <row r="287" spans="2:10">
      <c r="B287"/>
      <c r="C287"/>
      <c r="D287"/>
      <c r="E287"/>
      <c r="F287"/>
      <c r="G287"/>
      <c r="H287"/>
      <c r="I287"/>
      <c r="J287"/>
    </row>
    <row r="288" spans="2:10">
      <c r="B288"/>
      <c r="C288"/>
      <c r="D288"/>
      <c r="E288"/>
      <c r="F288"/>
      <c r="G288"/>
      <c r="H288"/>
      <c r="I288"/>
      <c r="J288"/>
    </row>
    <row r="289" spans="2:10">
      <c r="B289"/>
      <c r="C289"/>
      <c r="D289"/>
      <c r="E289"/>
      <c r="F289"/>
      <c r="G289"/>
      <c r="H289"/>
      <c r="I289"/>
      <c r="J289"/>
    </row>
    <row r="290" spans="2:10">
      <c r="B290"/>
      <c r="C290"/>
      <c r="D290"/>
      <c r="E290"/>
      <c r="F290"/>
      <c r="G290"/>
      <c r="H290"/>
      <c r="I290"/>
      <c r="J290"/>
    </row>
    <row r="291" spans="2:10">
      <c r="B291"/>
      <c r="C291"/>
      <c r="D291"/>
      <c r="E291"/>
      <c r="F291"/>
      <c r="G291"/>
      <c r="H291"/>
      <c r="I291"/>
      <c r="J291"/>
    </row>
    <row r="292" spans="2:10">
      <c r="B292"/>
      <c r="C292"/>
      <c r="D292"/>
      <c r="E292"/>
      <c r="F292"/>
      <c r="G292"/>
      <c r="H292"/>
      <c r="I292"/>
      <c r="J292"/>
    </row>
    <row r="293" spans="2:10">
      <c r="B293"/>
      <c r="C293"/>
      <c r="D293"/>
      <c r="E293"/>
      <c r="F293"/>
      <c r="G293"/>
      <c r="H293"/>
      <c r="I293"/>
      <c r="J293"/>
    </row>
    <row r="294" spans="2:10">
      <c r="B294"/>
      <c r="C294"/>
      <c r="D294"/>
      <c r="E294"/>
      <c r="F294"/>
      <c r="G294"/>
      <c r="H294"/>
      <c r="I294"/>
      <c r="J294"/>
    </row>
    <row r="295" spans="2:10">
      <c r="B295"/>
      <c r="C295"/>
      <c r="D295"/>
      <c r="E295"/>
      <c r="F295"/>
      <c r="G295"/>
      <c r="H295"/>
      <c r="I295"/>
      <c r="J295"/>
    </row>
    <row r="296" spans="2:10">
      <c r="B296"/>
      <c r="C296"/>
      <c r="D296"/>
      <c r="E296"/>
      <c r="F296"/>
      <c r="G296"/>
      <c r="H296"/>
      <c r="I296"/>
      <c r="J296"/>
    </row>
    <row r="297" spans="2:10">
      <c r="B297"/>
      <c r="C297"/>
      <c r="D297"/>
      <c r="E297"/>
      <c r="F297"/>
      <c r="G297"/>
      <c r="H297"/>
      <c r="I297"/>
      <c r="J297"/>
    </row>
    <row r="298" spans="2:10">
      <c r="B298"/>
      <c r="C298"/>
      <c r="D298"/>
      <c r="E298"/>
      <c r="F298"/>
      <c r="G298"/>
      <c r="H298"/>
      <c r="I298"/>
      <c r="J298"/>
    </row>
    <row r="299" spans="2:10">
      <c r="B299"/>
      <c r="C299"/>
      <c r="D299"/>
      <c r="E299"/>
      <c r="F299"/>
      <c r="G299"/>
      <c r="H299"/>
      <c r="I299"/>
      <c r="J299"/>
    </row>
    <row r="300" spans="2:10">
      <c r="B300"/>
      <c r="C300"/>
      <c r="D300"/>
      <c r="E300"/>
      <c r="F300"/>
      <c r="G300"/>
      <c r="H300"/>
      <c r="I300"/>
      <c r="J300"/>
    </row>
    <row r="301" spans="2:10">
      <c r="B301"/>
      <c r="C301"/>
      <c r="D301"/>
      <c r="E301"/>
      <c r="F301"/>
      <c r="G301"/>
      <c r="H301"/>
      <c r="I301"/>
      <c r="J301"/>
    </row>
    <row r="302" spans="2:10">
      <c r="B302"/>
      <c r="C302"/>
      <c r="D302"/>
      <c r="E302"/>
      <c r="F302"/>
      <c r="G302"/>
      <c r="H302"/>
      <c r="I302"/>
      <c r="J302"/>
    </row>
    <row r="303" spans="2:10">
      <c r="B303"/>
      <c r="C303"/>
      <c r="D303"/>
      <c r="E303"/>
      <c r="F303"/>
      <c r="G303"/>
      <c r="H303"/>
      <c r="I303"/>
      <c r="J303"/>
    </row>
    <row r="304" spans="2:10">
      <c r="B304"/>
      <c r="C304"/>
      <c r="D304"/>
      <c r="E304"/>
      <c r="F304"/>
      <c r="G304"/>
      <c r="H304"/>
      <c r="I304"/>
      <c r="J304"/>
    </row>
    <row r="305" spans="2:10">
      <c r="B305"/>
      <c r="C305"/>
      <c r="D305"/>
      <c r="E305"/>
      <c r="F305"/>
      <c r="G305"/>
      <c r="H305"/>
      <c r="I305"/>
      <c r="J305"/>
    </row>
    <row r="306" spans="2:10">
      <c r="B306"/>
      <c r="C306"/>
      <c r="D306"/>
      <c r="E306"/>
      <c r="F306"/>
      <c r="G306"/>
      <c r="H306"/>
      <c r="I306"/>
      <c r="J306"/>
    </row>
    <row r="307" spans="2:10">
      <c r="B307"/>
      <c r="C307"/>
      <c r="D307"/>
      <c r="E307"/>
      <c r="F307"/>
      <c r="G307"/>
      <c r="H307"/>
      <c r="I307"/>
      <c r="J307"/>
    </row>
    <row r="308" spans="2:10">
      <c r="B308"/>
      <c r="C308"/>
      <c r="D308"/>
      <c r="E308"/>
      <c r="F308"/>
      <c r="G308"/>
      <c r="H308"/>
      <c r="I308"/>
      <c r="J308"/>
    </row>
    <row r="309" spans="2:10">
      <c r="B309"/>
      <c r="C309"/>
      <c r="D309"/>
      <c r="E309"/>
      <c r="F309"/>
      <c r="G309"/>
      <c r="H309"/>
      <c r="I309"/>
      <c r="J309"/>
    </row>
    <row r="310" spans="2:10">
      <c r="B310"/>
      <c r="C310"/>
      <c r="D310"/>
      <c r="E310"/>
      <c r="F310"/>
      <c r="G310"/>
      <c r="H310"/>
      <c r="I310"/>
      <c r="J310"/>
    </row>
    <row r="311" spans="2:10">
      <c r="B311"/>
      <c r="C311"/>
      <c r="D311"/>
      <c r="E311"/>
      <c r="F311"/>
      <c r="G311"/>
      <c r="H311"/>
      <c r="I311"/>
      <c r="J311"/>
    </row>
    <row r="312" spans="2:10">
      <c r="B312"/>
      <c r="C312"/>
      <c r="D312"/>
      <c r="E312"/>
      <c r="F312"/>
      <c r="G312"/>
      <c r="H312"/>
      <c r="I312"/>
      <c r="J312"/>
    </row>
    <row r="313" spans="2:10">
      <c r="B313"/>
      <c r="C313"/>
      <c r="D313"/>
      <c r="E313"/>
      <c r="F313"/>
      <c r="G313"/>
      <c r="H313"/>
      <c r="I313"/>
      <c r="J313"/>
    </row>
    <row r="314" spans="2:10">
      <c r="B314"/>
      <c r="C314"/>
      <c r="D314"/>
      <c r="E314"/>
      <c r="F314"/>
      <c r="G314"/>
      <c r="H314"/>
      <c r="I314"/>
      <c r="J314"/>
    </row>
    <row r="315" spans="2:10">
      <c r="B315"/>
      <c r="C315"/>
      <c r="D315"/>
      <c r="E315"/>
      <c r="F315"/>
      <c r="G315"/>
      <c r="H315"/>
      <c r="I315"/>
      <c r="J315"/>
    </row>
    <row r="316" spans="2:10">
      <c r="B316"/>
      <c r="C316"/>
      <c r="D316"/>
      <c r="E316"/>
      <c r="F316"/>
      <c r="G316"/>
      <c r="H316"/>
      <c r="I316"/>
      <c r="J316"/>
    </row>
    <row r="317" spans="2:10">
      <c r="B317"/>
      <c r="C317"/>
      <c r="D317"/>
      <c r="E317"/>
      <c r="F317"/>
      <c r="G317"/>
      <c r="H317"/>
      <c r="I317"/>
      <c r="J317"/>
    </row>
    <row r="318" spans="2:10">
      <c r="B318"/>
      <c r="C318"/>
      <c r="D318"/>
      <c r="E318"/>
      <c r="F318"/>
      <c r="G318"/>
      <c r="H318"/>
      <c r="I318"/>
      <c r="J318"/>
    </row>
    <row r="319" spans="2:10">
      <c r="B319"/>
      <c r="C319"/>
      <c r="D319"/>
      <c r="E319"/>
      <c r="F319"/>
      <c r="G319"/>
      <c r="H319"/>
      <c r="I319"/>
      <c r="J319"/>
    </row>
    <row r="320" spans="2:10">
      <c r="B320"/>
      <c r="C320"/>
      <c r="D320"/>
      <c r="E320"/>
      <c r="F320"/>
      <c r="G320"/>
      <c r="H320"/>
      <c r="I320"/>
      <c r="J320"/>
    </row>
    <row r="321" spans="2:10">
      <c r="B321"/>
      <c r="C321"/>
      <c r="D321"/>
      <c r="E321"/>
      <c r="F321"/>
      <c r="G321"/>
      <c r="H321"/>
      <c r="I321"/>
      <c r="J321"/>
    </row>
    <row r="322" spans="2:10">
      <c r="B322"/>
      <c r="C322"/>
      <c r="D322"/>
      <c r="E322"/>
      <c r="F322"/>
      <c r="G322"/>
      <c r="H322"/>
      <c r="I322"/>
      <c r="J322"/>
    </row>
    <row r="323" spans="2:10">
      <c r="B323"/>
      <c r="C323"/>
      <c r="D323"/>
      <c r="E323"/>
      <c r="F323"/>
      <c r="G323"/>
      <c r="H323"/>
      <c r="I323"/>
      <c r="J323"/>
    </row>
    <row r="324" spans="2:10">
      <c r="B324"/>
      <c r="C324"/>
      <c r="D324"/>
      <c r="E324"/>
      <c r="F324"/>
      <c r="G324"/>
      <c r="H324"/>
      <c r="I324"/>
      <c r="J324"/>
    </row>
    <row r="325" spans="2:10">
      <c r="B325"/>
      <c r="C325"/>
      <c r="D325"/>
      <c r="E325"/>
      <c r="F325"/>
      <c r="G325"/>
      <c r="H325"/>
      <c r="I325"/>
      <c r="J325"/>
    </row>
    <row r="326" spans="2:10">
      <c r="B326"/>
      <c r="C326"/>
      <c r="D326"/>
      <c r="E326"/>
      <c r="F326"/>
      <c r="G326"/>
      <c r="H326"/>
      <c r="I326"/>
      <c r="J326"/>
    </row>
    <row r="327" spans="2:10">
      <c r="B327"/>
      <c r="C327"/>
      <c r="D327"/>
      <c r="E327"/>
      <c r="F327"/>
      <c r="G327"/>
      <c r="H327"/>
      <c r="I327"/>
      <c r="J327"/>
    </row>
    <row r="328" spans="2:10">
      <c r="B328"/>
      <c r="C328"/>
      <c r="D328"/>
      <c r="E328"/>
      <c r="F328"/>
      <c r="G328"/>
      <c r="H328"/>
      <c r="I328"/>
      <c r="J328"/>
    </row>
    <row r="329" spans="2:10">
      <c r="B329"/>
      <c r="C329"/>
      <c r="D329"/>
      <c r="E329"/>
      <c r="F329"/>
      <c r="G329"/>
      <c r="H329"/>
      <c r="I329"/>
      <c r="J329"/>
    </row>
    <row r="330" spans="2:10">
      <c r="B330"/>
      <c r="C330"/>
      <c r="D330"/>
      <c r="E330"/>
      <c r="F330"/>
      <c r="G330"/>
      <c r="H330"/>
      <c r="I330"/>
      <c r="J330"/>
    </row>
    <row r="331" spans="2:10">
      <c r="B331"/>
      <c r="C331"/>
      <c r="D331"/>
      <c r="E331"/>
      <c r="F331"/>
      <c r="G331"/>
      <c r="H331"/>
      <c r="I331"/>
      <c r="J331"/>
    </row>
    <row r="332" spans="2:10">
      <c r="B332"/>
      <c r="C332"/>
      <c r="D332"/>
      <c r="E332"/>
      <c r="F332"/>
      <c r="G332"/>
      <c r="H332"/>
      <c r="I332"/>
      <c r="J332"/>
    </row>
    <row r="333" spans="2:10">
      <c r="B333"/>
      <c r="C333"/>
      <c r="D333"/>
      <c r="E333"/>
      <c r="F333"/>
      <c r="G333"/>
      <c r="H333"/>
      <c r="I333"/>
      <c r="J333"/>
    </row>
    <row r="334" spans="2:10">
      <c r="B334"/>
      <c r="C334"/>
      <c r="D334"/>
      <c r="E334"/>
      <c r="F334"/>
      <c r="G334"/>
      <c r="H334"/>
      <c r="I334"/>
      <c r="J334"/>
    </row>
    <row r="335" spans="2:10">
      <c r="B335"/>
      <c r="C335"/>
      <c r="D335"/>
      <c r="E335"/>
      <c r="F335"/>
      <c r="G335"/>
      <c r="H335"/>
      <c r="I335"/>
      <c r="J335"/>
    </row>
    <row r="336" spans="2:10">
      <c r="B336"/>
      <c r="C336"/>
      <c r="D336"/>
      <c r="E336"/>
      <c r="F336"/>
      <c r="G336"/>
      <c r="H336"/>
      <c r="I336"/>
      <c r="J336"/>
    </row>
    <row r="337" spans="2:10">
      <c r="B337"/>
      <c r="C337"/>
      <c r="D337"/>
      <c r="E337"/>
      <c r="F337"/>
      <c r="G337"/>
      <c r="H337"/>
      <c r="I337"/>
      <c r="J337"/>
    </row>
    <row r="338" spans="2:10">
      <c r="B338"/>
      <c r="C338"/>
      <c r="D338"/>
      <c r="E338"/>
      <c r="F338"/>
      <c r="G338"/>
      <c r="H338"/>
      <c r="I338"/>
      <c r="J338"/>
    </row>
    <row r="339" spans="2:10">
      <c r="B339"/>
      <c r="C339"/>
      <c r="D339"/>
      <c r="E339"/>
      <c r="F339"/>
      <c r="G339"/>
      <c r="H339"/>
      <c r="I339"/>
      <c r="J339"/>
    </row>
    <row r="340" spans="2:10">
      <c r="B340"/>
      <c r="C340"/>
      <c r="D340"/>
      <c r="E340"/>
      <c r="F340"/>
      <c r="G340"/>
      <c r="H340"/>
      <c r="I340"/>
      <c r="J340"/>
    </row>
    <row r="341" spans="2:10">
      <c r="B341"/>
      <c r="C341"/>
      <c r="D341"/>
      <c r="E341"/>
      <c r="F341"/>
      <c r="G341"/>
      <c r="H341"/>
      <c r="I341"/>
      <c r="J341"/>
    </row>
    <row r="342" spans="2:10">
      <c r="B342"/>
      <c r="C342"/>
      <c r="D342"/>
      <c r="E342"/>
      <c r="F342"/>
      <c r="G342"/>
      <c r="H342"/>
      <c r="I342"/>
      <c r="J342"/>
    </row>
    <row r="343" spans="2:10">
      <c r="B343"/>
      <c r="C343"/>
      <c r="D343"/>
      <c r="E343"/>
      <c r="F343"/>
      <c r="G343"/>
      <c r="H343"/>
      <c r="I343"/>
      <c r="J343"/>
    </row>
    <row r="344" spans="2:10">
      <c r="B344"/>
      <c r="C344"/>
      <c r="D344"/>
      <c r="E344"/>
      <c r="F344"/>
      <c r="G344"/>
      <c r="H344"/>
      <c r="I344"/>
      <c r="J344"/>
    </row>
    <row r="345" spans="2:10">
      <c r="B345"/>
      <c r="C345"/>
      <c r="D345"/>
      <c r="E345"/>
      <c r="F345"/>
      <c r="G345"/>
      <c r="H345"/>
      <c r="I345"/>
      <c r="J345"/>
    </row>
    <row r="346" spans="2:10">
      <c r="B346"/>
      <c r="C346"/>
      <c r="D346"/>
      <c r="E346"/>
      <c r="F346"/>
      <c r="G346"/>
      <c r="H346"/>
      <c r="I346"/>
      <c r="J346"/>
    </row>
    <row r="347" spans="2:10">
      <c r="B347"/>
      <c r="C347"/>
      <c r="D347"/>
      <c r="E347"/>
      <c r="F347"/>
      <c r="G347"/>
      <c r="H347"/>
      <c r="I347"/>
      <c r="J347"/>
    </row>
    <row r="348" spans="2:10">
      <c r="B348"/>
      <c r="C348"/>
      <c r="D348"/>
      <c r="E348"/>
      <c r="F348"/>
      <c r="G348"/>
      <c r="H348"/>
      <c r="I348"/>
      <c r="J348"/>
    </row>
    <row r="349" spans="2:10">
      <c r="B349"/>
      <c r="C349"/>
      <c r="D349"/>
      <c r="E349"/>
      <c r="F349"/>
      <c r="G349"/>
      <c r="H349"/>
      <c r="I349"/>
      <c r="J349"/>
    </row>
    <row r="350" spans="2:10">
      <c r="B350"/>
      <c r="C350"/>
      <c r="D350"/>
      <c r="E350"/>
      <c r="F350"/>
      <c r="G350"/>
      <c r="H350"/>
      <c r="I350"/>
      <c r="J350"/>
    </row>
    <row r="351" spans="2:10">
      <c r="B351"/>
      <c r="C351"/>
      <c r="D351"/>
      <c r="E351"/>
      <c r="F351"/>
      <c r="G351"/>
      <c r="H351"/>
      <c r="I351"/>
      <c r="J351"/>
    </row>
    <row r="352" spans="2:10">
      <c r="B352"/>
      <c r="C352"/>
      <c r="D352"/>
      <c r="E352"/>
      <c r="F352"/>
      <c r="G352"/>
      <c r="H352"/>
      <c r="I352"/>
      <c r="J352"/>
    </row>
    <row r="353" spans="2:10">
      <c r="B353"/>
      <c r="C353"/>
      <c r="D353"/>
      <c r="E353"/>
      <c r="F353"/>
      <c r="G353"/>
      <c r="H353"/>
      <c r="I353"/>
      <c r="J353"/>
    </row>
    <row r="354" spans="2:10">
      <c r="B354"/>
      <c r="C354"/>
      <c r="D354"/>
      <c r="E354"/>
      <c r="F354"/>
      <c r="G354"/>
      <c r="H354"/>
      <c r="I354"/>
      <c r="J354"/>
    </row>
    <row r="355" spans="2:10">
      <c r="B355"/>
      <c r="C355"/>
      <c r="D355"/>
      <c r="E355"/>
      <c r="F355"/>
      <c r="G355"/>
      <c r="H355"/>
      <c r="I355"/>
      <c r="J355"/>
    </row>
    <row r="356" spans="2:10">
      <c r="B356"/>
      <c r="C356"/>
      <c r="D356"/>
      <c r="E356"/>
      <c r="F356"/>
      <c r="G356"/>
      <c r="H356"/>
      <c r="I356"/>
      <c r="J356"/>
    </row>
    <row r="357" spans="2:10">
      <c r="B357"/>
      <c r="C357"/>
      <c r="D357"/>
      <c r="E357"/>
      <c r="G357"/>
      <c r="H357"/>
      <c r="I357"/>
      <c r="J357"/>
    </row>
    <row r="358" spans="2:10">
      <c r="B358"/>
      <c r="C358"/>
      <c r="D358"/>
      <c r="E358"/>
      <c r="G358"/>
      <c r="H358"/>
      <c r="I358"/>
      <c r="J358"/>
    </row>
    <row r="359" spans="2:10">
      <c r="B359"/>
      <c r="C359"/>
      <c r="D359"/>
      <c r="E359"/>
      <c r="G359"/>
      <c r="H359"/>
      <c r="I359"/>
      <c r="J359"/>
    </row>
    <row r="360" spans="2:10">
      <c r="B360"/>
      <c r="C360"/>
      <c r="D360"/>
      <c r="E360"/>
      <c r="G360"/>
      <c r="H360"/>
      <c r="I360"/>
      <c r="J360"/>
    </row>
    <row r="361" spans="2:10">
      <c r="B361"/>
      <c r="C361"/>
      <c r="D361"/>
      <c r="E361"/>
      <c r="G361"/>
      <c r="H361"/>
      <c r="I361"/>
      <c r="J361"/>
    </row>
    <row r="362" spans="2:10">
      <c r="B362"/>
      <c r="C362"/>
      <c r="D362"/>
      <c r="E362"/>
      <c r="G362"/>
      <c r="H362"/>
      <c r="I362"/>
      <c r="J362"/>
    </row>
    <row r="363" spans="2:10">
      <c r="B363"/>
      <c r="C363"/>
      <c r="D363"/>
      <c r="E363"/>
      <c r="G363"/>
      <c r="H363"/>
      <c r="I363"/>
      <c r="J363"/>
    </row>
    <row r="364" spans="2:10">
      <c r="B364"/>
      <c r="C364"/>
      <c r="D364"/>
      <c r="E364"/>
      <c r="G364"/>
      <c r="H364"/>
      <c r="I364"/>
      <c r="J364"/>
    </row>
    <row r="365" spans="2:10">
      <c r="B365"/>
      <c r="C365"/>
      <c r="D365"/>
      <c r="E365"/>
      <c r="G365"/>
      <c r="H365"/>
      <c r="I365"/>
      <c r="J365"/>
    </row>
    <row r="366" spans="2:10">
      <c r="B366"/>
      <c r="C366"/>
      <c r="D366"/>
      <c r="E366"/>
      <c r="G366"/>
      <c r="H366"/>
      <c r="I366"/>
      <c r="J366"/>
    </row>
    <row r="367" spans="2:10">
      <c r="B367"/>
      <c r="C367"/>
      <c r="D367"/>
      <c r="E367"/>
      <c r="G367"/>
      <c r="H367"/>
      <c r="I367"/>
      <c r="J367"/>
    </row>
    <row r="368" spans="2:10">
      <c r="B368"/>
      <c r="C368"/>
      <c r="D368"/>
      <c r="E368"/>
      <c r="G368"/>
      <c r="H368"/>
      <c r="I368"/>
      <c r="J368"/>
    </row>
    <row r="369" spans="2:10">
      <c r="B369"/>
      <c r="C369"/>
      <c r="D369"/>
      <c r="E369"/>
      <c r="G369"/>
      <c r="H369"/>
      <c r="I369"/>
      <c r="J369"/>
    </row>
    <row r="370" spans="2:10">
      <c r="B370"/>
      <c r="C370"/>
      <c r="D370"/>
      <c r="E370"/>
      <c r="G370"/>
      <c r="H370"/>
      <c r="I370"/>
      <c r="J370"/>
    </row>
    <row r="371" spans="2:10">
      <c r="B371"/>
      <c r="C371"/>
      <c r="D371"/>
      <c r="E371"/>
      <c r="G371"/>
      <c r="H371"/>
      <c r="I371"/>
      <c r="J371"/>
    </row>
    <row r="372" spans="2:10">
      <c r="B372"/>
      <c r="C372"/>
      <c r="D372"/>
      <c r="E372"/>
      <c r="G372"/>
      <c r="H372"/>
      <c r="I372"/>
      <c r="J372"/>
    </row>
    <row r="373" spans="2:10">
      <c r="B373"/>
      <c r="C373"/>
      <c r="D373"/>
      <c r="E373"/>
      <c r="G373"/>
      <c r="H373"/>
      <c r="I373"/>
      <c r="J373"/>
    </row>
    <row r="374" spans="2:10">
      <c r="B374"/>
      <c r="C374"/>
      <c r="D374"/>
      <c r="E374"/>
      <c r="G374"/>
      <c r="H374"/>
      <c r="I374"/>
      <c r="J374"/>
    </row>
    <row r="375" spans="2:10">
      <c r="B375"/>
      <c r="C375"/>
      <c r="D375"/>
      <c r="E375"/>
      <c r="G375"/>
      <c r="H375"/>
      <c r="I375"/>
      <c r="J375"/>
    </row>
    <row r="376" spans="2:10">
      <c r="B376"/>
      <c r="C376"/>
      <c r="D376"/>
      <c r="E376"/>
      <c r="G376"/>
      <c r="H376"/>
      <c r="I376"/>
      <c r="J376"/>
    </row>
    <row r="377" spans="2:10">
      <c r="B377"/>
      <c r="C377"/>
      <c r="D377"/>
      <c r="E377"/>
      <c r="G377"/>
      <c r="H377"/>
      <c r="I377"/>
      <c r="J377"/>
    </row>
    <row r="378" spans="2:10">
      <c r="B378"/>
      <c r="C378"/>
      <c r="D378"/>
      <c r="E378"/>
      <c r="G378"/>
      <c r="H378"/>
      <c r="I378"/>
      <c r="J378"/>
    </row>
    <row r="379" spans="2:10">
      <c r="B379"/>
      <c r="C379"/>
      <c r="D379"/>
      <c r="E379"/>
      <c r="G379"/>
      <c r="H379"/>
      <c r="I379"/>
      <c r="J379"/>
    </row>
    <row r="380" spans="2:10">
      <c r="B380"/>
      <c r="C380"/>
      <c r="D380"/>
      <c r="E380"/>
      <c r="G380"/>
      <c r="H380"/>
      <c r="I380"/>
      <c r="J380"/>
    </row>
    <row r="381" spans="2:10">
      <c r="B381"/>
      <c r="C381"/>
      <c r="D381"/>
      <c r="E381"/>
      <c r="G381"/>
      <c r="H381"/>
      <c r="I381"/>
      <c r="J381"/>
    </row>
    <row r="382" spans="2:10">
      <c r="B382"/>
      <c r="C382"/>
      <c r="D382"/>
      <c r="E382"/>
      <c r="G382"/>
      <c r="H382"/>
      <c r="I382"/>
      <c r="J382"/>
    </row>
    <row r="383" spans="2:10">
      <c r="B383"/>
      <c r="C383"/>
      <c r="D383"/>
      <c r="E383"/>
      <c r="G383"/>
      <c r="H383"/>
      <c r="I383"/>
      <c r="J383"/>
    </row>
    <row r="384" spans="2:10">
      <c r="B384"/>
      <c r="C384"/>
      <c r="D384"/>
      <c r="E384"/>
      <c r="G384"/>
      <c r="H384"/>
      <c r="I384"/>
      <c r="J384"/>
    </row>
    <row r="385" spans="2:10">
      <c r="B385"/>
      <c r="C385"/>
      <c r="D385"/>
      <c r="E385"/>
      <c r="G385"/>
      <c r="H385"/>
      <c r="I385"/>
      <c r="J385"/>
    </row>
    <row r="386" spans="2:10">
      <c r="B386"/>
      <c r="C386"/>
      <c r="D386"/>
      <c r="E386"/>
      <c r="G386"/>
      <c r="H386"/>
      <c r="I386"/>
      <c r="J386"/>
    </row>
    <row r="387" spans="2:10">
      <c r="B387"/>
      <c r="C387"/>
      <c r="D387"/>
      <c r="E387"/>
      <c r="G387"/>
      <c r="H387"/>
      <c r="I387"/>
      <c r="J387"/>
    </row>
    <row r="388" spans="2:10">
      <c r="B388"/>
      <c r="C388"/>
      <c r="D388"/>
      <c r="E388"/>
      <c r="G388"/>
      <c r="H388"/>
      <c r="I388"/>
      <c r="J388"/>
    </row>
    <row r="389" spans="2:10">
      <c r="B389"/>
      <c r="C389"/>
      <c r="D389"/>
      <c r="E389"/>
      <c r="G389"/>
      <c r="H389"/>
      <c r="I389"/>
      <c r="J389"/>
    </row>
    <row r="390" spans="2:10">
      <c r="B390"/>
      <c r="C390"/>
      <c r="D390"/>
      <c r="E390"/>
      <c r="G390"/>
      <c r="H390"/>
      <c r="I390"/>
      <c r="J390"/>
    </row>
    <row r="391" spans="2:10">
      <c r="B391"/>
      <c r="C391"/>
      <c r="D391"/>
      <c r="E391"/>
      <c r="G391"/>
      <c r="H391"/>
      <c r="I391"/>
      <c r="J391"/>
    </row>
    <row r="392" spans="2:10">
      <c r="B392"/>
      <c r="C392"/>
      <c r="D392"/>
      <c r="E392"/>
      <c r="G392"/>
      <c r="H392"/>
      <c r="I392"/>
      <c r="J392"/>
    </row>
    <row r="393" spans="2:10">
      <c r="B393"/>
      <c r="C393"/>
      <c r="D393"/>
      <c r="E393"/>
      <c r="G393"/>
      <c r="H393"/>
      <c r="I393"/>
      <c r="J393"/>
    </row>
    <row r="394" spans="2:10">
      <c r="B394"/>
      <c r="C394"/>
      <c r="D394"/>
      <c r="E394"/>
      <c r="G394"/>
      <c r="H394"/>
      <c r="I394"/>
      <c r="J394"/>
    </row>
    <row r="395" spans="2:10">
      <c r="B395"/>
      <c r="C395"/>
      <c r="D395"/>
      <c r="E395"/>
      <c r="G395"/>
      <c r="H395"/>
      <c r="I395"/>
      <c r="J395"/>
    </row>
    <row r="396" spans="2:10">
      <c r="B396"/>
      <c r="C396"/>
      <c r="D396"/>
      <c r="E396"/>
      <c r="G396"/>
      <c r="H396"/>
      <c r="I396"/>
      <c r="J396"/>
    </row>
    <row r="397" spans="2:10">
      <c r="B397"/>
      <c r="C397"/>
      <c r="D397"/>
      <c r="E397"/>
      <c r="G397"/>
      <c r="H397"/>
      <c r="I397"/>
      <c r="J397"/>
    </row>
    <row r="398" spans="2:10">
      <c r="B398"/>
      <c r="C398"/>
      <c r="D398"/>
      <c r="E398"/>
      <c r="G398"/>
      <c r="H398"/>
      <c r="I398"/>
      <c r="J398"/>
    </row>
    <row r="399" spans="2:10">
      <c r="B399"/>
      <c r="C399"/>
      <c r="D399"/>
      <c r="E399"/>
      <c r="G399"/>
      <c r="H399"/>
      <c r="I399"/>
      <c r="J399"/>
    </row>
    <row r="400" spans="2:10">
      <c r="B400"/>
      <c r="C400"/>
      <c r="D400"/>
      <c r="E400"/>
      <c r="G400"/>
      <c r="H400"/>
      <c r="I400"/>
      <c r="J400"/>
    </row>
    <row r="401" spans="2:10">
      <c r="B401"/>
      <c r="C401"/>
      <c r="D401"/>
      <c r="E401"/>
      <c r="G401"/>
      <c r="H401"/>
      <c r="I401"/>
      <c r="J401"/>
    </row>
    <row r="402" spans="2:10">
      <c r="B402"/>
      <c r="C402"/>
      <c r="D402"/>
      <c r="E402"/>
      <c r="G402"/>
      <c r="H402"/>
      <c r="I402"/>
      <c r="J402"/>
    </row>
    <row r="403" spans="2:10">
      <c r="B403"/>
      <c r="C403"/>
      <c r="D403"/>
      <c r="E403"/>
      <c r="G403"/>
      <c r="H403"/>
      <c r="I403"/>
      <c r="J403"/>
    </row>
    <row r="404" spans="2:10">
      <c r="B404"/>
      <c r="C404"/>
      <c r="D404"/>
      <c r="E404"/>
      <c r="G404"/>
      <c r="H404"/>
      <c r="I404"/>
      <c r="J404"/>
    </row>
    <row r="405" spans="2:10">
      <c r="B405"/>
      <c r="C405"/>
      <c r="D405"/>
      <c r="E405"/>
      <c r="G405"/>
      <c r="H405"/>
      <c r="I405"/>
      <c r="J405"/>
    </row>
    <row r="406" spans="2:10">
      <c r="B406"/>
      <c r="C406"/>
      <c r="D406"/>
      <c r="E406"/>
      <c r="G406"/>
      <c r="H406"/>
      <c r="I406"/>
      <c r="J406"/>
    </row>
    <row r="407" spans="2:10">
      <c r="B407"/>
      <c r="C407"/>
      <c r="D407"/>
      <c r="E407"/>
      <c r="G407"/>
      <c r="H407"/>
      <c r="I407"/>
      <c r="J407"/>
    </row>
    <row r="408" spans="2:10">
      <c r="B408"/>
      <c r="C408"/>
      <c r="D408"/>
      <c r="E408"/>
      <c r="G408"/>
      <c r="H408"/>
      <c r="I408"/>
      <c r="J408"/>
    </row>
    <row r="409" spans="2:10">
      <c r="B409"/>
      <c r="C409"/>
      <c r="D409"/>
      <c r="E409"/>
      <c r="G409"/>
      <c r="H409"/>
      <c r="I409"/>
      <c r="J409"/>
    </row>
    <row r="410" spans="2:10">
      <c r="B410"/>
      <c r="C410"/>
      <c r="D410"/>
      <c r="E410"/>
      <c r="G410"/>
      <c r="H410"/>
      <c r="I410"/>
      <c r="J410"/>
    </row>
    <row r="411" spans="2:10">
      <c r="B411"/>
      <c r="C411"/>
      <c r="D411"/>
      <c r="E411"/>
      <c r="G411"/>
      <c r="H411"/>
      <c r="I411"/>
      <c r="J411"/>
    </row>
    <row r="412" spans="2:10">
      <c r="B412"/>
      <c r="C412"/>
      <c r="D412"/>
      <c r="E412"/>
      <c r="G412"/>
      <c r="H412"/>
      <c r="I412"/>
      <c r="J412"/>
    </row>
    <row r="413" spans="2:10">
      <c r="B413"/>
      <c r="C413"/>
      <c r="D413"/>
      <c r="E413"/>
      <c r="G413"/>
      <c r="H413"/>
      <c r="I413"/>
      <c r="J413"/>
    </row>
    <row r="414" spans="2:10">
      <c r="B414"/>
      <c r="C414"/>
      <c r="D414"/>
      <c r="E414"/>
      <c r="G414"/>
      <c r="H414"/>
      <c r="I414"/>
      <c r="J414"/>
    </row>
    <row r="415" spans="2:10">
      <c r="B415"/>
      <c r="C415"/>
      <c r="D415"/>
      <c r="E415"/>
      <c r="G415"/>
      <c r="H415"/>
      <c r="I415"/>
      <c r="J415"/>
    </row>
    <row r="416" spans="2:10">
      <c r="B416"/>
      <c r="C416"/>
      <c r="D416"/>
      <c r="E416"/>
      <c r="G416"/>
      <c r="H416"/>
      <c r="I416"/>
      <c r="J416"/>
    </row>
    <row r="417" spans="2:10">
      <c r="B417"/>
      <c r="C417"/>
      <c r="D417"/>
      <c r="E417"/>
      <c r="G417"/>
      <c r="H417"/>
      <c r="I417"/>
      <c r="J417"/>
    </row>
    <row r="418" spans="2:10">
      <c r="B418"/>
      <c r="C418"/>
      <c r="D418"/>
      <c r="E418"/>
      <c r="G418"/>
      <c r="H418"/>
      <c r="I418"/>
      <c r="J418"/>
    </row>
    <row r="419" spans="2:10">
      <c r="B419"/>
      <c r="C419"/>
      <c r="D419"/>
      <c r="E419"/>
      <c r="G419"/>
      <c r="H419"/>
      <c r="I419"/>
      <c r="J419"/>
    </row>
    <row r="420" spans="2:10">
      <c r="B420"/>
      <c r="C420"/>
      <c r="D420"/>
      <c r="E420"/>
      <c r="G420"/>
      <c r="H420"/>
      <c r="I420"/>
      <c r="J420"/>
    </row>
    <row r="421" spans="2:10">
      <c r="B421"/>
      <c r="C421"/>
      <c r="D421"/>
      <c r="E421"/>
      <c r="G421"/>
      <c r="H421"/>
      <c r="I421"/>
      <c r="J421"/>
    </row>
    <row r="422" spans="2:10">
      <c r="B422"/>
      <c r="C422"/>
      <c r="D422"/>
      <c r="E422"/>
      <c r="G422"/>
      <c r="H422"/>
      <c r="I422"/>
      <c r="J422"/>
    </row>
    <row r="423" spans="2:10">
      <c r="B423"/>
      <c r="C423"/>
      <c r="D423"/>
      <c r="E423"/>
      <c r="G423"/>
      <c r="H423"/>
      <c r="I423"/>
      <c r="J423"/>
    </row>
    <row r="424" spans="2:10">
      <c r="B424"/>
      <c r="C424"/>
      <c r="D424"/>
      <c r="E424"/>
      <c r="G424"/>
      <c r="H424"/>
      <c r="I424"/>
      <c r="J424"/>
    </row>
    <row r="425" spans="2:10">
      <c r="B425"/>
      <c r="C425"/>
      <c r="D425"/>
      <c r="E425"/>
      <c r="G425"/>
      <c r="H425"/>
      <c r="I425"/>
      <c r="J425"/>
    </row>
    <row r="426" spans="2:10">
      <c r="B426"/>
      <c r="C426"/>
      <c r="D426"/>
      <c r="E426"/>
      <c r="G426"/>
      <c r="H426"/>
      <c r="I426"/>
      <c r="J426"/>
    </row>
    <row r="427" spans="2:10">
      <c r="B427"/>
      <c r="C427"/>
      <c r="D427"/>
      <c r="E427"/>
      <c r="G427"/>
      <c r="H427"/>
      <c r="I427"/>
      <c r="J427"/>
    </row>
    <row r="428" spans="2:10">
      <c r="B428"/>
      <c r="C428"/>
      <c r="D428"/>
      <c r="E428"/>
      <c r="G428"/>
      <c r="H428"/>
      <c r="I428"/>
      <c r="J428"/>
    </row>
    <row r="429" spans="2:10">
      <c r="B429"/>
      <c r="C429"/>
      <c r="D429"/>
      <c r="E429"/>
      <c r="G429"/>
      <c r="H429"/>
      <c r="I429"/>
      <c r="J429"/>
    </row>
    <row r="430" spans="2:10">
      <c r="B430"/>
      <c r="C430"/>
      <c r="D430"/>
      <c r="E430"/>
      <c r="G430"/>
      <c r="H430"/>
      <c r="I430"/>
      <c r="J430"/>
    </row>
    <row r="431" spans="2:10">
      <c r="B431"/>
      <c r="C431"/>
      <c r="D431"/>
      <c r="E431"/>
      <c r="G431"/>
      <c r="H431"/>
      <c r="I431"/>
      <c r="J431"/>
    </row>
    <row r="432" spans="2:10">
      <c r="B432"/>
      <c r="C432"/>
      <c r="D432"/>
      <c r="E432"/>
      <c r="G432"/>
      <c r="H432"/>
      <c r="I432"/>
      <c r="J432"/>
    </row>
    <row r="433" spans="2:10">
      <c r="B433"/>
      <c r="C433"/>
      <c r="D433"/>
      <c r="E433"/>
      <c r="G433"/>
      <c r="H433"/>
      <c r="I433"/>
      <c r="J433"/>
    </row>
    <row r="434" spans="2:10">
      <c r="B434"/>
      <c r="C434"/>
      <c r="D434"/>
      <c r="E434"/>
      <c r="G434"/>
      <c r="H434"/>
      <c r="I434"/>
      <c r="J434"/>
    </row>
    <row r="435" spans="2:10">
      <c r="B435"/>
      <c r="C435"/>
      <c r="D435"/>
      <c r="E435"/>
      <c r="G435"/>
      <c r="H435"/>
      <c r="I435"/>
      <c r="J435"/>
    </row>
    <row r="436" spans="2:10">
      <c r="B436"/>
      <c r="C436"/>
      <c r="D436"/>
      <c r="E436"/>
      <c r="G436"/>
      <c r="H436"/>
      <c r="I436"/>
      <c r="J436"/>
    </row>
    <row r="437" spans="2:10">
      <c r="B437"/>
      <c r="C437"/>
      <c r="D437"/>
      <c r="E437"/>
      <c r="G437"/>
      <c r="H437"/>
      <c r="I437"/>
      <c r="J437"/>
    </row>
    <row r="438" spans="2:10">
      <c r="B438"/>
      <c r="C438"/>
      <c r="D438"/>
      <c r="E438"/>
      <c r="G438"/>
      <c r="H438"/>
      <c r="I438"/>
      <c r="J438"/>
    </row>
    <row r="439" spans="2:10">
      <c r="B439"/>
      <c r="C439"/>
      <c r="D439"/>
      <c r="E439"/>
      <c r="G439"/>
      <c r="H439"/>
      <c r="I439"/>
      <c r="J439"/>
    </row>
    <row r="440" spans="2:10">
      <c r="B440"/>
      <c r="C440"/>
      <c r="D440"/>
      <c r="E440"/>
      <c r="G440"/>
      <c r="H440"/>
      <c r="I440"/>
      <c r="J440"/>
    </row>
    <row r="441" spans="2:10">
      <c r="B441"/>
      <c r="C441"/>
      <c r="D441"/>
      <c r="E441"/>
      <c r="G441"/>
      <c r="H441"/>
      <c r="I441"/>
      <c r="J441"/>
    </row>
    <row r="442" spans="2:10">
      <c r="B442"/>
      <c r="C442"/>
      <c r="D442"/>
      <c r="E442"/>
      <c r="G442"/>
      <c r="H442"/>
      <c r="I442"/>
      <c r="J442"/>
    </row>
    <row r="443" spans="2:10">
      <c r="B443"/>
      <c r="C443"/>
      <c r="D443"/>
      <c r="E443"/>
      <c r="G443"/>
      <c r="H443"/>
      <c r="I443"/>
      <c r="J443"/>
    </row>
    <row r="444" spans="2:10">
      <c r="B444"/>
      <c r="C444"/>
      <c r="D444"/>
      <c r="E444"/>
      <c r="G444"/>
      <c r="H444"/>
      <c r="I444"/>
      <c r="J444"/>
    </row>
    <row r="445" spans="2:10">
      <c r="B445"/>
      <c r="C445"/>
      <c r="D445"/>
      <c r="E445"/>
      <c r="G445"/>
      <c r="H445"/>
      <c r="I445"/>
      <c r="J445"/>
    </row>
    <row r="446" spans="2:10">
      <c r="B446"/>
      <c r="C446"/>
      <c r="D446"/>
      <c r="E446"/>
      <c r="G446"/>
      <c r="H446"/>
      <c r="I446"/>
      <c r="J446"/>
    </row>
    <row r="447" spans="2:10">
      <c r="B447"/>
      <c r="C447"/>
      <c r="D447"/>
      <c r="E447"/>
      <c r="G447"/>
      <c r="H447"/>
      <c r="I447"/>
      <c r="J447"/>
    </row>
    <row r="448" spans="2:10">
      <c r="B448"/>
      <c r="C448"/>
      <c r="D448"/>
      <c r="E448"/>
      <c r="G448"/>
      <c r="H448"/>
      <c r="I448"/>
      <c r="J448"/>
    </row>
    <row r="449" spans="2:10">
      <c r="B449"/>
      <c r="C449"/>
      <c r="D449"/>
      <c r="E449"/>
      <c r="G449"/>
      <c r="H449"/>
      <c r="I449"/>
      <c r="J449"/>
    </row>
    <row r="450" spans="2:10">
      <c r="B450"/>
      <c r="C450"/>
      <c r="D450"/>
      <c r="E450"/>
      <c r="G450"/>
      <c r="H450"/>
      <c r="I450"/>
      <c r="J450"/>
    </row>
    <row r="451" spans="2:10">
      <c r="B451"/>
      <c r="C451"/>
      <c r="D451"/>
      <c r="E451"/>
      <c r="G451"/>
      <c r="H451"/>
      <c r="I451"/>
      <c r="J451"/>
    </row>
    <row r="452" spans="2:10">
      <c r="B452"/>
      <c r="C452"/>
      <c r="D452"/>
      <c r="E452"/>
      <c r="G452"/>
      <c r="H452"/>
      <c r="I452"/>
      <c r="J452"/>
    </row>
    <row r="453" spans="2:10">
      <c r="B453"/>
      <c r="C453"/>
      <c r="D453"/>
      <c r="E453"/>
      <c r="G453"/>
      <c r="H453"/>
      <c r="I453"/>
      <c r="J453"/>
    </row>
    <row r="454" spans="2:10">
      <c r="B454"/>
      <c r="C454"/>
      <c r="D454"/>
      <c r="E454"/>
      <c r="G454"/>
      <c r="H454"/>
      <c r="I454"/>
      <c r="J454"/>
    </row>
    <row r="455" spans="2:10">
      <c r="B455"/>
      <c r="C455"/>
      <c r="D455"/>
      <c r="E455"/>
      <c r="G455"/>
      <c r="H455"/>
      <c r="I455"/>
      <c r="J455"/>
    </row>
    <row r="456" spans="2:10">
      <c r="B456"/>
      <c r="C456"/>
      <c r="D456"/>
      <c r="E456"/>
      <c r="G456"/>
      <c r="H456"/>
      <c r="I456"/>
      <c r="J456"/>
    </row>
    <row r="457" spans="2:10">
      <c r="B457"/>
      <c r="C457"/>
      <c r="D457"/>
      <c r="E457"/>
      <c r="G457"/>
      <c r="H457"/>
      <c r="I457"/>
      <c r="J457"/>
    </row>
    <row r="458" spans="2:10">
      <c r="B458"/>
      <c r="C458"/>
      <c r="D458"/>
      <c r="E458"/>
      <c r="G458"/>
      <c r="H458"/>
      <c r="I458"/>
      <c r="J458"/>
    </row>
    <row r="459" spans="2:10">
      <c r="B459"/>
      <c r="D459"/>
      <c r="E459"/>
      <c r="G459"/>
      <c r="H459"/>
      <c r="I459"/>
      <c r="J459"/>
    </row>
    <row r="460" spans="2:10">
      <c r="B460"/>
      <c r="D460"/>
      <c r="E460"/>
      <c r="G460"/>
      <c r="H460"/>
      <c r="I460"/>
      <c r="J460"/>
    </row>
    <row r="461" spans="2:10">
      <c r="B461"/>
      <c r="D461"/>
      <c r="E461"/>
      <c r="G461"/>
      <c r="H461"/>
      <c r="I461"/>
      <c r="J461"/>
    </row>
    <row r="462" spans="2:10">
      <c r="B462"/>
      <c r="D462"/>
      <c r="E462"/>
      <c r="G462"/>
      <c r="H462"/>
      <c r="I462"/>
      <c r="J462"/>
    </row>
    <row r="463" spans="2:10">
      <c r="B463"/>
      <c r="D463"/>
      <c r="E463"/>
      <c r="G463"/>
      <c r="H463"/>
      <c r="I463"/>
      <c r="J463"/>
    </row>
    <row r="464" spans="2:10">
      <c r="B464"/>
      <c r="D464"/>
      <c r="E464"/>
      <c r="G464"/>
      <c r="H464"/>
      <c r="I464"/>
      <c r="J464"/>
    </row>
    <row r="465" spans="2:10">
      <c r="B465"/>
      <c r="D465"/>
      <c r="E465"/>
      <c r="G465"/>
      <c r="H465"/>
      <c r="I465"/>
      <c r="J465"/>
    </row>
    <row r="466" spans="2:10">
      <c r="B466"/>
      <c r="D466"/>
      <c r="E466"/>
      <c r="G466"/>
      <c r="H466"/>
      <c r="I466"/>
      <c r="J466"/>
    </row>
    <row r="467" spans="2:10">
      <c r="B467"/>
      <c r="D467"/>
      <c r="E467"/>
      <c r="G467"/>
      <c r="H467"/>
      <c r="I467"/>
      <c r="J467"/>
    </row>
    <row r="468" spans="2:10">
      <c r="B468"/>
      <c r="D468"/>
      <c r="E468"/>
      <c r="G468"/>
      <c r="H468"/>
      <c r="I468"/>
      <c r="J468"/>
    </row>
    <row r="469" spans="2:10">
      <c r="B469"/>
      <c r="D469"/>
      <c r="E469"/>
      <c r="G469"/>
      <c r="H469"/>
      <c r="I469"/>
      <c r="J469"/>
    </row>
    <row r="470" spans="2:10">
      <c r="B470"/>
      <c r="D470"/>
      <c r="E470"/>
      <c r="G470"/>
      <c r="H470"/>
      <c r="I470"/>
      <c r="J470"/>
    </row>
    <row r="471" spans="2:10">
      <c r="B471"/>
      <c r="D471"/>
      <c r="E471"/>
      <c r="G471"/>
      <c r="H471"/>
      <c r="I471"/>
      <c r="J471"/>
    </row>
    <row r="472" spans="2:10">
      <c r="B472"/>
      <c r="D472"/>
      <c r="E472"/>
      <c r="G472"/>
      <c r="H472"/>
      <c r="I472"/>
      <c r="J472"/>
    </row>
    <row r="473" spans="2:10">
      <c r="B473"/>
      <c r="D473"/>
      <c r="E473"/>
      <c r="G473"/>
      <c r="H473"/>
      <c r="I473"/>
      <c r="J473"/>
    </row>
    <row r="474" spans="2:10">
      <c r="B474"/>
      <c r="D474"/>
      <c r="E474"/>
      <c r="G474"/>
      <c r="H474"/>
      <c r="I474"/>
      <c r="J474"/>
    </row>
    <row r="475" spans="2:10">
      <c r="B475"/>
      <c r="D475"/>
      <c r="E475"/>
      <c r="G475"/>
      <c r="H475"/>
      <c r="I475"/>
      <c r="J475"/>
    </row>
    <row r="476" spans="2:10">
      <c r="B476"/>
      <c r="D476"/>
      <c r="E476"/>
      <c r="G476"/>
      <c r="H476"/>
      <c r="I476"/>
      <c r="J476"/>
    </row>
    <row r="477" spans="2:10">
      <c r="B477"/>
      <c r="D477"/>
      <c r="E477"/>
      <c r="G477"/>
      <c r="H477"/>
      <c r="I477"/>
      <c r="J477"/>
    </row>
    <row r="478" spans="2:10">
      <c r="B478"/>
      <c r="D478"/>
      <c r="E478"/>
      <c r="G478"/>
      <c r="H478"/>
      <c r="I478"/>
      <c r="J478"/>
    </row>
    <row r="479" spans="2:10">
      <c r="B479"/>
      <c r="D479"/>
      <c r="E479"/>
      <c r="G479"/>
      <c r="H479"/>
      <c r="I479"/>
      <c r="J479"/>
    </row>
    <row r="480" spans="2:10">
      <c r="B480"/>
      <c r="D480"/>
      <c r="E480"/>
      <c r="G480"/>
      <c r="H480"/>
      <c r="I480"/>
      <c r="J480"/>
    </row>
    <row r="481" spans="2:10">
      <c r="B481"/>
      <c r="D481"/>
      <c r="E481"/>
      <c r="G481"/>
      <c r="H481"/>
      <c r="I481"/>
      <c r="J481"/>
    </row>
    <row r="482" spans="2:10">
      <c r="B482"/>
      <c r="D482"/>
      <c r="E482"/>
      <c r="G482"/>
      <c r="H482"/>
      <c r="I482"/>
      <c r="J482"/>
    </row>
    <row r="483" spans="2:10">
      <c r="B483"/>
      <c r="D483"/>
      <c r="E483"/>
      <c r="G483"/>
      <c r="H483"/>
      <c r="I483"/>
      <c r="J483"/>
    </row>
    <row r="484" spans="2:10">
      <c r="B484"/>
      <c r="D484"/>
      <c r="E484"/>
      <c r="G484"/>
      <c r="H484"/>
      <c r="I484"/>
      <c r="J484"/>
    </row>
    <row r="485" spans="2:10">
      <c r="B485"/>
      <c r="D485"/>
      <c r="E485"/>
      <c r="G485"/>
      <c r="H485"/>
      <c r="I485"/>
      <c r="J485"/>
    </row>
    <row r="486" spans="2:10">
      <c r="B486"/>
      <c r="D486"/>
      <c r="E486"/>
      <c r="G486"/>
      <c r="H486"/>
      <c r="I486"/>
      <c r="J486"/>
    </row>
    <row r="487" spans="2:10">
      <c r="B487"/>
      <c r="D487"/>
      <c r="E487"/>
      <c r="G487"/>
      <c r="H487"/>
      <c r="I487"/>
      <c r="J487"/>
    </row>
    <row r="488" spans="2:10">
      <c r="B488"/>
      <c r="D488"/>
      <c r="E488"/>
      <c r="G488"/>
      <c r="H488"/>
      <c r="I488"/>
      <c r="J488"/>
    </row>
    <row r="489" spans="2:10">
      <c r="B489"/>
      <c r="D489"/>
      <c r="E489"/>
      <c r="G489"/>
      <c r="H489"/>
      <c r="I489"/>
      <c r="J489"/>
    </row>
    <row r="490" spans="2:10">
      <c r="B490"/>
      <c r="D490"/>
      <c r="E490"/>
      <c r="G490"/>
      <c r="H490"/>
      <c r="I490"/>
      <c r="J490"/>
    </row>
    <row r="491" spans="2:10">
      <c r="B491"/>
      <c r="D491"/>
      <c r="E491"/>
      <c r="G491"/>
      <c r="H491"/>
      <c r="I491"/>
      <c r="J491"/>
    </row>
    <row r="492" spans="2:10">
      <c r="B492"/>
      <c r="D492"/>
      <c r="E492"/>
      <c r="G492"/>
      <c r="H492"/>
      <c r="I492"/>
      <c r="J492"/>
    </row>
    <row r="493" spans="2:10">
      <c r="B493"/>
      <c r="D493"/>
      <c r="E493"/>
      <c r="G493"/>
      <c r="H493"/>
      <c r="I493"/>
      <c r="J493"/>
    </row>
    <row r="494" spans="2:10">
      <c r="B494"/>
      <c r="D494"/>
      <c r="E494"/>
      <c r="G494"/>
      <c r="H494"/>
      <c r="I494"/>
      <c r="J494"/>
    </row>
    <row r="495" spans="2:10">
      <c r="B495"/>
      <c r="D495"/>
      <c r="E495"/>
      <c r="G495"/>
      <c r="H495"/>
      <c r="I495"/>
      <c r="J495"/>
    </row>
    <row r="496" spans="2:10">
      <c r="B496"/>
      <c r="D496"/>
      <c r="E496"/>
      <c r="G496"/>
      <c r="H496"/>
      <c r="I496"/>
      <c r="J496"/>
    </row>
    <row r="497" spans="2:10">
      <c r="B497"/>
      <c r="D497"/>
      <c r="E497"/>
      <c r="G497"/>
      <c r="H497"/>
      <c r="I497"/>
      <c r="J497"/>
    </row>
    <row r="498" spans="2:10">
      <c r="B498"/>
      <c r="D498"/>
      <c r="E498"/>
      <c r="G498"/>
      <c r="H498"/>
      <c r="I498"/>
      <c r="J498"/>
    </row>
    <row r="499" spans="2:10">
      <c r="B499"/>
      <c r="D499"/>
      <c r="E499"/>
      <c r="G499"/>
      <c r="H499"/>
      <c r="I499"/>
      <c r="J499"/>
    </row>
    <row r="500" spans="2:10">
      <c r="B500"/>
      <c r="D500"/>
      <c r="E500"/>
      <c r="G500"/>
      <c r="H500"/>
      <c r="I500"/>
      <c r="J500"/>
    </row>
    <row r="501" spans="2:10">
      <c r="B501"/>
      <c r="D501"/>
      <c r="E501"/>
      <c r="G501"/>
      <c r="H501"/>
      <c r="I501"/>
      <c r="J501"/>
    </row>
    <row r="502" spans="2:10">
      <c r="B502"/>
      <c r="D502"/>
      <c r="E502"/>
      <c r="G502"/>
      <c r="H502"/>
      <c r="I502"/>
      <c r="J502"/>
    </row>
    <row r="503" spans="2:10">
      <c r="B503"/>
      <c r="D503"/>
      <c r="E503"/>
      <c r="G503"/>
      <c r="H503"/>
      <c r="I503"/>
      <c r="J503"/>
    </row>
    <row r="504" spans="2:10">
      <c r="B504"/>
      <c r="D504"/>
      <c r="E504"/>
      <c r="G504"/>
      <c r="H504"/>
      <c r="I504"/>
      <c r="J504"/>
    </row>
    <row r="505" spans="2:10">
      <c r="B505"/>
      <c r="D505"/>
      <c r="E505"/>
      <c r="G505"/>
      <c r="H505"/>
      <c r="I505"/>
      <c r="J505"/>
    </row>
    <row r="506" spans="2:10">
      <c r="B506"/>
      <c r="D506"/>
      <c r="E506"/>
      <c r="G506"/>
      <c r="H506"/>
      <c r="I506"/>
      <c r="J506"/>
    </row>
    <row r="507" spans="2:10">
      <c r="B507"/>
      <c r="D507"/>
      <c r="E507"/>
      <c r="G507"/>
      <c r="H507"/>
      <c r="I507"/>
      <c r="J507"/>
    </row>
    <row r="508" spans="2:10">
      <c r="B508"/>
      <c r="D508"/>
      <c r="E508"/>
      <c r="G508"/>
      <c r="H508"/>
      <c r="I508"/>
      <c r="J508"/>
    </row>
    <row r="509" spans="2:10">
      <c r="B509"/>
      <c r="D509"/>
      <c r="E509"/>
      <c r="G509"/>
      <c r="H509"/>
      <c r="I509"/>
      <c r="J509"/>
    </row>
    <row r="510" spans="2:10">
      <c r="B510"/>
      <c r="D510"/>
      <c r="E510"/>
      <c r="G510"/>
      <c r="I510"/>
      <c r="J510"/>
    </row>
    <row r="511" spans="2:10">
      <c r="B511"/>
      <c r="D511"/>
      <c r="E511"/>
      <c r="G511"/>
      <c r="I511"/>
      <c r="J511"/>
    </row>
    <row r="512" spans="2:10">
      <c r="B512"/>
      <c r="D512"/>
      <c r="E512"/>
      <c r="G512"/>
      <c r="I512"/>
      <c r="J512"/>
    </row>
    <row r="513" spans="2:10">
      <c r="B513"/>
      <c r="D513"/>
      <c r="E513"/>
      <c r="G513"/>
      <c r="I513"/>
      <c r="J513"/>
    </row>
    <row r="514" spans="2:10">
      <c r="B514"/>
      <c r="D514"/>
      <c r="E514"/>
      <c r="G514"/>
      <c r="I514"/>
      <c r="J514"/>
    </row>
    <row r="515" spans="2:10">
      <c r="B515"/>
      <c r="D515"/>
      <c r="E515"/>
      <c r="G515"/>
      <c r="I515"/>
      <c r="J515"/>
    </row>
    <row r="516" spans="2:10">
      <c r="B516"/>
      <c r="D516"/>
      <c r="E516"/>
      <c r="G516"/>
      <c r="I516"/>
      <c r="J516"/>
    </row>
    <row r="517" spans="2:10">
      <c r="B517"/>
      <c r="D517"/>
      <c r="E517"/>
      <c r="G517"/>
      <c r="I517"/>
      <c r="J517"/>
    </row>
    <row r="518" spans="2:10">
      <c r="B518"/>
      <c r="D518"/>
      <c r="E518"/>
      <c r="G518"/>
      <c r="I518"/>
      <c r="J518"/>
    </row>
    <row r="519" spans="2:10">
      <c r="B519"/>
      <c r="D519"/>
      <c r="E519"/>
      <c r="G519"/>
      <c r="I519"/>
      <c r="J519"/>
    </row>
    <row r="520" spans="2:10">
      <c r="B520"/>
      <c r="D520"/>
      <c r="E520"/>
      <c r="G520"/>
      <c r="I520"/>
      <c r="J520"/>
    </row>
    <row r="521" spans="2:10">
      <c r="B521"/>
      <c r="D521"/>
      <c r="E521"/>
      <c r="G521"/>
      <c r="I521"/>
      <c r="J521"/>
    </row>
    <row r="522" spans="2:10">
      <c r="B522"/>
      <c r="D522"/>
      <c r="E522"/>
      <c r="G522"/>
      <c r="I522"/>
      <c r="J522"/>
    </row>
    <row r="523" spans="2:10">
      <c r="B523"/>
      <c r="D523"/>
      <c r="E523"/>
      <c r="G523"/>
      <c r="I523"/>
      <c r="J523"/>
    </row>
    <row r="524" spans="2:10">
      <c r="B524"/>
      <c r="D524"/>
      <c r="E524"/>
      <c r="G524"/>
      <c r="I524"/>
      <c r="J524"/>
    </row>
    <row r="525" spans="2:10">
      <c r="B525"/>
      <c r="D525"/>
      <c r="E525"/>
      <c r="G525"/>
      <c r="I525"/>
      <c r="J525"/>
    </row>
    <row r="526" spans="2:10">
      <c r="B526"/>
      <c r="D526"/>
      <c r="E526"/>
      <c r="G526"/>
      <c r="I526"/>
      <c r="J526"/>
    </row>
    <row r="527" spans="2:10">
      <c r="B527"/>
      <c r="D527"/>
      <c r="E527"/>
      <c r="G527"/>
      <c r="J527"/>
    </row>
    <row r="528" spans="2:10">
      <c r="B528"/>
      <c r="D528"/>
      <c r="E528"/>
      <c r="G528"/>
      <c r="J528"/>
    </row>
    <row r="529" spans="2:10">
      <c r="B529"/>
      <c r="D529"/>
      <c r="E529"/>
      <c r="G529"/>
      <c r="J529"/>
    </row>
    <row r="530" spans="2:10">
      <c r="B530"/>
      <c r="D530"/>
      <c r="E530"/>
      <c r="G530"/>
      <c r="J530"/>
    </row>
    <row r="531" spans="2:10">
      <c r="B531"/>
      <c r="D531"/>
      <c r="E531"/>
      <c r="G531"/>
      <c r="J531"/>
    </row>
    <row r="532" spans="2:10">
      <c r="B532"/>
      <c r="D532"/>
      <c r="E532"/>
      <c r="G532"/>
      <c r="J532"/>
    </row>
    <row r="533" spans="2:10">
      <c r="B533"/>
      <c r="D533"/>
      <c r="E533"/>
      <c r="G533"/>
      <c r="J533"/>
    </row>
    <row r="534" spans="2:10">
      <c r="B534"/>
      <c r="D534"/>
      <c r="E534"/>
      <c r="G534"/>
      <c r="J534"/>
    </row>
    <row r="535" spans="2:10">
      <c r="B535"/>
      <c r="D535"/>
      <c r="E535"/>
      <c r="G535"/>
      <c r="J535"/>
    </row>
    <row r="536" spans="2:10">
      <c r="B536"/>
      <c r="D536"/>
      <c r="E536"/>
      <c r="G536"/>
      <c r="J536"/>
    </row>
    <row r="537" spans="2:10">
      <c r="B537"/>
      <c r="D537"/>
      <c r="E537"/>
      <c r="G537"/>
      <c r="J537"/>
    </row>
    <row r="538" spans="2:10">
      <c r="B538"/>
      <c r="D538"/>
      <c r="E538"/>
      <c r="G538"/>
      <c r="J538"/>
    </row>
    <row r="539" spans="2:10">
      <c r="B539"/>
      <c r="D539"/>
      <c r="E539"/>
      <c r="G539"/>
      <c r="J539"/>
    </row>
    <row r="540" spans="2:10">
      <c r="B540"/>
      <c r="D540"/>
      <c r="E540"/>
      <c r="G540"/>
      <c r="J540"/>
    </row>
    <row r="541" spans="2:10">
      <c r="B541"/>
      <c r="D541"/>
      <c r="E541"/>
      <c r="G541"/>
      <c r="J541"/>
    </row>
    <row r="542" spans="2:10">
      <c r="B542"/>
      <c r="D542"/>
      <c r="E542"/>
      <c r="G542"/>
      <c r="J542"/>
    </row>
    <row r="543" spans="2:10">
      <c r="B543"/>
      <c r="D543"/>
      <c r="E543"/>
      <c r="G543"/>
      <c r="J543"/>
    </row>
    <row r="544" spans="2:10">
      <c r="B544"/>
      <c r="D544"/>
      <c r="E544"/>
      <c r="G544"/>
      <c r="J544"/>
    </row>
    <row r="545" spans="2:10">
      <c r="B545"/>
      <c r="D545"/>
      <c r="E545"/>
      <c r="G545"/>
      <c r="J545"/>
    </row>
    <row r="546" spans="2:10">
      <c r="B546"/>
      <c r="D546"/>
      <c r="E546"/>
      <c r="G546"/>
      <c r="J546"/>
    </row>
    <row r="547" spans="2:10">
      <c r="B547"/>
      <c r="D547"/>
      <c r="E547"/>
      <c r="G547"/>
      <c r="J547"/>
    </row>
    <row r="548" spans="2:10">
      <c r="B548"/>
      <c r="D548"/>
      <c r="E548"/>
      <c r="G548"/>
      <c r="J548"/>
    </row>
    <row r="549" spans="2:10">
      <c r="B549"/>
      <c r="D549"/>
      <c r="E549"/>
      <c r="G549"/>
      <c r="J549"/>
    </row>
    <row r="550" spans="2:10">
      <c r="B550"/>
      <c r="D550"/>
      <c r="E550"/>
      <c r="G550"/>
      <c r="J550"/>
    </row>
    <row r="551" spans="2:10">
      <c r="B551"/>
      <c r="D551"/>
      <c r="E551"/>
      <c r="G551"/>
      <c r="J551"/>
    </row>
    <row r="552" spans="2:10">
      <c r="B552"/>
      <c r="D552"/>
      <c r="E552"/>
      <c r="G552"/>
      <c r="J552"/>
    </row>
    <row r="553" spans="2:10">
      <c r="B553"/>
      <c r="D553"/>
      <c r="E553"/>
      <c r="G553"/>
      <c r="J553"/>
    </row>
    <row r="554" spans="2:10">
      <c r="B554"/>
      <c r="D554"/>
      <c r="E554"/>
      <c r="G554"/>
      <c r="J554"/>
    </row>
    <row r="555" spans="2:10">
      <c r="B555"/>
      <c r="D555"/>
      <c r="E555"/>
      <c r="G555"/>
      <c r="J555"/>
    </row>
    <row r="556" spans="2:10">
      <c r="B556"/>
      <c r="D556"/>
      <c r="E556"/>
      <c r="G556"/>
      <c r="J556"/>
    </row>
    <row r="557" spans="2:10">
      <c r="B557"/>
      <c r="D557"/>
      <c r="E557"/>
      <c r="G557"/>
      <c r="J557"/>
    </row>
    <row r="558" spans="2:10">
      <c r="B558"/>
      <c r="D558"/>
      <c r="E558"/>
      <c r="G558"/>
      <c r="J558"/>
    </row>
    <row r="559" spans="2:10">
      <c r="B559"/>
      <c r="D559"/>
      <c r="E559"/>
      <c r="G559"/>
      <c r="J559"/>
    </row>
    <row r="560" spans="2:10">
      <c r="B560"/>
      <c r="D560"/>
      <c r="E560"/>
      <c r="G560"/>
      <c r="J560"/>
    </row>
    <row r="561" spans="2:10">
      <c r="B561"/>
      <c r="D561"/>
      <c r="E561"/>
      <c r="G561"/>
      <c r="J561"/>
    </row>
    <row r="562" spans="2:10">
      <c r="B562"/>
      <c r="D562"/>
      <c r="E562"/>
      <c r="G562"/>
      <c r="J562"/>
    </row>
    <row r="563" spans="2:10">
      <c r="B563"/>
      <c r="D563"/>
      <c r="E563"/>
      <c r="G563"/>
      <c r="J563"/>
    </row>
    <row r="564" spans="2:10">
      <c r="B564"/>
      <c r="D564"/>
      <c r="E564"/>
      <c r="G564"/>
      <c r="J564"/>
    </row>
    <row r="565" spans="2:10">
      <c r="B565"/>
      <c r="D565"/>
      <c r="E565"/>
      <c r="G565"/>
      <c r="J565"/>
    </row>
    <row r="566" spans="2:10">
      <c r="B566"/>
      <c r="D566"/>
      <c r="E566"/>
      <c r="G566"/>
      <c r="J566"/>
    </row>
    <row r="567" spans="2:10">
      <c r="B567"/>
      <c r="D567"/>
      <c r="E567"/>
      <c r="G567"/>
      <c r="J567"/>
    </row>
    <row r="568" spans="2:10">
      <c r="B568"/>
      <c r="D568"/>
      <c r="E568"/>
      <c r="G568"/>
      <c r="J568"/>
    </row>
    <row r="569" spans="2:10">
      <c r="B569"/>
      <c r="D569"/>
      <c r="E569"/>
      <c r="G569"/>
      <c r="J569"/>
    </row>
    <row r="570" spans="2:10">
      <c r="B570"/>
      <c r="D570"/>
      <c r="E570"/>
      <c r="G570"/>
      <c r="J570"/>
    </row>
    <row r="571" spans="2:10">
      <c r="B571"/>
      <c r="D571"/>
      <c r="E571"/>
      <c r="G571"/>
      <c r="J571"/>
    </row>
    <row r="572" spans="2:10">
      <c r="B572"/>
      <c r="D572"/>
      <c r="E572"/>
      <c r="G572"/>
      <c r="J572"/>
    </row>
    <row r="573" spans="2:10">
      <c r="B573"/>
      <c r="D573"/>
      <c r="E573"/>
      <c r="G573"/>
      <c r="J573"/>
    </row>
    <row r="574" spans="2:10">
      <c r="B574"/>
      <c r="D574"/>
      <c r="E574"/>
      <c r="G574"/>
      <c r="J574"/>
    </row>
    <row r="575" spans="2:10">
      <c r="B575"/>
      <c r="D575"/>
      <c r="E575"/>
      <c r="G575"/>
      <c r="J575"/>
    </row>
    <row r="576" spans="2:10">
      <c r="B576"/>
      <c r="D576"/>
      <c r="E576"/>
      <c r="G576"/>
      <c r="J576"/>
    </row>
    <row r="577" spans="2:10">
      <c r="B577"/>
      <c r="D577"/>
      <c r="E577"/>
      <c r="G577"/>
      <c r="J577"/>
    </row>
    <row r="578" spans="2:10">
      <c r="B578"/>
      <c r="D578"/>
      <c r="E578"/>
      <c r="G578"/>
      <c r="J578"/>
    </row>
    <row r="579" spans="2:10">
      <c r="B579"/>
      <c r="D579"/>
      <c r="E579"/>
      <c r="G579"/>
      <c r="J579"/>
    </row>
    <row r="580" spans="2:10">
      <c r="B580"/>
      <c r="D580"/>
      <c r="E580"/>
      <c r="G580"/>
      <c r="J580"/>
    </row>
    <row r="581" spans="2:10">
      <c r="B581"/>
      <c r="D581"/>
      <c r="E581"/>
      <c r="G581"/>
      <c r="J581"/>
    </row>
    <row r="582" spans="2:10">
      <c r="B582"/>
      <c r="D582"/>
      <c r="E582"/>
      <c r="G582"/>
      <c r="J582"/>
    </row>
    <row r="583" spans="2:10">
      <c r="B583"/>
      <c r="D583"/>
      <c r="E583"/>
      <c r="G583"/>
      <c r="J583"/>
    </row>
    <row r="584" spans="2:10">
      <c r="B584"/>
      <c r="D584"/>
      <c r="E584"/>
      <c r="G584"/>
      <c r="J584"/>
    </row>
    <row r="585" spans="2:10">
      <c r="B585"/>
      <c r="D585"/>
      <c r="E585"/>
      <c r="G585"/>
      <c r="J585"/>
    </row>
    <row r="586" spans="2:10">
      <c r="B586"/>
      <c r="D586"/>
      <c r="E586"/>
      <c r="G586"/>
      <c r="J586"/>
    </row>
    <row r="587" spans="2:10">
      <c r="B587"/>
      <c r="D587"/>
      <c r="E587"/>
      <c r="G587"/>
      <c r="J587"/>
    </row>
    <row r="588" spans="2:10">
      <c r="B588"/>
      <c r="D588"/>
      <c r="E588"/>
      <c r="G588"/>
      <c r="J588"/>
    </row>
    <row r="589" spans="2:10">
      <c r="B589"/>
      <c r="D589"/>
      <c r="E589"/>
      <c r="G589"/>
      <c r="J589"/>
    </row>
    <row r="590" spans="2:10">
      <c r="B590"/>
      <c r="D590"/>
      <c r="E590"/>
      <c r="G590"/>
      <c r="J590"/>
    </row>
    <row r="591" spans="2:10">
      <c r="B591"/>
      <c r="D591"/>
      <c r="E591"/>
      <c r="G591"/>
      <c r="J591"/>
    </row>
    <row r="592" spans="2:10">
      <c r="B592"/>
      <c r="D592"/>
      <c r="E592"/>
      <c r="G592"/>
      <c r="J592"/>
    </row>
    <row r="593" spans="2:10">
      <c r="B593"/>
      <c r="D593"/>
      <c r="E593"/>
      <c r="G593"/>
      <c r="J593"/>
    </row>
    <row r="594" spans="2:10">
      <c r="B594"/>
      <c r="D594"/>
      <c r="E594"/>
      <c r="G594"/>
      <c r="J594"/>
    </row>
    <row r="595" spans="2:10">
      <c r="B595"/>
      <c r="D595"/>
      <c r="E595"/>
      <c r="G595"/>
      <c r="J595"/>
    </row>
    <row r="596" spans="2:10">
      <c r="B596"/>
      <c r="D596"/>
      <c r="E596"/>
      <c r="G596"/>
      <c r="J596"/>
    </row>
    <row r="597" spans="2:10">
      <c r="B597"/>
      <c r="D597"/>
      <c r="E597"/>
      <c r="G597"/>
      <c r="J597"/>
    </row>
    <row r="598" spans="2:10">
      <c r="B598"/>
      <c r="D598"/>
      <c r="E598"/>
      <c r="G598"/>
      <c r="J598"/>
    </row>
    <row r="599" spans="2:10">
      <c r="B599"/>
      <c r="D599"/>
      <c r="E599"/>
      <c r="G599"/>
      <c r="J599"/>
    </row>
    <row r="600" spans="2:10">
      <c r="B600"/>
      <c r="D600"/>
      <c r="E600"/>
      <c r="G600"/>
      <c r="J600"/>
    </row>
    <row r="601" spans="2:10">
      <c r="B601"/>
      <c r="D601"/>
      <c r="E601"/>
      <c r="G601"/>
      <c r="J601"/>
    </row>
    <row r="602" spans="2:10">
      <c r="B602"/>
      <c r="D602"/>
      <c r="E602"/>
      <c r="G602"/>
      <c r="J602"/>
    </row>
    <row r="603" spans="2:10">
      <c r="B603"/>
      <c r="D603"/>
      <c r="E603"/>
      <c r="G603"/>
      <c r="J603"/>
    </row>
    <row r="604" spans="2:10">
      <c r="B604"/>
      <c r="D604"/>
      <c r="E604"/>
      <c r="G604"/>
      <c r="J604"/>
    </row>
    <row r="605" spans="2:10">
      <c r="B605"/>
      <c r="D605"/>
      <c r="E605"/>
      <c r="G605"/>
      <c r="J605"/>
    </row>
    <row r="606" spans="2:10">
      <c r="B606"/>
      <c r="D606"/>
      <c r="E606"/>
      <c r="G606"/>
      <c r="J606"/>
    </row>
    <row r="607" spans="2:10">
      <c r="B607"/>
      <c r="D607"/>
      <c r="E607"/>
      <c r="G607"/>
      <c r="J607"/>
    </row>
    <row r="608" spans="2:10">
      <c r="B608"/>
      <c r="D608"/>
      <c r="E608"/>
      <c r="G608"/>
      <c r="J608"/>
    </row>
    <row r="609" spans="2:10">
      <c r="B609"/>
      <c r="D609"/>
      <c r="E609"/>
      <c r="G609"/>
      <c r="J609"/>
    </row>
    <row r="610" spans="2:10">
      <c r="B610"/>
      <c r="D610"/>
      <c r="E610"/>
      <c r="G610"/>
      <c r="J610"/>
    </row>
    <row r="611" spans="2:10">
      <c r="B611"/>
      <c r="D611"/>
      <c r="E611"/>
      <c r="G611"/>
      <c r="J611"/>
    </row>
    <row r="612" spans="2:10">
      <c r="B612"/>
      <c r="D612"/>
      <c r="E612"/>
      <c r="G612"/>
      <c r="J612"/>
    </row>
    <row r="613" spans="2:10">
      <c r="B613"/>
      <c r="D613"/>
      <c r="E613"/>
      <c r="G613"/>
      <c r="J613"/>
    </row>
    <row r="614" spans="2:10">
      <c r="B614"/>
      <c r="D614"/>
      <c r="E614"/>
      <c r="G614"/>
      <c r="J614"/>
    </row>
    <row r="615" spans="2:10">
      <c r="B615"/>
      <c r="D615"/>
      <c r="E615"/>
      <c r="G615"/>
      <c r="J615"/>
    </row>
    <row r="616" spans="2:10">
      <c r="B616"/>
      <c r="D616"/>
      <c r="E616"/>
      <c r="G616"/>
      <c r="J616"/>
    </row>
    <row r="617" spans="2:10">
      <c r="B617"/>
      <c r="D617"/>
      <c r="E617"/>
      <c r="G617"/>
      <c r="J617"/>
    </row>
    <row r="618" spans="2:10">
      <c r="B618"/>
      <c r="D618"/>
      <c r="E618"/>
      <c r="G618"/>
      <c r="J618"/>
    </row>
    <row r="619" spans="2:10">
      <c r="B619"/>
      <c r="D619"/>
      <c r="E619"/>
      <c r="G619"/>
      <c r="J619"/>
    </row>
    <row r="620" spans="2:10">
      <c r="B620"/>
      <c r="D620"/>
      <c r="E620"/>
      <c r="G620"/>
      <c r="J620"/>
    </row>
    <row r="621" spans="2:10">
      <c r="B621"/>
      <c r="D621"/>
      <c r="E621"/>
      <c r="G621"/>
      <c r="J621"/>
    </row>
    <row r="622" spans="2:10">
      <c r="B622"/>
      <c r="D622"/>
      <c r="E622"/>
      <c r="G622"/>
      <c r="J622"/>
    </row>
    <row r="623" spans="2:10">
      <c r="B623"/>
      <c r="D623"/>
      <c r="E623"/>
      <c r="G623"/>
      <c r="J623"/>
    </row>
    <row r="624" spans="2:10">
      <c r="B624"/>
      <c r="D624"/>
      <c r="E624"/>
      <c r="G624"/>
      <c r="J624"/>
    </row>
    <row r="625" spans="2:10">
      <c r="B625"/>
      <c r="D625"/>
      <c r="E625"/>
      <c r="G625"/>
      <c r="J625"/>
    </row>
    <row r="626" spans="2:10">
      <c r="B626"/>
      <c r="D626"/>
      <c r="E626"/>
      <c r="G626"/>
      <c r="J626"/>
    </row>
    <row r="627" spans="2:10">
      <c r="B627"/>
      <c r="D627"/>
      <c r="E627"/>
      <c r="G627"/>
      <c r="J627"/>
    </row>
    <row r="628" spans="2:10">
      <c r="B628"/>
      <c r="D628"/>
      <c r="E628"/>
      <c r="G628"/>
      <c r="J628"/>
    </row>
    <row r="629" spans="2:10">
      <c r="B629"/>
      <c r="D629"/>
      <c r="E629"/>
      <c r="G629"/>
      <c r="J629"/>
    </row>
    <row r="630" spans="2:10">
      <c r="B630"/>
      <c r="D630"/>
      <c r="E630"/>
      <c r="G630"/>
      <c r="J630"/>
    </row>
    <row r="631" spans="2:10">
      <c r="B631"/>
      <c r="D631"/>
      <c r="E631"/>
      <c r="G631"/>
      <c r="J631"/>
    </row>
    <row r="632" spans="2:10">
      <c r="B632"/>
      <c r="D632"/>
      <c r="E632"/>
      <c r="G632"/>
      <c r="J632"/>
    </row>
    <row r="633" spans="2:10">
      <c r="B633"/>
      <c r="D633"/>
      <c r="E633"/>
      <c r="G633"/>
      <c r="J633"/>
    </row>
    <row r="634" spans="2:10">
      <c r="B634"/>
      <c r="D634"/>
      <c r="E634"/>
      <c r="G634"/>
      <c r="J634"/>
    </row>
    <row r="635" spans="2:10">
      <c r="B635"/>
      <c r="D635"/>
      <c r="E635"/>
      <c r="G635"/>
      <c r="J635"/>
    </row>
    <row r="636" spans="2:10">
      <c r="B636"/>
      <c r="D636"/>
      <c r="E636"/>
      <c r="G636"/>
      <c r="J636"/>
    </row>
    <row r="637" spans="2:10">
      <c r="B637"/>
      <c r="D637"/>
      <c r="E637"/>
      <c r="G637"/>
      <c r="J637"/>
    </row>
    <row r="638" spans="2:10">
      <c r="B638"/>
      <c r="D638"/>
      <c r="E638"/>
      <c r="G638"/>
      <c r="J638"/>
    </row>
    <row r="639" spans="2:10">
      <c r="B639"/>
      <c r="D639"/>
      <c r="E639"/>
      <c r="G639"/>
      <c r="J639"/>
    </row>
    <row r="640" spans="2:10">
      <c r="B640"/>
      <c r="D640"/>
      <c r="E640"/>
      <c r="G640"/>
      <c r="J640"/>
    </row>
    <row r="641" spans="2:10">
      <c r="B641"/>
      <c r="D641"/>
      <c r="E641"/>
      <c r="G641"/>
      <c r="J641"/>
    </row>
    <row r="642" spans="2:10">
      <c r="B642"/>
      <c r="D642"/>
      <c r="E642"/>
      <c r="G642"/>
      <c r="J642"/>
    </row>
    <row r="643" spans="2:10">
      <c r="B643"/>
      <c r="D643"/>
      <c r="E643"/>
      <c r="G643"/>
      <c r="J643"/>
    </row>
    <row r="644" spans="2:10">
      <c r="B644"/>
      <c r="D644"/>
      <c r="E644"/>
      <c r="G644"/>
      <c r="J644"/>
    </row>
    <row r="645" spans="2:10">
      <c r="B645"/>
      <c r="D645"/>
      <c r="E645"/>
      <c r="G645"/>
      <c r="J645"/>
    </row>
    <row r="646" spans="2:10">
      <c r="B646"/>
      <c r="D646"/>
      <c r="E646"/>
      <c r="G646"/>
      <c r="J646"/>
    </row>
    <row r="647" spans="2:10">
      <c r="B647"/>
      <c r="D647"/>
      <c r="E647"/>
      <c r="G647"/>
      <c r="J647"/>
    </row>
    <row r="648" spans="2:10">
      <c r="B648"/>
      <c r="D648"/>
      <c r="E648"/>
      <c r="G648"/>
      <c r="J648"/>
    </row>
    <row r="649" spans="2:10">
      <c r="B649"/>
      <c r="D649"/>
      <c r="E649"/>
      <c r="G649"/>
      <c r="J649"/>
    </row>
    <row r="650" spans="2:10">
      <c r="B650"/>
      <c r="D650"/>
      <c r="E650"/>
      <c r="G650"/>
      <c r="J650"/>
    </row>
    <row r="651" spans="2:10">
      <c r="B651"/>
      <c r="D651"/>
      <c r="E651"/>
      <c r="G651"/>
      <c r="J651"/>
    </row>
    <row r="652" spans="2:10">
      <c r="B652"/>
      <c r="D652"/>
      <c r="E652"/>
      <c r="G652"/>
      <c r="J652"/>
    </row>
    <row r="653" spans="2:10">
      <c r="B653"/>
      <c r="D653"/>
      <c r="E653"/>
      <c r="G653"/>
      <c r="J653"/>
    </row>
    <row r="654" spans="2:10">
      <c r="B654"/>
      <c r="D654"/>
      <c r="E654"/>
      <c r="G654"/>
      <c r="J654"/>
    </row>
    <row r="655" spans="2:10">
      <c r="B655"/>
      <c r="D655"/>
      <c r="E655"/>
      <c r="G655"/>
      <c r="J655"/>
    </row>
    <row r="656" spans="2:10">
      <c r="B656"/>
      <c r="D656"/>
      <c r="E656"/>
      <c r="G656"/>
      <c r="J656"/>
    </row>
    <row r="657" spans="2:10">
      <c r="B657"/>
      <c r="D657"/>
      <c r="E657"/>
      <c r="G657"/>
      <c r="J657"/>
    </row>
    <row r="658" spans="2:10">
      <c r="B658"/>
      <c r="D658"/>
      <c r="E658"/>
      <c r="G658"/>
      <c r="J658"/>
    </row>
    <row r="659" spans="2:10">
      <c r="B659"/>
      <c r="D659"/>
      <c r="E659"/>
      <c r="G659"/>
      <c r="J659"/>
    </row>
    <row r="660" spans="2:10">
      <c r="B660"/>
      <c r="D660"/>
      <c r="E660"/>
      <c r="G660"/>
      <c r="J660"/>
    </row>
    <row r="661" spans="2:10">
      <c r="B661"/>
      <c r="D661"/>
      <c r="E661"/>
      <c r="G661"/>
      <c r="J661"/>
    </row>
    <row r="662" spans="2:10">
      <c r="B662"/>
      <c r="D662"/>
      <c r="E662"/>
      <c r="G662"/>
      <c r="J662"/>
    </row>
    <row r="663" spans="2:10">
      <c r="B663"/>
      <c r="D663"/>
      <c r="E663"/>
      <c r="G663"/>
      <c r="J663"/>
    </row>
    <row r="664" spans="2:10">
      <c r="B664"/>
      <c r="D664"/>
      <c r="E664"/>
      <c r="G664"/>
      <c r="J664"/>
    </row>
    <row r="665" spans="2:10">
      <c r="B665"/>
      <c r="D665"/>
      <c r="E665"/>
      <c r="G665"/>
      <c r="J665"/>
    </row>
    <row r="666" spans="2:10">
      <c r="B666"/>
      <c r="D666"/>
      <c r="E666"/>
      <c r="G666"/>
      <c r="J666"/>
    </row>
    <row r="667" spans="2:10">
      <c r="B667"/>
      <c r="D667"/>
      <c r="E667"/>
      <c r="G667"/>
      <c r="J667"/>
    </row>
    <row r="668" spans="2:10">
      <c r="B668"/>
      <c r="D668"/>
      <c r="E668"/>
      <c r="G668"/>
      <c r="J668"/>
    </row>
    <row r="669" spans="2:10">
      <c r="B669"/>
      <c r="D669"/>
      <c r="E669"/>
      <c r="G669"/>
      <c r="J669"/>
    </row>
    <row r="670" spans="2:10">
      <c r="B670"/>
      <c r="D670"/>
      <c r="E670"/>
      <c r="G670"/>
      <c r="J670"/>
    </row>
    <row r="671" spans="2:10">
      <c r="B671"/>
      <c r="D671"/>
      <c r="E671"/>
      <c r="G671"/>
      <c r="J671"/>
    </row>
    <row r="672" spans="2:10">
      <c r="B672"/>
      <c r="D672"/>
      <c r="E672"/>
      <c r="G672"/>
      <c r="J672"/>
    </row>
    <row r="673" spans="2:10">
      <c r="B673"/>
      <c r="D673"/>
      <c r="E673"/>
      <c r="G673"/>
      <c r="J673"/>
    </row>
    <row r="674" spans="2:10">
      <c r="B674"/>
      <c r="D674"/>
      <c r="E674"/>
      <c r="G674"/>
      <c r="J674"/>
    </row>
    <row r="675" spans="2:10">
      <c r="B675"/>
      <c r="D675"/>
      <c r="E675"/>
      <c r="G675"/>
      <c r="J675"/>
    </row>
    <row r="676" spans="2:10">
      <c r="B676"/>
      <c r="D676"/>
      <c r="E676"/>
      <c r="G676"/>
      <c r="J676"/>
    </row>
    <row r="677" spans="2:10">
      <c r="B677"/>
      <c r="D677"/>
      <c r="E677"/>
      <c r="G677"/>
      <c r="J677"/>
    </row>
    <row r="678" spans="2:10">
      <c r="B678"/>
      <c r="D678"/>
      <c r="E678"/>
      <c r="G678"/>
      <c r="J678"/>
    </row>
    <row r="679" spans="2:10">
      <c r="B679"/>
      <c r="D679"/>
      <c r="E679"/>
      <c r="G679"/>
      <c r="J679"/>
    </row>
    <row r="680" spans="2:10">
      <c r="B680"/>
      <c r="D680"/>
      <c r="E680"/>
      <c r="G680"/>
      <c r="J680"/>
    </row>
    <row r="681" spans="2:10">
      <c r="B681"/>
      <c r="D681"/>
      <c r="E681"/>
      <c r="G681"/>
      <c r="J681"/>
    </row>
    <row r="682" spans="2:10">
      <c r="B682"/>
      <c r="D682"/>
      <c r="E682"/>
      <c r="G682"/>
      <c r="J682"/>
    </row>
    <row r="683" spans="2:10">
      <c r="B683"/>
      <c r="D683"/>
      <c r="E683"/>
      <c r="G683"/>
      <c r="J683"/>
    </row>
    <row r="684" spans="2:10">
      <c r="B684"/>
      <c r="D684"/>
      <c r="E684"/>
      <c r="G684"/>
      <c r="J684"/>
    </row>
    <row r="685" spans="2:10">
      <c r="B685"/>
      <c r="D685"/>
      <c r="E685"/>
      <c r="G685"/>
      <c r="J685"/>
    </row>
    <row r="686" spans="2:10">
      <c r="B686"/>
      <c r="D686"/>
      <c r="E686"/>
      <c r="G686"/>
      <c r="J686"/>
    </row>
    <row r="687" spans="2:10">
      <c r="B687"/>
      <c r="D687"/>
      <c r="E687"/>
      <c r="G687"/>
      <c r="J687"/>
    </row>
    <row r="688" spans="2:10">
      <c r="B688"/>
      <c r="D688"/>
      <c r="E688"/>
      <c r="G688"/>
      <c r="J688"/>
    </row>
    <row r="689" spans="2:10">
      <c r="B689"/>
      <c r="D689"/>
      <c r="E689"/>
      <c r="G689"/>
      <c r="J689"/>
    </row>
    <row r="690" spans="2:10">
      <c r="B690"/>
      <c r="D690"/>
      <c r="E690"/>
      <c r="G690"/>
      <c r="J690"/>
    </row>
    <row r="691" spans="2:10">
      <c r="B691"/>
      <c r="D691"/>
      <c r="E691"/>
      <c r="G691"/>
      <c r="J691"/>
    </row>
    <row r="692" spans="2:10">
      <c r="B692"/>
      <c r="D692"/>
      <c r="E692"/>
      <c r="G692"/>
      <c r="J692"/>
    </row>
    <row r="693" spans="2:10">
      <c r="B693"/>
      <c r="D693"/>
      <c r="E693"/>
      <c r="G693"/>
      <c r="J693"/>
    </row>
    <row r="694" spans="2:10">
      <c r="B694"/>
      <c r="D694"/>
      <c r="E694"/>
      <c r="G694"/>
      <c r="J694"/>
    </row>
    <row r="695" spans="2:10">
      <c r="B695"/>
      <c r="D695"/>
      <c r="E695"/>
      <c r="G695"/>
      <c r="J695"/>
    </row>
    <row r="696" spans="2:10">
      <c r="B696"/>
      <c r="D696"/>
      <c r="E696"/>
      <c r="G696"/>
      <c r="J696"/>
    </row>
    <row r="697" spans="2:10">
      <c r="B697"/>
      <c r="D697"/>
      <c r="E697"/>
      <c r="G697"/>
      <c r="J697"/>
    </row>
    <row r="698" spans="2:10">
      <c r="B698"/>
      <c r="D698"/>
      <c r="E698"/>
      <c r="G698"/>
      <c r="J698"/>
    </row>
    <row r="699" spans="2:10">
      <c r="B699"/>
      <c r="D699"/>
      <c r="E699"/>
      <c r="G699"/>
      <c r="J699"/>
    </row>
    <row r="700" spans="2:10">
      <c r="B700"/>
      <c r="D700"/>
      <c r="E700"/>
      <c r="G700"/>
      <c r="J700"/>
    </row>
    <row r="701" spans="2:10">
      <c r="B701"/>
      <c r="D701"/>
      <c r="E701"/>
      <c r="G701"/>
      <c r="J701"/>
    </row>
    <row r="702" spans="2:10">
      <c r="B702"/>
      <c r="D702"/>
      <c r="E702"/>
      <c r="G702"/>
      <c r="J702"/>
    </row>
    <row r="703" spans="2:10">
      <c r="B703"/>
      <c r="D703"/>
      <c r="E703"/>
      <c r="G703"/>
      <c r="J703"/>
    </row>
    <row r="704" spans="2:10">
      <c r="B704"/>
      <c r="D704"/>
      <c r="E704"/>
      <c r="G704"/>
      <c r="J704"/>
    </row>
    <row r="705" spans="2:10">
      <c r="B705"/>
      <c r="D705"/>
      <c r="E705"/>
      <c r="G705"/>
      <c r="J705"/>
    </row>
    <row r="706" spans="2:10">
      <c r="B706"/>
      <c r="D706"/>
      <c r="E706"/>
      <c r="G706"/>
      <c r="J706"/>
    </row>
    <row r="707" spans="2:10">
      <c r="B707"/>
      <c r="D707"/>
      <c r="E707"/>
      <c r="G707"/>
      <c r="J707"/>
    </row>
    <row r="708" spans="2:10">
      <c r="B708"/>
      <c r="D708"/>
      <c r="E708"/>
      <c r="G708"/>
      <c r="J708"/>
    </row>
    <row r="709" spans="2:10">
      <c r="B709"/>
      <c r="D709"/>
      <c r="E709"/>
      <c r="G709"/>
      <c r="J709"/>
    </row>
    <row r="710" spans="2:10">
      <c r="B710"/>
      <c r="D710"/>
      <c r="E710"/>
      <c r="G710"/>
      <c r="J710"/>
    </row>
    <row r="711" spans="2:10">
      <c r="B711"/>
      <c r="D711"/>
      <c r="E711"/>
      <c r="G711"/>
      <c r="J711"/>
    </row>
    <row r="712" spans="2:10">
      <c r="B712"/>
      <c r="D712"/>
      <c r="E712"/>
      <c r="G712"/>
      <c r="J712"/>
    </row>
    <row r="713" spans="2:10">
      <c r="B713"/>
      <c r="D713"/>
      <c r="E713"/>
      <c r="G713"/>
      <c r="J713"/>
    </row>
    <row r="714" spans="2:10">
      <c r="B714"/>
      <c r="D714"/>
      <c r="E714"/>
      <c r="G714"/>
      <c r="J714"/>
    </row>
    <row r="715" spans="2:10">
      <c r="B715"/>
      <c r="D715"/>
      <c r="E715"/>
      <c r="G715"/>
      <c r="J715"/>
    </row>
    <row r="716" spans="2:10">
      <c r="B716"/>
      <c r="D716"/>
      <c r="E716"/>
      <c r="G716"/>
      <c r="J716"/>
    </row>
    <row r="717" spans="2:10">
      <c r="B717"/>
      <c r="D717"/>
      <c r="E717"/>
      <c r="G717"/>
      <c r="J717"/>
    </row>
    <row r="718" spans="2:10">
      <c r="B718"/>
      <c r="D718"/>
      <c r="E718"/>
      <c r="G718"/>
      <c r="J718"/>
    </row>
    <row r="719" spans="2:10">
      <c r="B719"/>
      <c r="D719"/>
      <c r="E719"/>
      <c r="G719"/>
      <c r="J719"/>
    </row>
    <row r="720" spans="2:10">
      <c r="B720"/>
      <c r="D720"/>
      <c r="E720"/>
      <c r="G720"/>
      <c r="J720"/>
    </row>
    <row r="721" spans="2:10">
      <c r="B721"/>
      <c r="D721"/>
      <c r="E721"/>
      <c r="G721"/>
      <c r="J721"/>
    </row>
    <row r="722" spans="2:10">
      <c r="B722"/>
      <c r="D722"/>
      <c r="E722"/>
      <c r="G722"/>
      <c r="J722"/>
    </row>
    <row r="723" spans="2:10">
      <c r="B723"/>
      <c r="D723"/>
      <c r="E723"/>
      <c r="G723"/>
      <c r="J723"/>
    </row>
    <row r="724" spans="2:10">
      <c r="B724"/>
      <c r="D724"/>
      <c r="E724"/>
      <c r="G724"/>
      <c r="J724"/>
    </row>
    <row r="725" spans="2:10">
      <c r="B725"/>
      <c r="D725"/>
      <c r="E725"/>
      <c r="G725"/>
      <c r="J725"/>
    </row>
    <row r="726" spans="2:10">
      <c r="B726"/>
      <c r="D726"/>
      <c r="E726"/>
      <c r="G726"/>
      <c r="J726"/>
    </row>
    <row r="727" spans="2:10">
      <c r="B727"/>
      <c r="D727"/>
      <c r="E727"/>
      <c r="G727"/>
      <c r="J727"/>
    </row>
    <row r="728" spans="2:10">
      <c r="B728"/>
      <c r="D728"/>
      <c r="E728"/>
      <c r="G728"/>
      <c r="J728"/>
    </row>
    <row r="729" spans="2:10">
      <c r="B729"/>
      <c r="D729"/>
      <c r="E729"/>
      <c r="G729"/>
      <c r="J729"/>
    </row>
    <row r="730" spans="2:10">
      <c r="B730"/>
      <c r="D730"/>
      <c r="E730"/>
      <c r="G730"/>
      <c r="J730"/>
    </row>
    <row r="731" spans="2:10">
      <c r="B731"/>
      <c r="D731"/>
      <c r="E731"/>
      <c r="G731"/>
      <c r="J731"/>
    </row>
    <row r="732" spans="2:10">
      <c r="B732"/>
      <c r="D732"/>
      <c r="E732"/>
      <c r="G732"/>
      <c r="J732"/>
    </row>
    <row r="733" spans="2:10">
      <c r="B733"/>
      <c r="D733"/>
      <c r="E733"/>
      <c r="G733"/>
      <c r="J733"/>
    </row>
    <row r="734" spans="2:10">
      <c r="B734"/>
      <c r="D734"/>
      <c r="E734"/>
      <c r="G734"/>
      <c r="J734"/>
    </row>
    <row r="735" spans="2:10">
      <c r="B735"/>
      <c r="D735"/>
      <c r="E735"/>
      <c r="G735"/>
      <c r="J735"/>
    </row>
    <row r="736" spans="2:10">
      <c r="B736"/>
      <c r="D736"/>
      <c r="E736"/>
      <c r="G736"/>
      <c r="J736"/>
    </row>
    <row r="737" spans="2:10">
      <c r="B737"/>
      <c r="D737"/>
      <c r="E737"/>
      <c r="G737"/>
      <c r="J737"/>
    </row>
    <row r="738" spans="2:10">
      <c r="B738"/>
      <c r="D738"/>
      <c r="E738"/>
      <c r="G738"/>
      <c r="J738"/>
    </row>
    <row r="739" spans="2:10">
      <c r="B739"/>
      <c r="D739"/>
      <c r="E739"/>
      <c r="G739"/>
      <c r="J739"/>
    </row>
    <row r="740" spans="2:10">
      <c r="B740"/>
      <c r="D740"/>
      <c r="E740"/>
      <c r="G740"/>
      <c r="J740"/>
    </row>
    <row r="741" spans="2:10">
      <c r="B741"/>
      <c r="D741"/>
      <c r="E741"/>
      <c r="G741"/>
      <c r="J741"/>
    </row>
    <row r="742" spans="2:10">
      <c r="B742"/>
      <c r="D742"/>
      <c r="E742"/>
      <c r="G742"/>
      <c r="J742"/>
    </row>
    <row r="743" spans="2:10">
      <c r="B743"/>
      <c r="D743"/>
      <c r="E743"/>
      <c r="G743"/>
      <c r="J743"/>
    </row>
    <row r="744" spans="2:10">
      <c r="B744"/>
      <c r="D744"/>
      <c r="E744"/>
      <c r="G744"/>
      <c r="J744"/>
    </row>
    <row r="745" spans="2:10">
      <c r="B745"/>
      <c r="D745"/>
      <c r="E745"/>
      <c r="G745"/>
      <c r="J745"/>
    </row>
    <row r="746" spans="2:10">
      <c r="B746"/>
      <c r="D746"/>
      <c r="E746"/>
      <c r="G746"/>
      <c r="J746"/>
    </row>
    <row r="747" spans="2:10">
      <c r="B747"/>
      <c r="D747"/>
      <c r="E747"/>
      <c r="G747"/>
      <c r="J747"/>
    </row>
    <row r="748" spans="2:10">
      <c r="B748"/>
      <c r="D748"/>
      <c r="E748"/>
      <c r="G748"/>
      <c r="J748"/>
    </row>
    <row r="749" spans="2:10">
      <c r="B749"/>
      <c r="D749"/>
      <c r="E749"/>
      <c r="G749"/>
      <c r="J749"/>
    </row>
    <row r="750" spans="2:10">
      <c r="B750"/>
      <c r="D750"/>
      <c r="E750"/>
      <c r="G750"/>
      <c r="J750"/>
    </row>
    <row r="751" spans="2:10">
      <c r="B751"/>
      <c r="D751"/>
      <c r="E751"/>
      <c r="G751"/>
      <c r="J751"/>
    </row>
    <row r="752" spans="2:10">
      <c r="B752"/>
      <c r="D752"/>
      <c r="E752"/>
      <c r="G752"/>
      <c r="J752"/>
    </row>
    <row r="753" spans="2:10">
      <c r="B753"/>
      <c r="D753"/>
      <c r="E753"/>
      <c r="G753"/>
      <c r="J753"/>
    </row>
    <row r="754" spans="2:10">
      <c r="B754"/>
      <c r="D754"/>
      <c r="E754"/>
      <c r="G754"/>
      <c r="J754"/>
    </row>
    <row r="755" spans="2:10">
      <c r="B755"/>
      <c r="D755"/>
      <c r="E755"/>
      <c r="G755"/>
      <c r="J755"/>
    </row>
    <row r="756" spans="2:10">
      <c r="B756"/>
      <c r="D756"/>
      <c r="E756"/>
      <c r="G756"/>
      <c r="J756"/>
    </row>
    <row r="757" spans="2:10">
      <c r="B757"/>
      <c r="D757"/>
      <c r="E757"/>
      <c r="G757"/>
      <c r="J757"/>
    </row>
    <row r="758" spans="2:10">
      <c r="B758"/>
      <c r="D758"/>
      <c r="E758"/>
      <c r="G758"/>
      <c r="J758"/>
    </row>
    <row r="759" spans="2:10">
      <c r="B759"/>
      <c r="D759"/>
      <c r="E759"/>
      <c r="G759"/>
      <c r="J759"/>
    </row>
    <row r="760" spans="2:10">
      <c r="B760"/>
      <c r="D760"/>
      <c r="E760"/>
      <c r="G760"/>
      <c r="J760"/>
    </row>
    <row r="761" spans="2:10">
      <c r="B761"/>
      <c r="D761"/>
      <c r="E761"/>
      <c r="G761"/>
      <c r="J761"/>
    </row>
    <row r="762" spans="2:10">
      <c r="B762"/>
      <c r="D762"/>
      <c r="E762"/>
      <c r="G762"/>
      <c r="J762"/>
    </row>
    <row r="763" spans="2:10">
      <c r="B763"/>
      <c r="D763"/>
      <c r="E763"/>
      <c r="G763"/>
      <c r="J763"/>
    </row>
    <row r="764" spans="2:10">
      <c r="B764"/>
      <c r="D764"/>
      <c r="E764"/>
      <c r="G764"/>
      <c r="J764"/>
    </row>
    <row r="765" spans="2:10">
      <c r="B765"/>
      <c r="D765"/>
      <c r="E765"/>
      <c r="G765"/>
      <c r="J765"/>
    </row>
    <row r="766" spans="2:10">
      <c r="B766"/>
      <c r="D766"/>
      <c r="E766"/>
      <c r="G766"/>
      <c r="J766"/>
    </row>
    <row r="767" spans="2:10">
      <c r="B767"/>
      <c r="D767"/>
      <c r="E767"/>
      <c r="G767"/>
      <c r="J767"/>
    </row>
    <row r="768" spans="2:10">
      <c r="B768"/>
      <c r="D768"/>
      <c r="E768"/>
      <c r="G768"/>
      <c r="J768"/>
    </row>
    <row r="769" spans="2:10">
      <c r="B769"/>
      <c r="D769"/>
      <c r="E769"/>
      <c r="G769"/>
      <c r="J769"/>
    </row>
    <row r="770" spans="2:10">
      <c r="B770"/>
      <c r="D770"/>
      <c r="E770"/>
      <c r="G770"/>
      <c r="J770"/>
    </row>
    <row r="771" spans="2:10">
      <c r="B771"/>
      <c r="D771"/>
      <c r="E771"/>
      <c r="G771"/>
      <c r="J771"/>
    </row>
    <row r="772" spans="2:10">
      <c r="B772"/>
      <c r="D772"/>
      <c r="E772"/>
      <c r="G772"/>
      <c r="J772"/>
    </row>
    <row r="773" spans="2:10">
      <c r="B773"/>
      <c r="D773"/>
      <c r="E773"/>
      <c r="G773"/>
      <c r="J773"/>
    </row>
    <row r="774" spans="2:10">
      <c r="B774"/>
      <c r="D774"/>
      <c r="E774"/>
      <c r="G774"/>
      <c r="J774"/>
    </row>
    <row r="775" spans="2:10">
      <c r="B775"/>
      <c r="D775"/>
      <c r="E775"/>
      <c r="G775"/>
      <c r="J775"/>
    </row>
    <row r="776" spans="2:10">
      <c r="B776"/>
      <c r="D776"/>
      <c r="E776"/>
      <c r="G776"/>
      <c r="J776"/>
    </row>
    <row r="777" spans="2:10">
      <c r="B777"/>
      <c r="D777"/>
      <c r="E777"/>
      <c r="G777"/>
      <c r="J777"/>
    </row>
    <row r="778" spans="2:10">
      <c r="B778"/>
      <c r="D778"/>
      <c r="E778"/>
      <c r="G778"/>
      <c r="J778"/>
    </row>
    <row r="779" spans="2:10">
      <c r="B779"/>
      <c r="D779"/>
      <c r="E779"/>
      <c r="G779"/>
      <c r="J779"/>
    </row>
    <row r="780" spans="2:10">
      <c r="B780"/>
      <c r="D780"/>
      <c r="E780"/>
      <c r="G780"/>
      <c r="J780"/>
    </row>
    <row r="781" spans="2:10">
      <c r="B781"/>
      <c r="D781"/>
      <c r="E781"/>
      <c r="G781"/>
      <c r="J781"/>
    </row>
    <row r="782" spans="2:10">
      <c r="B782"/>
      <c r="D782"/>
      <c r="E782"/>
      <c r="G782"/>
      <c r="J782"/>
    </row>
    <row r="783" spans="2:10">
      <c r="B783"/>
      <c r="D783"/>
      <c r="E783"/>
      <c r="G783"/>
      <c r="J783"/>
    </row>
    <row r="784" spans="2:10">
      <c r="B784"/>
      <c r="D784"/>
      <c r="E784"/>
      <c r="G784"/>
      <c r="J784"/>
    </row>
    <row r="785" spans="2:10">
      <c r="B785"/>
      <c r="D785"/>
      <c r="E785"/>
      <c r="G785"/>
      <c r="J785"/>
    </row>
    <row r="786" spans="2:10">
      <c r="B786"/>
      <c r="D786"/>
      <c r="E786"/>
      <c r="G786"/>
      <c r="J786"/>
    </row>
    <row r="787" spans="2:10">
      <c r="B787"/>
      <c r="D787"/>
      <c r="E787"/>
      <c r="G787"/>
      <c r="J787"/>
    </row>
    <row r="788" spans="2:10">
      <c r="B788"/>
      <c r="D788"/>
      <c r="E788"/>
      <c r="G788"/>
      <c r="J788"/>
    </row>
    <row r="789" spans="2:10">
      <c r="B789"/>
      <c r="D789"/>
      <c r="E789"/>
      <c r="G789"/>
      <c r="J789"/>
    </row>
    <row r="790" spans="2:10">
      <c r="B790"/>
      <c r="D790"/>
      <c r="E790"/>
      <c r="G790"/>
      <c r="J790"/>
    </row>
    <row r="791" spans="2:10">
      <c r="B791"/>
      <c r="D791"/>
      <c r="E791"/>
      <c r="G791"/>
      <c r="J791"/>
    </row>
    <row r="792" spans="2:10">
      <c r="B792"/>
      <c r="D792"/>
      <c r="E792"/>
      <c r="G792"/>
      <c r="J792"/>
    </row>
    <row r="793" spans="2:10">
      <c r="B793"/>
      <c r="D793"/>
      <c r="E793"/>
      <c r="G793"/>
      <c r="J793"/>
    </row>
    <row r="794" spans="2:10">
      <c r="B794"/>
      <c r="D794"/>
      <c r="E794"/>
      <c r="G794"/>
      <c r="J794"/>
    </row>
    <row r="795" spans="2:10">
      <c r="B795"/>
      <c r="D795"/>
      <c r="E795"/>
      <c r="G795"/>
      <c r="J795"/>
    </row>
    <row r="796" spans="2:10">
      <c r="B796"/>
      <c r="D796"/>
      <c r="E796"/>
      <c r="G796"/>
      <c r="J796"/>
    </row>
    <row r="797" spans="2:10">
      <c r="B797"/>
      <c r="D797"/>
      <c r="E797"/>
      <c r="G797"/>
      <c r="J797"/>
    </row>
    <row r="798" spans="2:10">
      <c r="B798"/>
      <c r="D798"/>
      <c r="E798"/>
      <c r="G798"/>
      <c r="J798"/>
    </row>
    <row r="799" spans="2:10">
      <c r="B799"/>
      <c r="D799"/>
      <c r="E799"/>
      <c r="G799"/>
      <c r="J799"/>
    </row>
    <row r="800" spans="2:10">
      <c r="B800"/>
      <c r="D800"/>
      <c r="E800"/>
      <c r="G800"/>
      <c r="J800"/>
    </row>
    <row r="801" spans="2:10">
      <c r="B801"/>
      <c r="D801"/>
      <c r="E801"/>
      <c r="G801"/>
      <c r="J801"/>
    </row>
    <row r="802" spans="2:10">
      <c r="B802"/>
      <c r="D802"/>
      <c r="E802"/>
      <c r="G802"/>
      <c r="J802"/>
    </row>
    <row r="803" spans="2:10">
      <c r="B803"/>
      <c r="D803"/>
      <c r="E803"/>
      <c r="G803"/>
      <c r="J803"/>
    </row>
    <row r="804" spans="2:10">
      <c r="B804"/>
      <c r="D804"/>
      <c r="E804"/>
      <c r="G804"/>
      <c r="J804"/>
    </row>
    <row r="805" spans="2:10">
      <c r="B805"/>
      <c r="D805"/>
      <c r="E805"/>
      <c r="G805"/>
      <c r="J805"/>
    </row>
    <row r="806" spans="2:10">
      <c r="B806"/>
      <c r="D806"/>
      <c r="E806"/>
      <c r="G806"/>
      <c r="J806"/>
    </row>
    <row r="807" spans="2:10">
      <c r="B807"/>
      <c r="D807"/>
      <c r="E807"/>
      <c r="G807"/>
      <c r="J807"/>
    </row>
    <row r="808" spans="2:10">
      <c r="B808"/>
      <c r="D808"/>
      <c r="E808"/>
      <c r="G808"/>
      <c r="J808"/>
    </row>
    <row r="809" spans="2:10">
      <c r="B809"/>
      <c r="D809"/>
      <c r="E809"/>
      <c r="G809"/>
      <c r="J809"/>
    </row>
    <row r="810" spans="2:10">
      <c r="B810"/>
      <c r="D810"/>
      <c r="E810"/>
      <c r="G810"/>
      <c r="J810"/>
    </row>
    <row r="811" spans="2:10">
      <c r="B811"/>
      <c r="D811"/>
      <c r="E811"/>
      <c r="G811"/>
      <c r="J811"/>
    </row>
    <row r="812" spans="2:10">
      <c r="B812"/>
      <c r="D812"/>
      <c r="E812"/>
      <c r="G812"/>
      <c r="J812"/>
    </row>
    <row r="813" spans="2:10">
      <c r="B813"/>
      <c r="D813"/>
      <c r="E813"/>
      <c r="G813"/>
      <c r="J813"/>
    </row>
    <row r="814" spans="2:10">
      <c r="B814"/>
      <c r="D814"/>
      <c r="E814"/>
      <c r="G814"/>
      <c r="J814"/>
    </row>
    <row r="815" spans="2:10">
      <c r="B815"/>
      <c r="D815"/>
      <c r="E815"/>
      <c r="G815"/>
      <c r="J815"/>
    </row>
    <row r="816" spans="2:10">
      <c r="B816"/>
      <c r="D816"/>
      <c r="E816"/>
      <c r="G816"/>
      <c r="J816"/>
    </row>
    <row r="817" spans="2:10">
      <c r="B817"/>
      <c r="D817"/>
      <c r="E817"/>
      <c r="G817"/>
      <c r="J817"/>
    </row>
    <row r="818" spans="2:10">
      <c r="B818"/>
      <c r="D818"/>
      <c r="E818"/>
      <c r="G818"/>
      <c r="J818"/>
    </row>
    <row r="819" spans="2:10">
      <c r="B819"/>
      <c r="D819"/>
      <c r="E819"/>
      <c r="G819"/>
      <c r="J819"/>
    </row>
    <row r="820" spans="2:10">
      <c r="B820"/>
      <c r="D820"/>
      <c r="E820"/>
      <c r="G820"/>
      <c r="J820"/>
    </row>
    <row r="821" spans="2:10">
      <c r="B821"/>
      <c r="D821"/>
      <c r="E821"/>
      <c r="G821"/>
      <c r="J821"/>
    </row>
    <row r="822" spans="2:10">
      <c r="B822"/>
      <c r="D822"/>
      <c r="E822"/>
      <c r="G822"/>
      <c r="J822"/>
    </row>
    <row r="823" spans="2:10">
      <c r="B823"/>
      <c r="D823"/>
      <c r="E823"/>
      <c r="G823"/>
      <c r="J823"/>
    </row>
    <row r="824" spans="2:10">
      <c r="B824"/>
      <c r="D824"/>
      <c r="E824"/>
      <c r="G824"/>
      <c r="J824"/>
    </row>
    <row r="825" spans="2:10">
      <c r="B825"/>
      <c r="D825"/>
      <c r="E825"/>
      <c r="G825"/>
      <c r="J825"/>
    </row>
    <row r="826" spans="2:10">
      <c r="B826"/>
      <c r="D826"/>
      <c r="E826"/>
      <c r="G826"/>
      <c r="J826"/>
    </row>
    <row r="827" spans="2:10">
      <c r="B827"/>
      <c r="D827"/>
      <c r="E827"/>
      <c r="G827"/>
      <c r="J827"/>
    </row>
    <row r="828" spans="2:10">
      <c r="B828"/>
      <c r="D828"/>
      <c r="E828"/>
      <c r="G828"/>
      <c r="J828"/>
    </row>
    <row r="829" spans="2:10">
      <c r="B829"/>
      <c r="D829"/>
      <c r="E829"/>
      <c r="G829"/>
      <c r="J829"/>
    </row>
    <row r="830" spans="2:10">
      <c r="B830"/>
      <c r="D830"/>
      <c r="E830"/>
      <c r="G830"/>
      <c r="J830"/>
    </row>
    <row r="831" spans="2:10">
      <c r="B831"/>
      <c r="D831"/>
      <c r="E831"/>
      <c r="G831"/>
      <c r="J831"/>
    </row>
    <row r="832" spans="2:10">
      <c r="B832"/>
      <c r="D832"/>
      <c r="E832"/>
      <c r="G832"/>
      <c r="J832"/>
    </row>
    <row r="833" spans="2:10">
      <c r="B833"/>
      <c r="D833"/>
      <c r="E833"/>
      <c r="G833"/>
      <c r="J833"/>
    </row>
    <row r="834" spans="2:10">
      <c r="B834"/>
      <c r="D834"/>
      <c r="E834"/>
      <c r="G834"/>
      <c r="J834"/>
    </row>
    <row r="835" spans="2:10">
      <c r="B835"/>
      <c r="D835"/>
      <c r="E835"/>
      <c r="G835"/>
      <c r="J835"/>
    </row>
    <row r="836" spans="2:10">
      <c r="B836"/>
      <c r="D836"/>
      <c r="E836"/>
      <c r="G836"/>
      <c r="J836"/>
    </row>
    <row r="837" spans="2:10">
      <c r="B837"/>
      <c r="D837"/>
      <c r="E837"/>
      <c r="G837"/>
      <c r="J837"/>
    </row>
    <row r="838" spans="2:10">
      <c r="B838"/>
      <c r="D838"/>
      <c r="E838"/>
      <c r="G838"/>
      <c r="J838"/>
    </row>
    <row r="839" spans="2:10">
      <c r="B839"/>
      <c r="D839"/>
      <c r="E839"/>
      <c r="G839"/>
      <c r="J839"/>
    </row>
    <row r="840" spans="2:10">
      <c r="B840"/>
      <c r="D840"/>
      <c r="E840"/>
      <c r="G840"/>
      <c r="J840"/>
    </row>
    <row r="841" spans="2:10">
      <c r="B841"/>
      <c r="D841"/>
      <c r="E841"/>
      <c r="G841"/>
      <c r="J841"/>
    </row>
    <row r="842" spans="2:10">
      <c r="B842"/>
      <c r="D842"/>
      <c r="E842"/>
      <c r="G842"/>
      <c r="J842"/>
    </row>
    <row r="843" spans="2:10">
      <c r="B843"/>
      <c r="D843"/>
      <c r="E843"/>
      <c r="G843"/>
      <c r="J843"/>
    </row>
    <row r="844" spans="2:10">
      <c r="B844"/>
      <c r="D844"/>
      <c r="E844"/>
      <c r="G844"/>
      <c r="J844"/>
    </row>
    <row r="845" spans="2:10">
      <c r="B845"/>
      <c r="D845"/>
      <c r="E845"/>
      <c r="G845"/>
      <c r="J845"/>
    </row>
    <row r="846" spans="2:10">
      <c r="B846"/>
      <c r="D846"/>
      <c r="E846"/>
      <c r="G846"/>
      <c r="J846"/>
    </row>
    <row r="847" spans="2:10">
      <c r="B847"/>
      <c r="D847"/>
      <c r="E847"/>
      <c r="G847"/>
      <c r="J847"/>
    </row>
    <row r="848" spans="2:10">
      <c r="B848"/>
      <c r="D848"/>
      <c r="E848"/>
      <c r="G848"/>
      <c r="J848"/>
    </row>
    <row r="849" spans="2:10">
      <c r="B849"/>
      <c r="D849"/>
      <c r="E849"/>
      <c r="G849"/>
      <c r="J849"/>
    </row>
    <row r="850" spans="2:10">
      <c r="B850"/>
      <c r="D850"/>
      <c r="E850"/>
      <c r="G850"/>
      <c r="J850"/>
    </row>
    <row r="851" spans="2:10">
      <c r="B851"/>
      <c r="D851"/>
      <c r="E851"/>
      <c r="G851"/>
      <c r="J851"/>
    </row>
    <row r="852" spans="2:10">
      <c r="B852"/>
      <c r="D852"/>
      <c r="E852"/>
      <c r="G852"/>
      <c r="J852"/>
    </row>
    <row r="853" spans="2:10">
      <c r="B853"/>
      <c r="D853"/>
      <c r="E853"/>
      <c r="G853"/>
      <c r="J853"/>
    </row>
    <row r="854" spans="2:10">
      <c r="B854"/>
      <c r="D854"/>
      <c r="E854"/>
      <c r="G854"/>
      <c r="J854"/>
    </row>
    <row r="855" spans="2:10">
      <c r="B855"/>
      <c r="D855"/>
      <c r="E855"/>
      <c r="G855"/>
      <c r="J855"/>
    </row>
    <row r="856" spans="2:10">
      <c r="B856"/>
      <c r="D856"/>
      <c r="E856"/>
      <c r="G856"/>
      <c r="J856"/>
    </row>
    <row r="857" spans="2:10">
      <c r="B857"/>
      <c r="D857"/>
      <c r="E857"/>
      <c r="G857"/>
      <c r="J857"/>
    </row>
    <row r="858" spans="2:10">
      <c r="B858"/>
      <c r="D858"/>
      <c r="E858"/>
      <c r="G858"/>
      <c r="J858"/>
    </row>
    <row r="859" spans="2:10">
      <c r="B859"/>
      <c r="D859"/>
      <c r="E859"/>
      <c r="G859"/>
      <c r="J859"/>
    </row>
    <row r="860" spans="2:10">
      <c r="B860"/>
      <c r="D860"/>
      <c r="E860"/>
      <c r="G860"/>
      <c r="J860"/>
    </row>
    <row r="861" spans="2:10">
      <c r="B861"/>
      <c r="D861"/>
      <c r="E861"/>
      <c r="G861"/>
      <c r="J861"/>
    </row>
    <row r="862" spans="2:10">
      <c r="B862"/>
      <c r="D862"/>
      <c r="E862"/>
      <c r="G862"/>
      <c r="J862"/>
    </row>
    <row r="863" spans="2:10">
      <c r="B863"/>
      <c r="D863"/>
      <c r="E863"/>
      <c r="G863"/>
      <c r="J863"/>
    </row>
    <row r="864" spans="2:10">
      <c r="B864"/>
      <c r="D864"/>
      <c r="E864"/>
      <c r="G864"/>
      <c r="J864"/>
    </row>
    <row r="865" spans="2:10">
      <c r="B865"/>
      <c r="D865"/>
      <c r="E865"/>
      <c r="G865"/>
      <c r="J865"/>
    </row>
    <row r="866" spans="2:10">
      <c r="B866"/>
      <c r="D866"/>
      <c r="E866"/>
      <c r="G866"/>
      <c r="J866"/>
    </row>
    <row r="867" spans="2:10">
      <c r="B867"/>
      <c r="D867"/>
      <c r="E867"/>
      <c r="G867"/>
    </row>
    <row r="868" spans="2:10">
      <c r="B868"/>
      <c r="D868"/>
      <c r="E868"/>
      <c r="G868"/>
    </row>
    <row r="869" spans="2:10">
      <c r="B869"/>
      <c r="D869"/>
      <c r="E869"/>
      <c r="G869"/>
    </row>
    <row r="870" spans="2:10">
      <c r="B870"/>
      <c r="D870"/>
      <c r="E870"/>
      <c r="G870"/>
    </row>
    <row r="871" spans="2:10">
      <c r="B871"/>
      <c r="D871"/>
      <c r="E871"/>
      <c r="G871"/>
    </row>
    <row r="872" spans="2:10">
      <c r="B872"/>
      <c r="D872"/>
      <c r="E872"/>
      <c r="G872"/>
    </row>
    <row r="873" spans="2:10">
      <c r="B873"/>
      <c r="D873"/>
      <c r="E873"/>
      <c r="G873"/>
    </row>
    <row r="874" spans="2:10">
      <c r="B874"/>
      <c r="D874"/>
      <c r="E874"/>
      <c r="G874"/>
    </row>
    <row r="875" spans="2:10">
      <c r="B875"/>
      <c r="D875"/>
      <c r="E875"/>
      <c r="G875"/>
    </row>
    <row r="876" spans="2:10">
      <c r="B876"/>
      <c r="D876"/>
      <c r="E876"/>
      <c r="G876"/>
    </row>
    <row r="877" spans="2:10">
      <c r="B877"/>
      <c r="D877"/>
      <c r="E877"/>
      <c r="G877"/>
    </row>
    <row r="878" spans="2:10">
      <c r="B878"/>
      <c r="D878"/>
      <c r="E878"/>
      <c r="G878"/>
    </row>
    <row r="879" spans="2:10">
      <c r="B879"/>
      <c r="D879"/>
      <c r="E879"/>
      <c r="G879"/>
    </row>
    <row r="880" spans="2:10">
      <c r="B880"/>
      <c r="D880"/>
      <c r="E880"/>
      <c r="G880"/>
    </row>
    <row r="881" spans="2:7">
      <c r="B881"/>
      <c r="D881"/>
      <c r="E881"/>
      <c r="G881"/>
    </row>
    <row r="882" spans="2:7">
      <c r="B882"/>
      <c r="D882"/>
      <c r="E882"/>
      <c r="G882"/>
    </row>
    <row r="883" spans="2:7">
      <c r="B883"/>
      <c r="D883"/>
      <c r="E883"/>
      <c r="G883"/>
    </row>
    <row r="884" spans="2:7">
      <c r="B884"/>
      <c r="D884"/>
      <c r="E884"/>
      <c r="G884"/>
    </row>
    <row r="885" spans="2:7">
      <c r="B885"/>
      <c r="D885"/>
      <c r="E885"/>
      <c r="G885"/>
    </row>
    <row r="886" spans="2:7">
      <c r="B886"/>
      <c r="D886"/>
      <c r="E886"/>
      <c r="G886"/>
    </row>
    <row r="887" spans="2:7">
      <c r="B887"/>
      <c r="D887"/>
      <c r="E887"/>
      <c r="G887"/>
    </row>
    <row r="888" spans="2:7">
      <c r="B888"/>
      <c r="D888"/>
      <c r="E888"/>
      <c r="G888"/>
    </row>
    <row r="889" spans="2:7">
      <c r="B889"/>
      <c r="D889"/>
      <c r="E889"/>
      <c r="G889"/>
    </row>
    <row r="890" spans="2:7">
      <c r="B890"/>
      <c r="D890"/>
      <c r="E890"/>
      <c r="G890"/>
    </row>
    <row r="891" spans="2:7">
      <c r="B891"/>
      <c r="D891"/>
      <c r="E891"/>
      <c r="G891"/>
    </row>
    <row r="892" spans="2:7">
      <c r="B892"/>
      <c r="D892"/>
      <c r="E892"/>
      <c r="G892"/>
    </row>
    <row r="893" spans="2:7">
      <c r="B893"/>
      <c r="D893"/>
      <c r="E893"/>
      <c r="G893"/>
    </row>
    <row r="894" spans="2:7">
      <c r="B894"/>
      <c r="D894"/>
      <c r="E894"/>
      <c r="G894"/>
    </row>
    <row r="895" spans="2:7">
      <c r="B895"/>
      <c r="D895"/>
      <c r="E895"/>
      <c r="G895"/>
    </row>
    <row r="896" spans="2:7">
      <c r="B896"/>
      <c r="D896"/>
      <c r="E896"/>
      <c r="G896"/>
    </row>
    <row r="897" spans="2:7">
      <c r="B897"/>
      <c r="D897"/>
      <c r="E897"/>
      <c r="G897"/>
    </row>
    <row r="898" spans="2:7">
      <c r="B898"/>
      <c r="D898"/>
      <c r="E898"/>
      <c r="G898"/>
    </row>
    <row r="899" spans="2:7">
      <c r="B899"/>
      <c r="D899"/>
      <c r="E899"/>
      <c r="G899"/>
    </row>
    <row r="900" spans="2:7">
      <c r="B900"/>
      <c r="D900"/>
      <c r="E900"/>
      <c r="G900"/>
    </row>
    <row r="901" spans="2:7">
      <c r="B901"/>
      <c r="D901"/>
      <c r="E901"/>
      <c r="G901"/>
    </row>
    <row r="902" spans="2:7">
      <c r="B902"/>
      <c r="D902"/>
      <c r="E902"/>
      <c r="G902"/>
    </row>
    <row r="903" spans="2:7">
      <c r="B903"/>
      <c r="D903"/>
      <c r="E903"/>
      <c r="G903"/>
    </row>
    <row r="904" spans="2:7">
      <c r="B904"/>
      <c r="D904"/>
      <c r="E904"/>
      <c r="G904"/>
    </row>
    <row r="905" spans="2:7">
      <c r="B905"/>
      <c r="D905"/>
      <c r="E905"/>
      <c r="G905"/>
    </row>
    <row r="906" spans="2:7">
      <c r="B906"/>
      <c r="D906"/>
      <c r="E906"/>
      <c r="G906"/>
    </row>
    <row r="907" spans="2:7">
      <c r="B907"/>
      <c r="D907"/>
      <c r="E907"/>
      <c r="G907"/>
    </row>
    <row r="908" spans="2:7">
      <c r="B908"/>
      <c r="D908"/>
      <c r="E908"/>
      <c r="G908"/>
    </row>
    <row r="909" spans="2:7">
      <c r="B909"/>
      <c r="D909"/>
      <c r="E909"/>
      <c r="G909"/>
    </row>
    <row r="910" spans="2:7">
      <c r="B910"/>
      <c r="D910"/>
      <c r="E910"/>
      <c r="G910"/>
    </row>
    <row r="911" spans="2:7">
      <c r="B911"/>
      <c r="D911"/>
      <c r="E911"/>
      <c r="G911"/>
    </row>
    <row r="912" spans="2:7">
      <c r="B912"/>
      <c r="D912"/>
      <c r="E912"/>
      <c r="G912"/>
    </row>
    <row r="913" spans="2:7">
      <c r="B913"/>
      <c r="D913"/>
      <c r="E913"/>
      <c r="G913"/>
    </row>
    <row r="914" spans="2:7">
      <c r="B914"/>
      <c r="D914"/>
      <c r="E914"/>
      <c r="G914"/>
    </row>
    <row r="915" spans="2:7">
      <c r="B915"/>
      <c r="D915"/>
      <c r="E915"/>
      <c r="G915"/>
    </row>
    <row r="916" spans="2:7">
      <c r="B916"/>
      <c r="D916"/>
      <c r="E916"/>
      <c r="G916"/>
    </row>
    <row r="917" spans="2:7">
      <c r="B917"/>
      <c r="D917"/>
      <c r="E917"/>
      <c r="G917"/>
    </row>
    <row r="918" spans="2:7">
      <c r="B918"/>
      <c r="D918"/>
      <c r="E918"/>
      <c r="G918"/>
    </row>
    <row r="919" spans="2:7">
      <c r="B919"/>
      <c r="D919"/>
      <c r="E919"/>
      <c r="G919"/>
    </row>
    <row r="920" spans="2:7">
      <c r="B920"/>
      <c r="D920"/>
      <c r="E920"/>
      <c r="G920"/>
    </row>
    <row r="921" spans="2:7">
      <c r="B921"/>
      <c r="D921"/>
      <c r="E921"/>
      <c r="G921"/>
    </row>
    <row r="922" spans="2:7">
      <c r="B922"/>
      <c r="D922"/>
      <c r="E922"/>
      <c r="G922"/>
    </row>
    <row r="923" spans="2:7">
      <c r="B923"/>
      <c r="D923"/>
      <c r="E923"/>
      <c r="G923"/>
    </row>
    <row r="924" spans="2:7">
      <c r="B924"/>
      <c r="D924"/>
      <c r="E924"/>
      <c r="G924"/>
    </row>
    <row r="925" spans="2:7">
      <c r="B925"/>
      <c r="D925"/>
      <c r="E925"/>
      <c r="G925"/>
    </row>
    <row r="926" spans="2:7">
      <c r="B926"/>
      <c r="D926"/>
      <c r="E926"/>
      <c r="G926"/>
    </row>
    <row r="927" spans="2:7">
      <c r="B927"/>
      <c r="D927"/>
      <c r="E927"/>
      <c r="G927"/>
    </row>
    <row r="928" spans="2:7">
      <c r="B928"/>
      <c r="D928"/>
      <c r="E928"/>
      <c r="G928"/>
    </row>
    <row r="929" spans="2:7">
      <c r="B929"/>
      <c r="D929"/>
      <c r="E929"/>
      <c r="G929"/>
    </row>
    <row r="930" spans="2:7">
      <c r="B930"/>
      <c r="D930"/>
      <c r="E930"/>
      <c r="G930"/>
    </row>
    <row r="931" spans="2:7">
      <c r="B931"/>
      <c r="D931"/>
      <c r="E931"/>
      <c r="G931"/>
    </row>
    <row r="932" spans="2:7">
      <c r="B932"/>
      <c r="D932"/>
      <c r="E932"/>
      <c r="G932"/>
    </row>
    <row r="933" spans="2:7">
      <c r="B933"/>
      <c r="D933"/>
      <c r="E933"/>
      <c r="G933"/>
    </row>
    <row r="934" spans="2:7">
      <c r="B934"/>
      <c r="D934"/>
      <c r="E934"/>
      <c r="G934"/>
    </row>
    <row r="935" spans="2:7">
      <c r="B935"/>
      <c r="D935"/>
      <c r="E935"/>
      <c r="G935"/>
    </row>
    <row r="936" spans="2:7">
      <c r="B936"/>
      <c r="D936"/>
      <c r="E936"/>
      <c r="G936"/>
    </row>
    <row r="937" spans="2:7">
      <c r="B937"/>
      <c r="D937"/>
      <c r="E937"/>
      <c r="G937"/>
    </row>
    <row r="938" spans="2:7">
      <c r="B938"/>
      <c r="D938"/>
      <c r="E938"/>
      <c r="G938"/>
    </row>
    <row r="939" spans="2:7">
      <c r="B939"/>
      <c r="D939"/>
      <c r="E939"/>
      <c r="G939"/>
    </row>
    <row r="940" spans="2:7">
      <c r="B940"/>
      <c r="D940"/>
      <c r="E940"/>
      <c r="G940"/>
    </row>
    <row r="941" spans="2:7">
      <c r="B941"/>
      <c r="D941"/>
      <c r="E941"/>
      <c r="G941"/>
    </row>
    <row r="942" spans="2:7">
      <c r="B942"/>
      <c r="D942"/>
      <c r="E942"/>
      <c r="G942"/>
    </row>
    <row r="943" spans="2:7">
      <c r="B943"/>
      <c r="D943"/>
      <c r="E943"/>
      <c r="G943"/>
    </row>
    <row r="944" spans="2:7">
      <c r="B944"/>
      <c r="D944"/>
      <c r="E944"/>
      <c r="G944"/>
    </row>
    <row r="945" spans="2:7">
      <c r="B945"/>
      <c r="D945"/>
      <c r="E945"/>
      <c r="G945"/>
    </row>
    <row r="946" spans="2:7">
      <c r="B946"/>
      <c r="D946"/>
      <c r="E946"/>
      <c r="G946"/>
    </row>
    <row r="947" spans="2:7">
      <c r="B947"/>
      <c r="D947"/>
      <c r="E947"/>
      <c r="G947"/>
    </row>
    <row r="948" spans="2:7">
      <c r="B948"/>
      <c r="D948"/>
      <c r="E948"/>
      <c r="G948"/>
    </row>
    <row r="949" spans="2:7">
      <c r="B949"/>
      <c r="D949"/>
      <c r="E949"/>
      <c r="G949"/>
    </row>
    <row r="950" spans="2:7">
      <c r="B950"/>
      <c r="D950"/>
      <c r="E950"/>
      <c r="G950"/>
    </row>
    <row r="951" spans="2:7">
      <c r="B951"/>
      <c r="D951"/>
      <c r="E951"/>
      <c r="G951"/>
    </row>
    <row r="952" spans="2:7">
      <c r="B952"/>
      <c r="D952"/>
      <c r="E952"/>
      <c r="G952"/>
    </row>
    <row r="953" spans="2:7">
      <c r="B953"/>
      <c r="D953"/>
      <c r="E953"/>
      <c r="G953"/>
    </row>
    <row r="954" spans="2:7">
      <c r="B954"/>
      <c r="D954"/>
      <c r="E954"/>
      <c r="G954"/>
    </row>
    <row r="955" spans="2:7">
      <c r="B955"/>
      <c r="D955"/>
      <c r="E955"/>
      <c r="G955"/>
    </row>
    <row r="956" spans="2:7">
      <c r="B956"/>
      <c r="D956"/>
      <c r="E956"/>
      <c r="G956"/>
    </row>
    <row r="957" spans="2:7">
      <c r="B957"/>
      <c r="D957"/>
      <c r="E957"/>
      <c r="G957"/>
    </row>
    <row r="958" spans="2:7">
      <c r="B958"/>
      <c r="D958"/>
      <c r="E958"/>
      <c r="G958"/>
    </row>
    <row r="959" spans="2:7">
      <c r="B959"/>
      <c r="D959"/>
      <c r="E959"/>
      <c r="G959"/>
    </row>
    <row r="960" spans="2:7">
      <c r="B960"/>
      <c r="D960"/>
      <c r="E960"/>
      <c r="G960"/>
    </row>
    <row r="961" spans="2:7">
      <c r="B961"/>
      <c r="D961"/>
      <c r="E961"/>
      <c r="G961"/>
    </row>
    <row r="962" spans="2:7">
      <c r="B962"/>
      <c r="D962"/>
      <c r="E962"/>
      <c r="G962"/>
    </row>
    <row r="963" spans="2:7">
      <c r="B963"/>
      <c r="D963"/>
      <c r="E963"/>
      <c r="G963"/>
    </row>
    <row r="964" spans="2:7">
      <c r="B964"/>
      <c r="D964"/>
      <c r="E964"/>
      <c r="G964"/>
    </row>
    <row r="965" spans="2:7">
      <c r="B965"/>
      <c r="D965"/>
      <c r="E965"/>
      <c r="G965"/>
    </row>
    <row r="966" spans="2:7">
      <c r="B966"/>
      <c r="D966"/>
      <c r="E966"/>
      <c r="G966"/>
    </row>
    <row r="967" spans="2:7">
      <c r="B967"/>
      <c r="D967"/>
      <c r="E967"/>
      <c r="G967"/>
    </row>
    <row r="968" spans="2:7">
      <c r="B968"/>
      <c r="D968"/>
      <c r="E968"/>
      <c r="G968"/>
    </row>
    <row r="969" spans="2:7">
      <c r="B969"/>
      <c r="D969"/>
      <c r="E969"/>
      <c r="G969"/>
    </row>
    <row r="970" spans="2:7">
      <c r="B970"/>
      <c r="D970"/>
      <c r="E970"/>
      <c r="G970"/>
    </row>
    <row r="971" spans="2:7">
      <c r="B971"/>
      <c r="D971"/>
      <c r="E971"/>
      <c r="G971"/>
    </row>
    <row r="972" spans="2:7">
      <c r="B972"/>
      <c r="D972"/>
      <c r="E972"/>
      <c r="G972"/>
    </row>
    <row r="973" spans="2:7">
      <c r="B973"/>
      <c r="D973"/>
      <c r="E973"/>
      <c r="G973"/>
    </row>
    <row r="974" spans="2:7">
      <c r="B974"/>
      <c r="D974"/>
      <c r="E974"/>
      <c r="G974"/>
    </row>
    <row r="975" spans="2:7">
      <c r="B975"/>
      <c r="D975"/>
      <c r="E975"/>
      <c r="G975"/>
    </row>
    <row r="976" spans="2:7">
      <c r="B976"/>
      <c r="D976"/>
      <c r="E976"/>
      <c r="G976"/>
    </row>
    <row r="977" spans="2:7">
      <c r="B977"/>
      <c r="D977"/>
      <c r="E977"/>
      <c r="G977"/>
    </row>
    <row r="978" spans="2:7">
      <c r="B978"/>
      <c r="D978"/>
      <c r="E978"/>
      <c r="G978"/>
    </row>
    <row r="979" spans="2:7">
      <c r="B979"/>
      <c r="D979"/>
      <c r="E979"/>
      <c r="G979"/>
    </row>
    <row r="980" spans="2:7">
      <c r="B980"/>
      <c r="D980"/>
      <c r="E980"/>
      <c r="G980"/>
    </row>
    <row r="981" spans="2:7">
      <c r="B981"/>
      <c r="D981"/>
      <c r="E981"/>
      <c r="G981"/>
    </row>
    <row r="982" spans="2:7">
      <c r="B982"/>
      <c r="D982"/>
      <c r="E982"/>
      <c r="G982"/>
    </row>
    <row r="983" spans="2:7">
      <c r="B983"/>
      <c r="D983"/>
      <c r="E983"/>
      <c r="G983"/>
    </row>
    <row r="984" spans="2:7">
      <c r="B984"/>
      <c r="D984"/>
      <c r="E984"/>
      <c r="G984"/>
    </row>
    <row r="985" spans="2:7">
      <c r="B985"/>
      <c r="D985"/>
      <c r="E985"/>
      <c r="G985"/>
    </row>
    <row r="986" spans="2:7">
      <c r="D986"/>
      <c r="E986"/>
      <c r="G986"/>
    </row>
    <row r="987" spans="2:7">
      <c r="D987"/>
      <c r="E987"/>
      <c r="G987"/>
    </row>
    <row r="988" spans="2:7">
      <c r="D988"/>
      <c r="E988"/>
      <c r="G988"/>
    </row>
    <row r="989" spans="2:7">
      <c r="D989"/>
      <c r="E989"/>
      <c r="G989"/>
    </row>
    <row r="990" spans="2:7">
      <c r="D990"/>
      <c r="E990"/>
      <c r="G990"/>
    </row>
    <row r="991" spans="2:7">
      <c r="D991"/>
      <c r="E991"/>
      <c r="G991"/>
    </row>
    <row r="992" spans="2:7">
      <c r="D992"/>
      <c r="E992"/>
      <c r="G992"/>
    </row>
    <row r="993" spans="4:7">
      <c r="D993"/>
      <c r="E993"/>
      <c r="G993"/>
    </row>
    <row r="994" spans="4:7">
      <c r="D994"/>
      <c r="E994"/>
      <c r="G994"/>
    </row>
    <row r="995" spans="4:7">
      <c r="D995"/>
      <c r="E995"/>
      <c r="G995"/>
    </row>
    <row r="996" spans="4:7">
      <c r="D996"/>
      <c r="E996"/>
      <c r="G996"/>
    </row>
    <row r="997" spans="4:7">
      <c r="D997"/>
      <c r="E997"/>
      <c r="G997"/>
    </row>
    <row r="998" spans="4:7">
      <c r="D998"/>
      <c r="E998"/>
      <c r="G998"/>
    </row>
    <row r="999" spans="4:7">
      <c r="D999"/>
      <c r="E999"/>
      <c r="G999"/>
    </row>
    <row r="1000" spans="4:7">
      <c r="D1000"/>
      <c r="E1000"/>
      <c r="G1000"/>
    </row>
    <row r="1001" spans="4:7">
      <c r="D1001"/>
      <c r="E1001"/>
      <c r="G1001"/>
    </row>
    <row r="1002" spans="4:7">
      <c r="D1002"/>
      <c r="E1002"/>
      <c r="G1002"/>
    </row>
    <row r="1003" spans="4:7">
      <c r="D1003"/>
      <c r="E1003"/>
    </row>
    <row r="1004" spans="4:7">
      <c r="D1004"/>
      <c r="E1004"/>
    </row>
    <row r="1005" spans="4:7">
      <c r="D1005"/>
      <c r="E1005"/>
    </row>
    <row r="1006" spans="4:7">
      <c r="D1006"/>
      <c r="E1006"/>
    </row>
    <row r="1007" spans="4:7">
      <c r="D1007"/>
      <c r="E1007"/>
    </row>
    <row r="1008" spans="4:7">
      <c r="D1008"/>
      <c r="E1008"/>
    </row>
    <row r="1009" spans="4:5">
      <c r="D1009"/>
      <c r="E1009"/>
    </row>
    <row r="1010" spans="4:5">
      <c r="D1010"/>
      <c r="E1010"/>
    </row>
    <row r="1011" spans="4:5">
      <c r="D1011"/>
      <c r="E1011"/>
    </row>
    <row r="1012" spans="4:5">
      <c r="D1012"/>
      <c r="E1012"/>
    </row>
    <row r="1013" spans="4:5">
      <c r="D1013"/>
      <c r="E1013"/>
    </row>
    <row r="1014" spans="4:5">
      <c r="D1014"/>
      <c r="E1014"/>
    </row>
    <row r="1015" spans="4:5">
      <c r="D1015"/>
      <c r="E1015"/>
    </row>
    <row r="1016" spans="4:5">
      <c r="D1016"/>
      <c r="E1016"/>
    </row>
    <row r="1017" spans="4:5">
      <c r="D1017"/>
      <c r="E1017"/>
    </row>
    <row r="1018" spans="4:5">
      <c r="D1018"/>
      <c r="E1018"/>
    </row>
    <row r="1019" spans="4:5">
      <c r="D1019"/>
      <c r="E1019"/>
    </row>
    <row r="1020" spans="4:5">
      <c r="D1020"/>
      <c r="E1020"/>
    </row>
    <row r="1021" spans="4:5">
      <c r="D1021"/>
      <c r="E1021"/>
    </row>
    <row r="1022" spans="4:5">
      <c r="D1022"/>
      <c r="E1022"/>
    </row>
    <row r="1023" spans="4:5">
      <c r="D1023"/>
      <c r="E1023"/>
    </row>
    <row r="1024" spans="4:5">
      <c r="D1024"/>
      <c r="E1024"/>
    </row>
    <row r="1025" spans="4:5">
      <c r="D1025"/>
      <c r="E1025"/>
    </row>
    <row r="1026" spans="4:5">
      <c r="D1026"/>
      <c r="E1026"/>
    </row>
    <row r="1027" spans="4:5">
      <c r="D1027"/>
      <c r="E1027"/>
    </row>
    <row r="1028" spans="4:5">
      <c r="D1028"/>
      <c r="E1028"/>
    </row>
    <row r="1029" spans="4:5">
      <c r="D1029"/>
      <c r="E1029"/>
    </row>
    <row r="1030" spans="4:5">
      <c r="D1030"/>
      <c r="E1030"/>
    </row>
    <row r="1031" spans="4:5">
      <c r="D1031"/>
      <c r="E1031"/>
    </row>
    <row r="1032" spans="4:5">
      <c r="D1032"/>
      <c r="E1032"/>
    </row>
    <row r="1033" spans="4:5">
      <c r="D1033"/>
      <c r="E1033"/>
    </row>
    <row r="1034" spans="4:5">
      <c r="D1034"/>
      <c r="E1034"/>
    </row>
    <row r="1035" spans="4:5">
      <c r="D1035"/>
      <c r="E1035"/>
    </row>
    <row r="1036" spans="4:5">
      <c r="D1036"/>
      <c r="E1036"/>
    </row>
    <row r="1037" spans="4:5">
      <c r="D1037"/>
      <c r="E1037"/>
    </row>
    <row r="1038" spans="4:5">
      <c r="D1038"/>
      <c r="E1038"/>
    </row>
    <row r="1039" spans="4:5">
      <c r="D1039"/>
      <c r="E1039"/>
    </row>
    <row r="1040" spans="4:5">
      <c r="D1040"/>
      <c r="E1040"/>
    </row>
    <row r="1041" spans="4:5">
      <c r="D1041"/>
      <c r="E1041"/>
    </row>
    <row r="1042" spans="4:5">
      <c r="D1042"/>
      <c r="E1042"/>
    </row>
    <row r="1043" spans="4:5">
      <c r="D1043"/>
      <c r="E1043"/>
    </row>
    <row r="1044" spans="4:5">
      <c r="D1044"/>
      <c r="E1044"/>
    </row>
    <row r="1045" spans="4:5">
      <c r="D1045"/>
      <c r="E1045"/>
    </row>
    <row r="1046" spans="4:5">
      <c r="D1046"/>
      <c r="E1046"/>
    </row>
    <row r="1047" spans="4:5">
      <c r="D1047"/>
      <c r="E1047"/>
    </row>
    <row r="1048" spans="4:5">
      <c r="D1048"/>
      <c r="E1048"/>
    </row>
    <row r="1049" spans="4:5">
      <c r="D1049"/>
      <c r="E1049"/>
    </row>
    <row r="1050" spans="4:5">
      <c r="D1050"/>
      <c r="E1050"/>
    </row>
    <row r="1051" spans="4:5">
      <c r="D1051"/>
      <c r="E1051"/>
    </row>
    <row r="1052" spans="4:5">
      <c r="D1052"/>
      <c r="E1052"/>
    </row>
    <row r="1053" spans="4:5">
      <c r="D1053"/>
      <c r="E1053"/>
    </row>
    <row r="1054" spans="4:5">
      <c r="D1054"/>
      <c r="E1054"/>
    </row>
    <row r="1055" spans="4:5">
      <c r="D1055"/>
      <c r="E1055"/>
    </row>
    <row r="1056" spans="4:5">
      <c r="D1056"/>
      <c r="E1056"/>
    </row>
    <row r="1057" spans="4:5">
      <c r="D1057"/>
      <c r="E1057"/>
    </row>
    <row r="1058" spans="4:5">
      <c r="D1058"/>
      <c r="E1058"/>
    </row>
    <row r="1059" spans="4:5">
      <c r="D1059"/>
      <c r="E1059"/>
    </row>
    <row r="1060" spans="4:5">
      <c r="D1060"/>
      <c r="E1060"/>
    </row>
    <row r="1061" spans="4:5">
      <c r="D1061"/>
      <c r="E1061"/>
    </row>
    <row r="1062" spans="4:5">
      <c r="D1062"/>
      <c r="E1062"/>
    </row>
    <row r="1063" spans="4:5">
      <c r="D1063"/>
      <c r="E1063"/>
    </row>
    <row r="1064" spans="4:5">
      <c r="D1064"/>
      <c r="E1064"/>
    </row>
    <row r="1065" spans="4:5">
      <c r="D1065"/>
      <c r="E1065"/>
    </row>
    <row r="1066" spans="4:5">
      <c r="D1066"/>
      <c r="E1066"/>
    </row>
    <row r="1067" spans="4:5">
      <c r="D1067"/>
      <c r="E1067"/>
    </row>
    <row r="1068" spans="4:5">
      <c r="D1068"/>
      <c r="E1068"/>
    </row>
    <row r="1069" spans="4:5">
      <c r="D1069"/>
      <c r="E1069"/>
    </row>
    <row r="1070" spans="4:5">
      <c r="D1070"/>
      <c r="E1070"/>
    </row>
    <row r="1071" spans="4:5">
      <c r="D1071"/>
      <c r="E1071"/>
    </row>
    <row r="1072" spans="4:5">
      <c r="D1072"/>
      <c r="E1072"/>
    </row>
    <row r="1073" spans="4:5">
      <c r="D1073"/>
      <c r="E1073"/>
    </row>
    <row r="1074" spans="4:5">
      <c r="D1074"/>
      <c r="E1074"/>
    </row>
    <row r="1075" spans="4:5">
      <c r="D1075"/>
      <c r="E1075"/>
    </row>
    <row r="1076" spans="4:5">
      <c r="D1076"/>
      <c r="E1076"/>
    </row>
    <row r="1077" spans="4:5">
      <c r="D1077"/>
      <c r="E1077"/>
    </row>
    <row r="1078" spans="4:5">
      <c r="D1078"/>
      <c r="E1078"/>
    </row>
    <row r="1079" spans="4:5">
      <c r="D1079"/>
      <c r="E1079"/>
    </row>
    <row r="1080" spans="4:5">
      <c r="D1080"/>
      <c r="E1080"/>
    </row>
    <row r="1081" spans="4:5">
      <c r="D1081"/>
      <c r="E1081"/>
    </row>
    <row r="1082" spans="4:5">
      <c r="D1082"/>
      <c r="E1082"/>
    </row>
    <row r="1083" spans="4:5">
      <c r="D1083"/>
      <c r="E1083"/>
    </row>
    <row r="1084" spans="4:5">
      <c r="D1084"/>
      <c r="E1084"/>
    </row>
    <row r="1085" spans="4:5">
      <c r="D1085"/>
      <c r="E1085"/>
    </row>
    <row r="1086" spans="4:5">
      <c r="D1086"/>
      <c r="E1086"/>
    </row>
    <row r="1087" spans="4:5">
      <c r="D1087"/>
      <c r="E1087"/>
    </row>
    <row r="1088" spans="4:5">
      <c r="D1088"/>
      <c r="E1088"/>
    </row>
    <row r="1089" spans="4:5">
      <c r="D1089"/>
      <c r="E1089"/>
    </row>
    <row r="1090" spans="4:5">
      <c r="D1090"/>
      <c r="E1090"/>
    </row>
    <row r="1091" spans="4:5">
      <c r="D1091"/>
      <c r="E1091"/>
    </row>
    <row r="1092" spans="4:5">
      <c r="D1092"/>
      <c r="E1092"/>
    </row>
    <row r="1093" spans="4:5">
      <c r="D1093"/>
      <c r="E1093"/>
    </row>
    <row r="1094" spans="4:5">
      <c r="D1094"/>
      <c r="E1094"/>
    </row>
    <row r="1095" spans="4:5">
      <c r="D1095"/>
      <c r="E1095"/>
    </row>
    <row r="1096" spans="4:5">
      <c r="D1096"/>
      <c r="E1096"/>
    </row>
    <row r="1097" spans="4:5">
      <c r="D1097"/>
      <c r="E1097"/>
    </row>
    <row r="1098" spans="4:5">
      <c r="D1098"/>
      <c r="E1098"/>
    </row>
    <row r="1099" spans="4:5">
      <c r="D1099"/>
      <c r="E1099"/>
    </row>
    <row r="1100" spans="4:5">
      <c r="D1100"/>
      <c r="E1100"/>
    </row>
    <row r="1101" spans="4:5">
      <c r="D1101"/>
      <c r="E1101"/>
    </row>
    <row r="1102" spans="4:5">
      <c r="D1102"/>
      <c r="E1102"/>
    </row>
    <row r="1103" spans="4:5">
      <c r="D1103"/>
      <c r="E1103"/>
    </row>
    <row r="1104" spans="4:5">
      <c r="D1104"/>
      <c r="E1104"/>
    </row>
    <row r="1105" spans="4:5">
      <c r="D1105"/>
      <c r="E1105"/>
    </row>
    <row r="1106" spans="4:5">
      <c r="D1106"/>
      <c r="E1106"/>
    </row>
    <row r="1107" spans="4:5">
      <c r="D1107"/>
      <c r="E1107"/>
    </row>
    <row r="1108" spans="4:5">
      <c r="D1108"/>
      <c r="E1108"/>
    </row>
    <row r="1109" spans="4:5">
      <c r="D1109"/>
      <c r="E1109"/>
    </row>
    <row r="1110" spans="4:5">
      <c r="D1110"/>
      <c r="E1110"/>
    </row>
    <row r="1111" spans="4:5">
      <c r="D1111"/>
      <c r="E1111"/>
    </row>
    <row r="1112" spans="4:5">
      <c r="D1112"/>
      <c r="E1112"/>
    </row>
    <row r="1113" spans="4:5">
      <c r="D1113"/>
      <c r="E1113"/>
    </row>
    <row r="1114" spans="4:5">
      <c r="D1114"/>
      <c r="E1114"/>
    </row>
    <row r="1115" spans="4:5">
      <c r="D1115"/>
      <c r="E1115"/>
    </row>
    <row r="1116" spans="4:5">
      <c r="D1116"/>
      <c r="E1116"/>
    </row>
    <row r="1117" spans="4:5">
      <c r="D1117"/>
      <c r="E1117"/>
    </row>
    <row r="1118" spans="4:5">
      <c r="D1118"/>
      <c r="E1118"/>
    </row>
    <row r="1119" spans="4:5">
      <c r="D1119"/>
      <c r="E1119"/>
    </row>
    <row r="1120" spans="4:5">
      <c r="D1120"/>
      <c r="E1120"/>
    </row>
    <row r="1121" spans="4:5">
      <c r="D1121"/>
      <c r="E1121"/>
    </row>
    <row r="1122" spans="4:5">
      <c r="D1122"/>
      <c r="E1122"/>
    </row>
    <row r="1123" spans="4:5">
      <c r="D1123"/>
      <c r="E1123"/>
    </row>
    <row r="1124" spans="4:5">
      <c r="D1124"/>
      <c r="E1124"/>
    </row>
    <row r="1125" spans="4:5">
      <c r="D1125"/>
      <c r="E1125"/>
    </row>
    <row r="1126" spans="4:5">
      <c r="D1126"/>
      <c r="E1126"/>
    </row>
    <row r="1127" spans="4:5">
      <c r="D1127"/>
      <c r="E1127"/>
    </row>
    <row r="1128" spans="4:5">
      <c r="D1128"/>
      <c r="E1128"/>
    </row>
    <row r="1129" spans="4:5">
      <c r="D1129"/>
      <c r="E1129"/>
    </row>
    <row r="1130" spans="4:5">
      <c r="D1130"/>
      <c r="E1130"/>
    </row>
    <row r="1131" spans="4:5">
      <c r="D1131"/>
      <c r="E1131"/>
    </row>
    <row r="1132" spans="4:5">
      <c r="D1132"/>
      <c r="E1132"/>
    </row>
    <row r="1133" spans="4:5">
      <c r="D1133"/>
      <c r="E1133"/>
    </row>
    <row r="1134" spans="4:5">
      <c r="D1134"/>
      <c r="E1134"/>
    </row>
    <row r="1135" spans="4:5">
      <c r="D1135"/>
      <c r="E1135"/>
    </row>
    <row r="1136" spans="4:5">
      <c r="D1136"/>
      <c r="E1136"/>
    </row>
    <row r="1137" spans="4:5">
      <c r="D1137"/>
      <c r="E1137"/>
    </row>
    <row r="1138" spans="4:5">
      <c r="D1138"/>
      <c r="E1138"/>
    </row>
    <row r="1139" spans="4:5">
      <c r="D1139"/>
      <c r="E1139"/>
    </row>
    <row r="1140" spans="4:5">
      <c r="D1140"/>
      <c r="E1140"/>
    </row>
    <row r="1141" spans="4:5">
      <c r="D1141"/>
      <c r="E1141"/>
    </row>
    <row r="1142" spans="4:5">
      <c r="D1142"/>
      <c r="E1142"/>
    </row>
    <row r="1143" spans="4:5">
      <c r="D1143"/>
      <c r="E1143"/>
    </row>
    <row r="1144" spans="4:5">
      <c r="D1144"/>
      <c r="E1144"/>
    </row>
    <row r="1145" spans="4:5">
      <c r="D1145"/>
      <c r="E1145"/>
    </row>
    <row r="1146" spans="4:5">
      <c r="D1146"/>
      <c r="E1146"/>
    </row>
    <row r="1147" spans="4:5">
      <c r="D1147"/>
      <c r="E1147"/>
    </row>
    <row r="1148" spans="4:5">
      <c r="D1148"/>
      <c r="E1148"/>
    </row>
    <row r="1149" spans="4:5">
      <c r="D1149"/>
      <c r="E1149"/>
    </row>
    <row r="1150" spans="4:5">
      <c r="D1150"/>
      <c r="E1150"/>
    </row>
    <row r="1151" spans="4:5">
      <c r="D1151"/>
      <c r="E1151"/>
    </row>
    <row r="1152" spans="4:5">
      <c r="D1152"/>
      <c r="E1152"/>
    </row>
    <row r="1153" spans="4:5">
      <c r="D1153"/>
      <c r="E1153"/>
    </row>
    <row r="1154" spans="4:5">
      <c r="D1154"/>
      <c r="E1154"/>
    </row>
    <row r="1155" spans="4:5">
      <c r="D1155"/>
      <c r="E1155"/>
    </row>
    <row r="1156" spans="4:5">
      <c r="E1156"/>
    </row>
    <row r="1157" spans="4:5">
      <c r="E1157"/>
    </row>
    <row r="1158" spans="4:5">
      <c r="E1158"/>
    </row>
    <row r="1159" spans="4:5">
      <c r="E1159"/>
    </row>
    <row r="1160" spans="4:5">
      <c r="E1160"/>
    </row>
    <row r="1161" spans="4:5">
      <c r="E1161"/>
    </row>
    <row r="1162" spans="4:5">
      <c r="E1162"/>
    </row>
    <row r="1163" spans="4:5">
      <c r="E1163"/>
    </row>
    <row r="1164" spans="4:5">
      <c r="E1164"/>
    </row>
    <row r="1165" spans="4:5">
      <c r="E1165"/>
    </row>
    <row r="1166" spans="4:5">
      <c r="E1166"/>
    </row>
    <row r="1167" spans="4:5">
      <c r="E1167"/>
    </row>
    <row r="1168" spans="4:5">
      <c r="E1168"/>
    </row>
    <row r="1169" spans="5:5">
      <c r="E1169"/>
    </row>
    <row r="1170" spans="5:5">
      <c r="E1170"/>
    </row>
    <row r="1171" spans="5:5">
      <c r="E1171"/>
    </row>
    <row r="1172" spans="5:5">
      <c r="E1172"/>
    </row>
    <row r="1173" spans="5:5">
      <c r="E1173"/>
    </row>
    <row r="1174" spans="5:5">
      <c r="E1174"/>
    </row>
    <row r="1175" spans="5:5">
      <c r="E1175"/>
    </row>
    <row r="1176" spans="5:5">
      <c r="E1176"/>
    </row>
    <row r="1177" spans="5:5">
      <c r="E1177"/>
    </row>
    <row r="1178" spans="5:5">
      <c r="E1178"/>
    </row>
    <row r="1179" spans="5:5">
      <c r="E1179"/>
    </row>
    <row r="1180" spans="5:5">
      <c r="E1180"/>
    </row>
    <row r="1181" spans="5:5">
      <c r="E1181"/>
    </row>
    <row r="1182" spans="5:5">
      <c r="E1182"/>
    </row>
    <row r="1183" spans="5:5">
      <c r="E1183"/>
    </row>
    <row r="1184" spans="5:5">
      <c r="E1184"/>
    </row>
    <row r="1185" spans="5:5">
      <c r="E1185"/>
    </row>
    <row r="1186" spans="5:5">
      <c r="E1186"/>
    </row>
    <row r="1187" spans="5:5">
      <c r="E1187"/>
    </row>
    <row r="1188" spans="5:5">
      <c r="E1188"/>
    </row>
    <row r="1189" spans="5:5">
      <c r="E1189"/>
    </row>
    <row r="1190" spans="5:5">
      <c r="E1190"/>
    </row>
    <row r="1191" spans="5:5">
      <c r="E1191"/>
    </row>
    <row r="1192" spans="5:5">
      <c r="E1192"/>
    </row>
    <row r="1193" spans="5:5">
      <c r="E1193"/>
    </row>
    <row r="1194" spans="5:5">
      <c r="E1194"/>
    </row>
    <row r="1195" spans="5:5">
      <c r="E1195"/>
    </row>
    <row r="1196" spans="5:5">
      <c r="E1196"/>
    </row>
    <row r="1197" spans="5:5">
      <c r="E1197"/>
    </row>
    <row r="1198" spans="5:5">
      <c r="E1198"/>
    </row>
    <row r="1199" spans="5:5">
      <c r="E1199"/>
    </row>
    <row r="1200" spans="5:5">
      <c r="E1200"/>
    </row>
    <row r="1201" spans="5:5">
      <c r="E1201"/>
    </row>
    <row r="1202" spans="5:5">
      <c r="E1202"/>
    </row>
    <row r="1203" spans="5:5">
      <c r="E1203"/>
    </row>
    <row r="1204" spans="5:5">
      <c r="E1204"/>
    </row>
    <row r="1205" spans="5:5">
      <c r="E1205"/>
    </row>
    <row r="1206" spans="5:5">
      <c r="E1206"/>
    </row>
    <row r="1207" spans="5:5">
      <c r="E1207"/>
    </row>
    <row r="1208" spans="5:5">
      <c r="E1208"/>
    </row>
    <row r="1209" spans="5:5">
      <c r="E1209"/>
    </row>
    <row r="1210" spans="5:5">
      <c r="E1210"/>
    </row>
    <row r="1211" spans="5:5">
      <c r="E1211"/>
    </row>
    <row r="1212" spans="5:5">
      <c r="E1212"/>
    </row>
    <row r="1213" spans="5:5">
      <c r="E1213"/>
    </row>
    <row r="1214" spans="5:5">
      <c r="E1214"/>
    </row>
    <row r="1215" spans="5:5">
      <c r="E1215"/>
    </row>
    <row r="1216" spans="5:5">
      <c r="E1216"/>
    </row>
    <row r="1217" spans="5:5">
      <c r="E1217"/>
    </row>
    <row r="1218" spans="5:5">
      <c r="E1218"/>
    </row>
    <row r="1219" spans="5:5">
      <c r="E1219"/>
    </row>
    <row r="1220" spans="5:5">
      <c r="E1220"/>
    </row>
    <row r="1221" spans="5:5">
      <c r="E1221"/>
    </row>
    <row r="1222" spans="5:5">
      <c r="E1222"/>
    </row>
    <row r="1223" spans="5:5">
      <c r="E1223"/>
    </row>
    <row r="1224" spans="5:5">
      <c r="E1224"/>
    </row>
    <row r="1225" spans="5:5">
      <c r="E1225"/>
    </row>
    <row r="1226" spans="5:5">
      <c r="E1226"/>
    </row>
    <row r="1227" spans="5:5">
      <c r="E1227"/>
    </row>
    <row r="1228" spans="5:5">
      <c r="E1228"/>
    </row>
    <row r="1229" spans="5:5">
      <c r="E1229"/>
    </row>
    <row r="1230" spans="5:5">
      <c r="E1230"/>
    </row>
    <row r="1231" spans="5:5">
      <c r="E1231"/>
    </row>
    <row r="1232" spans="5:5">
      <c r="E1232"/>
    </row>
    <row r="1233" spans="5:5">
      <c r="E1233"/>
    </row>
    <row r="1234" spans="5:5">
      <c r="E1234"/>
    </row>
    <row r="1235" spans="5:5">
      <c r="E1235"/>
    </row>
    <row r="1236" spans="5:5">
      <c r="E1236"/>
    </row>
    <row r="1237" spans="5:5">
      <c r="E1237"/>
    </row>
    <row r="1238" spans="5:5">
      <c r="E1238"/>
    </row>
    <row r="1239" spans="5:5">
      <c r="E1239"/>
    </row>
    <row r="1240" spans="5:5">
      <c r="E1240"/>
    </row>
    <row r="1241" spans="5:5">
      <c r="E1241"/>
    </row>
    <row r="1242" spans="5:5">
      <c r="E1242"/>
    </row>
    <row r="1243" spans="5:5">
      <c r="E1243"/>
    </row>
    <row r="1244" spans="5:5">
      <c r="E1244"/>
    </row>
    <row r="1245" spans="5:5">
      <c r="E1245"/>
    </row>
    <row r="1246" spans="5:5">
      <c r="E1246"/>
    </row>
    <row r="1247" spans="5:5">
      <c r="E1247"/>
    </row>
    <row r="1248" spans="5:5">
      <c r="E1248"/>
    </row>
    <row r="1249" spans="5:5">
      <c r="E1249"/>
    </row>
    <row r="1250" spans="5:5">
      <c r="E1250"/>
    </row>
    <row r="1251" spans="5:5">
      <c r="E1251"/>
    </row>
    <row r="1252" spans="5:5">
      <c r="E1252"/>
    </row>
    <row r="1253" spans="5:5">
      <c r="E1253"/>
    </row>
    <row r="1254" spans="5:5">
      <c r="E1254"/>
    </row>
    <row r="1255" spans="5:5">
      <c r="E1255"/>
    </row>
    <row r="1256" spans="5:5">
      <c r="E1256"/>
    </row>
    <row r="1257" spans="5:5">
      <c r="E1257"/>
    </row>
    <row r="1258" spans="5:5">
      <c r="E1258"/>
    </row>
    <row r="1259" spans="5:5">
      <c r="E1259"/>
    </row>
    <row r="1260" spans="5:5">
      <c r="E1260"/>
    </row>
    <row r="1261" spans="5:5">
      <c r="E1261"/>
    </row>
    <row r="1262" spans="5:5">
      <c r="E1262"/>
    </row>
    <row r="1263" spans="5:5">
      <c r="E1263"/>
    </row>
    <row r="1264" spans="5:5">
      <c r="E1264"/>
    </row>
    <row r="1265" spans="5:5">
      <c r="E1265"/>
    </row>
    <row r="1266" spans="5:5">
      <c r="E1266"/>
    </row>
    <row r="1267" spans="5:5">
      <c r="E1267"/>
    </row>
    <row r="1268" spans="5:5">
      <c r="E1268"/>
    </row>
    <row r="1269" spans="5:5">
      <c r="E1269"/>
    </row>
    <row r="1270" spans="5:5">
      <c r="E1270"/>
    </row>
    <row r="1271" spans="5:5">
      <c r="E1271"/>
    </row>
    <row r="1272" spans="5:5">
      <c r="E1272"/>
    </row>
    <row r="1273" spans="5:5">
      <c r="E1273"/>
    </row>
    <row r="1274" spans="5:5">
      <c r="E1274"/>
    </row>
    <row r="1275" spans="5:5">
      <c r="E1275"/>
    </row>
    <row r="1276" spans="5:5">
      <c r="E1276"/>
    </row>
    <row r="1277" spans="5:5">
      <c r="E1277"/>
    </row>
    <row r="1278" spans="5:5">
      <c r="E1278"/>
    </row>
    <row r="1279" spans="5:5">
      <c r="E1279"/>
    </row>
    <row r="1280" spans="5:5">
      <c r="E1280"/>
    </row>
    <row r="1281" spans="5:5">
      <c r="E1281"/>
    </row>
    <row r="1282" spans="5:5">
      <c r="E1282"/>
    </row>
    <row r="1283" spans="5:5">
      <c r="E1283"/>
    </row>
    <row r="1284" spans="5:5">
      <c r="E1284"/>
    </row>
    <row r="1285" spans="5:5">
      <c r="E1285"/>
    </row>
    <row r="1286" spans="5:5">
      <c r="E1286"/>
    </row>
    <row r="1287" spans="5:5">
      <c r="E1287"/>
    </row>
    <row r="1288" spans="5:5">
      <c r="E1288"/>
    </row>
    <row r="1289" spans="5:5">
      <c r="E1289"/>
    </row>
    <row r="1290" spans="5:5">
      <c r="E1290"/>
    </row>
    <row r="1291" spans="5:5">
      <c r="E1291"/>
    </row>
    <row r="1292" spans="5:5">
      <c r="E1292"/>
    </row>
    <row r="1293" spans="5:5">
      <c r="E1293"/>
    </row>
    <row r="1294" spans="5:5">
      <c r="E1294"/>
    </row>
    <row r="1295" spans="5:5">
      <c r="E1295"/>
    </row>
    <row r="1296" spans="5:5">
      <c r="E1296"/>
    </row>
    <row r="1297" spans="5:5">
      <c r="E1297"/>
    </row>
    <row r="1298" spans="5:5">
      <c r="E1298"/>
    </row>
    <row r="1299" spans="5:5">
      <c r="E1299"/>
    </row>
    <row r="1300" spans="5:5">
      <c r="E1300"/>
    </row>
    <row r="1301" spans="5:5">
      <c r="E1301"/>
    </row>
    <row r="1302" spans="5:5">
      <c r="E1302"/>
    </row>
    <row r="1303" spans="5:5">
      <c r="E1303"/>
    </row>
    <row r="1304" spans="5:5">
      <c r="E1304"/>
    </row>
    <row r="1305" spans="5:5">
      <c r="E1305"/>
    </row>
    <row r="1306" spans="5:5">
      <c r="E1306"/>
    </row>
    <row r="1307" spans="5:5">
      <c r="E1307"/>
    </row>
    <row r="1308" spans="5:5">
      <c r="E1308"/>
    </row>
    <row r="1309" spans="5:5">
      <c r="E1309"/>
    </row>
    <row r="1310" spans="5:5">
      <c r="E1310"/>
    </row>
    <row r="1311" spans="5:5">
      <c r="E1311"/>
    </row>
    <row r="1312" spans="5:5">
      <c r="E1312"/>
    </row>
    <row r="1313" spans="5:5">
      <c r="E1313"/>
    </row>
    <row r="1314" spans="5:5">
      <c r="E1314"/>
    </row>
    <row r="1315" spans="5:5">
      <c r="E1315"/>
    </row>
    <row r="1316" spans="5:5">
      <c r="E1316"/>
    </row>
    <row r="1317" spans="5:5">
      <c r="E1317"/>
    </row>
    <row r="1318" spans="5:5">
      <c r="E1318"/>
    </row>
    <row r="1319" spans="5:5">
      <c r="E1319"/>
    </row>
    <row r="1320" spans="5:5">
      <c r="E1320"/>
    </row>
    <row r="1321" spans="5:5">
      <c r="E1321"/>
    </row>
    <row r="1322" spans="5:5">
      <c r="E1322"/>
    </row>
    <row r="1323" spans="5:5">
      <c r="E1323"/>
    </row>
    <row r="1324" spans="5:5">
      <c r="E1324"/>
    </row>
    <row r="1325" spans="5:5">
      <c r="E1325"/>
    </row>
  </sheetData>
  <mergeCells count="3">
    <mergeCell ref="B4:BK4"/>
    <mergeCell ref="BJ9:BJ11"/>
    <mergeCell ref="B31:C31"/>
  </mergeCells>
  <conditionalFormatting sqref="BN8:BN15">
    <cfRule type="cellIs" dxfId="1" priority="2" operator="equal">
      <formula>0</formula>
    </cfRule>
  </conditionalFormatting>
  <conditionalFormatting sqref="E10:BH10">
    <cfRule type="expression" dxfId="0" priority="1">
      <formula>E9&lt;&gt;"Other (Specify Below)"</formula>
    </cfRule>
  </conditionalFormatting>
  <dataValidations count="1">
    <dataValidation type="custom" allowBlank="1" showErrorMessage="1" errorTitle="Input Error" error="Please enter a numeric value." sqref="E23:BG25 E27:BG27 E13:BG18 E20:BH20" xr:uid="{18EDB265-BDD8-460D-A1F7-CD3EF5F17337}">
      <formula1>ISNUMBER(E13)</formula1>
    </dataValidation>
  </dataValidations>
  <pageMargins left="0.7" right="0.7" top="0.75" bottom="0.75" header="0.3" footer="0.3"/>
  <pageSetup paperSize="8" scale="10" fitToHeight="0" orientation="portrait" r:id="rId1"/>
  <headerFooter>
    <oddHeader>&amp;L&amp;F&amp;CSheet: &amp;A&amp;ROFFICIAL</oddHeader>
    <oddFooter>&amp;LPrinted on: &amp;D at &amp;T&amp;CPage &amp;P of &amp;N&amp;ROfwat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75d08ed2-bc1c-42d8-8872-09baa7ae6b0a">
      <UserInfo>
        <DisplayName>James Sawyer</DisplayName>
        <AccountId>53</AccountId>
        <AccountType/>
      </UserInfo>
    </SharedWithUsers>
    <Comments xmlns="6f6ba288-8863-4319-b392-f89c0de0d38a" xsi:nil="true"/>
    <Uploadtime xmlns="6f6ba288-8863-4319-b392-f89c0de0d38a">7am</Uploadtime>
    <Websiteuploadstatus xmlns="6f6ba288-8863-4319-b392-f89c0de0d38a">Ready to be uploaded</Websiteuploadstatu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EA97ABD5A80454CB4AF86ECCF700B57" ma:contentTypeVersion="13" ma:contentTypeDescription="Create a new document." ma:contentTypeScope="" ma:versionID="51091128db02e405ad0156159007ec6d">
  <xsd:schema xmlns:xsd="http://www.w3.org/2001/XMLSchema" xmlns:xs="http://www.w3.org/2001/XMLSchema" xmlns:p="http://schemas.microsoft.com/office/2006/metadata/properties" xmlns:ns2="6f6ba288-8863-4319-b392-f89c0de0d38a" xmlns:ns3="75d08ed2-bc1c-42d8-8872-09baa7ae6b0a" targetNamespace="http://schemas.microsoft.com/office/2006/metadata/properties" ma:root="true" ma:fieldsID="3e8f8d16e6ecf9339edeb498610b0e7e" ns2:_="" ns3:_="">
    <xsd:import namespace="6f6ba288-8863-4319-b392-f89c0de0d38a"/>
    <xsd:import namespace="75d08ed2-bc1c-42d8-8872-09baa7ae6b0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Comments" minOccurs="0"/>
                <xsd:element ref="ns2:Websiteuploadstatus" minOccurs="0"/>
                <xsd:element ref="ns2:Upload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6ba288-8863-4319-b392-f89c0de0d3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Comments" ma:index="18" nillable="true" ma:displayName="Comments " ma:format="Dropdown" ma:internalName="Comments">
      <xsd:simpleType>
        <xsd:restriction base="dms:Note">
          <xsd:maxLength value="255"/>
        </xsd:restriction>
      </xsd:simpleType>
    </xsd:element>
    <xsd:element name="Websiteuploadstatus" ma:index="19" nillable="true" ma:displayName="Website upload status " ma:format="Dropdown" ma:internalName="Websiteuploadstatus">
      <xsd:simpleType>
        <xsd:restriction base="dms:Choice">
          <xsd:enumeration value="On hold"/>
          <xsd:enumeration value="Ready to be uploaded"/>
          <xsd:enumeration value="Uploaded"/>
        </xsd:restriction>
      </xsd:simpleType>
    </xsd:element>
    <xsd:element name="Uploadtime" ma:index="20" nillable="true" ma:displayName="Upload time" ma:format="Dropdown" ma:internalName="Uploadtime">
      <xsd:simpleType>
        <xsd:restriction base="dms:Choice">
          <xsd:enumeration value="After 7am"/>
          <xsd:enumeration value="Choice 3"/>
          <xsd:enumeration value="7am"/>
        </xsd:restriction>
      </xsd:simpleType>
    </xsd:element>
  </xsd:schema>
  <xsd:schema xmlns:xsd="http://www.w3.org/2001/XMLSchema" xmlns:xs="http://www.w3.org/2001/XMLSchema" xmlns:dms="http://schemas.microsoft.com/office/2006/documentManagement/types" xmlns:pc="http://schemas.microsoft.com/office/infopath/2007/PartnerControls" targetNamespace="75d08ed2-bc1c-42d8-8872-09baa7ae6b0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729FCA-5FC2-4816-A7DB-54674A6AD9F3}">
  <ds:schemaRefs>
    <ds:schemaRef ds:uri="http://schemas.microsoft.com/office/2006/metadata/properties"/>
    <ds:schemaRef ds:uri="http://schemas.microsoft.com/office/infopath/2007/PartnerControls"/>
    <ds:schemaRef ds:uri="2ca53fb3-365d-45ac-be76-ee837c2337d7"/>
  </ds:schemaRefs>
</ds:datastoreItem>
</file>

<file path=customXml/itemProps2.xml><?xml version="1.0" encoding="utf-8"?>
<ds:datastoreItem xmlns:ds="http://schemas.openxmlformats.org/officeDocument/2006/customXml" ds:itemID="{5C87B22D-25CB-41F0-B149-ABBBCC4B4827}"/>
</file>

<file path=customXml/itemProps3.xml><?xml version="1.0" encoding="utf-8"?>
<ds:datastoreItem xmlns:ds="http://schemas.openxmlformats.org/officeDocument/2006/customXml" ds:itemID="{AF57E857-DE5D-42F1-B869-717F3662217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Introduction</vt:lpstr>
      <vt:lpstr>4B</vt:lpstr>
      <vt:lpstr>4L</vt:lpstr>
      <vt:lpstr>4M</vt:lpstr>
      <vt:lpstr>7B</vt:lpstr>
      <vt:lpstr>'4B'!Print_Area</vt:lpstr>
      <vt:lpstr>'4L'!Print_Area</vt:lpstr>
      <vt:lpstr>'4M'!Print_Area</vt:lpstr>
      <vt:lpstr>'7B'!Print_Area</vt:lpstr>
      <vt:lpstr>'4M'!Z_1B259DF3_2D8D_4DFB_A9C4_F29F1CEBD105_.wvu.PrintArea</vt:lpstr>
      <vt:lpstr>'4B'!Z_69104686_4F2A_41D5_9B15_E00B9826BCA2_.wvu.PrintArea</vt:lpstr>
      <vt:lpstr>'4B'!Z_71BC5093_C9C1_4AA0_864A_AADBDC96B3C1_.wvu.PrintArea</vt:lpstr>
      <vt:lpstr>'4L'!Z_71BC5093_C9C1_4AA0_864A_AADBDC96B3C1_.wvu.PrintArea</vt:lpstr>
      <vt:lpstr>'4M'!Z_71BC5093_C9C1_4AA0_864A_AADBDC96B3C1_.wvu.PrintArea</vt:lpstr>
      <vt:lpstr>'4B'!Z_A8453347_62D5_433C_AC17_73E6B4F2766F_.wvu.PrintArea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2020-06-29T19:08:52Z</dcterms:created>
  <dcterms:modified xsi:type="dcterms:W3CDTF">2021-07-05T23:55:12Z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0x0101005EA97ABD5A80454CB4AF86ECCF700B57</vt:lpwstr>
  </property>
  <property fmtid="{D5CDD505-2E9C-101B-9397-08002B2CF9AE}" pid="4" name="SV_HIDDEN_GRID_QUERY_LIST_4F35BF76-6C0D-4D9B-82B2-816C12CF3733">
    <vt:lpwstr>empty_477D106A-C0D6-4607-AEBD-E2C9D60EA279</vt:lpwstr>
  </property>
</Properties>
</file>